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Default Extension="jpeg" ContentType="image/jpeg"/>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drawings/drawing13.xml" ContentType="application/vnd.openxmlformats-officedocument.drawingml.chartshap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ml.chartshapes+xml"/>
  <Override PartName="/xl/drawings/drawing12.xml" ContentType="application/vnd.openxmlformats-officedocument.drawingml.chartshape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5885" windowHeight="8415"/>
  </bookViews>
  <sheets>
    <sheet name="Production Savings" sheetId="1" r:id="rId1"/>
    <sheet name="Production Calcs" sheetId="4" r:id="rId2"/>
    <sheet name="Archiving Savings" sheetId="2" r:id="rId3"/>
    <sheet name="Archive Calcs" sheetId="5" r:id="rId4"/>
    <sheet name="Charts" sheetId="6" r:id="rId5"/>
  </sheets>
  <definedNames>
    <definedName name="_xlnm._FilterDatabase" localSheetId="2" hidden="1">'Archiving Savings'!$J$56:$J$58</definedName>
  </definedNames>
  <calcPr calcId="125725"/>
</workbook>
</file>

<file path=xl/calcChain.xml><?xml version="1.0" encoding="utf-8"?>
<calcChain xmlns="http://schemas.openxmlformats.org/spreadsheetml/2006/main">
  <c r="K22" i="4"/>
  <c r="K21"/>
  <c r="D97"/>
  <c r="K20"/>
  <c r="K19"/>
  <c r="J22"/>
  <c r="J21"/>
  <c r="O21" s="1"/>
  <c r="J20"/>
  <c r="J19"/>
  <c r="K11"/>
  <c r="D81"/>
  <c r="G158" i="6" s="1"/>
  <c r="K12" i="4"/>
  <c r="D93"/>
  <c r="G170" i="6" s="1"/>
  <c r="G195" s="1"/>
  <c r="J12" i="4"/>
  <c r="J11"/>
  <c r="O11" s="1"/>
  <c r="E11"/>
  <c r="H10"/>
  <c r="G81" i="5"/>
  <c r="F81"/>
  <c r="E81"/>
  <c r="D81"/>
  <c r="B19" i="2"/>
  <c r="B24" i="5" s="1"/>
  <c r="C102" s="1"/>
  <c r="B18" i="2"/>
  <c r="B23" i="5" s="1"/>
  <c r="C100" s="1"/>
  <c r="B17" i="2"/>
  <c r="B22" i="5" s="1"/>
  <c r="C98" s="1"/>
  <c r="B20"/>
  <c r="B16" i="2"/>
  <c r="B21" i="5"/>
  <c r="C96" s="1"/>
  <c r="B13" i="2"/>
  <c r="B18" i="5" s="1"/>
  <c r="C94" s="1"/>
  <c r="B12" i="2"/>
  <c r="B17" i="5"/>
  <c r="C92" s="1"/>
  <c r="B11" i="2"/>
  <c r="B16" i="5" s="1"/>
  <c r="C90" s="1"/>
  <c r="B10" i="2"/>
  <c r="B15" i="5"/>
  <c r="C88" s="1"/>
  <c r="B9" i="2"/>
  <c r="B14" i="5" s="1"/>
  <c r="C86" s="1"/>
  <c r="B8" i="2"/>
  <c r="B13" i="5"/>
  <c r="C84" s="1"/>
  <c r="B7" i="2"/>
  <c r="B12" i="5" s="1"/>
  <c r="C82" s="1"/>
  <c r="D7" i="2"/>
  <c r="D12" i="5" s="1"/>
  <c r="D8" i="2"/>
  <c r="D13" i="5" s="1"/>
  <c r="G13"/>
  <c r="G85" s="1"/>
  <c r="K158" i="6" s="1"/>
  <c r="K189" s="1"/>
  <c r="D9" i="2"/>
  <c r="D14" i="5" s="1"/>
  <c r="F14"/>
  <c r="F87" s="1"/>
  <c r="J160" i="6" s="1"/>
  <c r="J190" s="1"/>
  <c r="D10" i="2"/>
  <c r="D15" i="5" s="1"/>
  <c r="D11" i="2"/>
  <c r="D16" i="5" s="1"/>
  <c r="D12" i="2"/>
  <c r="D17" i="5"/>
  <c r="D13" i="2"/>
  <c r="D18" i="5"/>
  <c r="D94" s="1"/>
  <c r="E167" i="6" s="1"/>
  <c r="E194" s="1"/>
  <c r="F18" i="5"/>
  <c r="F95" s="1"/>
  <c r="J168" i="6" s="1"/>
  <c r="J194" s="1"/>
  <c r="D16" i="2"/>
  <c r="D21" i="5" s="1"/>
  <c r="D17" i="2"/>
  <c r="D22" i="5"/>
  <c r="D18" i="2"/>
  <c r="D23" i="5"/>
  <c r="D100" s="1"/>
  <c r="E173" i="6" s="1"/>
  <c r="E197" s="1"/>
  <c r="D19" i="2"/>
  <c r="D24" i="5" s="1"/>
  <c r="E8" i="2"/>
  <c r="K154" i="6"/>
  <c r="K178" s="1"/>
  <c r="J154"/>
  <c r="J178" s="1"/>
  <c r="F77" i="4"/>
  <c r="I154" i="6"/>
  <c r="I178"/>
  <c r="E77" i="4"/>
  <c r="H154" i="6"/>
  <c r="H178" s="1"/>
  <c r="D77" i="4"/>
  <c r="G154" i="6"/>
  <c r="G178"/>
  <c r="F154"/>
  <c r="F178"/>
  <c r="E154"/>
  <c r="E178"/>
  <c r="C77" i="4"/>
  <c r="D154" i="6"/>
  <c r="D178" s="1"/>
  <c r="B10" i="4"/>
  <c r="B78" s="1"/>
  <c r="C155" i="6" s="1"/>
  <c r="C188" s="1"/>
  <c r="B22" i="4"/>
  <c r="B98" s="1"/>
  <c r="C175" i="6" s="1"/>
  <c r="C198" s="1"/>
  <c r="B21" i="4"/>
  <c r="B96" s="1"/>
  <c r="C173" i="6" s="1"/>
  <c r="C197" s="1"/>
  <c r="B20" i="4"/>
  <c r="B94" s="1"/>
  <c r="C171" i="6" s="1"/>
  <c r="C196" s="1"/>
  <c r="B19" i="4"/>
  <c r="B92" s="1"/>
  <c r="C169" i="6" s="1"/>
  <c r="C195" s="1"/>
  <c r="B16" i="4"/>
  <c r="B90" s="1"/>
  <c r="C167" i="6" s="1"/>
  <c r="C194" s="1"/>
  <c r="B15" i="4"/>
  <c r="B88" s="1"/>
  <c r="C165" i="6" s="1"/>
  <c r="C193" s="1"/>
  <c r="B14" i="4"/>
  <c r="B86" s="1"/>
  <c r="C163" i="6" s="1"/>
  <c r="C192" s="1"/>
  <c r="B13" i="4"/>
  <c r="B84" s="1"/>
  <c r="C161" i="6" s="1"/>
  <c r="C191" s="1"/>
  <c r="B12" i="4"/>
  <c r="B82" s="1"/>
  <c r="C159" i="6" s="1"/>
  <c r="C190" s="1"/>
  <c r="B11" i="4"/>
  <c r="B80" s="1"/>
  <c r="C157" i="6" s="1"/>
  <c r="C189" s="1"/>
  <c r="E10" i="4"/>
  <c r="K10"/>
  <c r="L10"/>
  <c r="E79" s="1"/>
  <c r="H156" i="6" s="1"/>
  <c r="D7" i="1"/>
  <c r="M10" i="4"/>
  <c r="F79" s="1"/>
  <c r="I156" i="6" s="1"/>
  <c r="L11" i="4"/>
  <c r="E81" s="1"/>
  <c r="H158" i="6" s="1"/>
  <c r="H189" s="1"/>
  <c r="H11" i="4"/>
  <c r="C80" s="1"/>
  <c r="D157" i="6" s="1"/>
  <c r="D189" s="1"/>
  <c r="D8" i="1"/>
  <c r="M11" i="4"/>
  <c r="F81"/>
  <c r="I158" i="6" s="1"/>
  <c r="I189" s="1"/>
  <c r="H12" i="4"/>
  <c r="C82"/>
  <c r="D159" i="6" s="1"/>
  <c r="D190" s="1"/>
  <c r="E12" i="4"/>
  <c r="L12"/>
  <c r="D9" i="1"/>
  <c r="M12" i="4"/>
  <c r="L13"/>
  <c r="E85"/>
  <c r="H162" i="6" s="1"/>
  <c r="H191" s="1"/>
  <c r="E13" i="4"/>
  <c r="K13"/>
  <c r="D85" s="1"/>
  <c r="G162" i="6" s="1"/>
  <c r="G191" s="1"/>
  <c r="H13" i="4"/>
  <c r="C84" s="1"/>
  <c r="D161" i="6" s="1"/>
  <c r="D191" s="1"/>
  <c r="D10" i="1"/>
  <c r="M13" i="4"/>
  <c r="F85" s="1"/>
  <c r="I162" i="6" s="1"/>
  <c r="I191" s="1"/>
  <c r="H14" i="4"/>
  <c r="C86" s="1"/>
  <c r="D163" i="6" s="1"/>
  <c r="D192" s="1"/>
  <c r="E14" i="4"/>
  <c r="K14"/>
  <c r="D87"/>
  <c r="L14"/>
  <c r="E87"/>
  <c r="H164" i="6" s="1"/>
  <c r="H192" s="1"/>
  <c r="D11" i="1"/>
  <c r="M14" i="4"/>
  <c r="F87" s="1"/>
  <c r="I164" i="6" s="1"/>
  <c r="I192" s="1"/>
  <c r="L15" i="4"/>
  <c r="E89" s="1"/>
  <c r="H166" i="6" s="1"/>
  <c r="H193" s="1"/>
  <c r="E15" i="4"/>
  <c r="K15"/>
  <c r="H15"/>
  <c r="C88"/>
  <c r="D165" i="6" s="1"/>
  <c r="D193" s="1"/>
  <c r="D12" i="1"/>
  <c r="M15" i="4"/>
  <c r="F89" s="1"/>
  <c r="I166" i="6" s="1"/>
  <c r="I193" s="1"/>
  <c r="H16" i="4"/>
  <c r="C90" s="1"/>
  <c r="D167" i="6" s="1"/>
  <c r="D194" s="1"/>
  <c r="E16" i="4"/>
  <c r="K16"/>
  <c r="L16"/>
  <c r="D13" i="1"/>
  <c r="M16" i="4"/>
  <c r="F91" s="1"/>
  <c r="I168" i="6" s="1"/>
  <c r="I194" s="1"/>
  <c r="L19" i="4"/>
  <c r="N19" s="1"/>
  <c r="E19"/>
  <c r="H19"/>
  <c r="C92"/>
  <c r="D169" i="6" s="1"/>
  <c r="D195" s="1"/>
  <c r="D17" i="1"/>
  <c r="M19" i="4"/>
  <c r="F93"/>
  <c r="I170" i="6" s="1"/>
  <c r="I195" s="1"/>
  <c r="H20" i="4"/>
  <c r="C94"/>
  <c r="D171" i="6" s="1"/>
  <c r="D196" s="1"/>
  <c r="E20" i="4"/>
  <c r="L20"/>
  <c r="E95" s="1"/>
  <c r="H172" i="6" s="1"/>
  <c r="H196" s="1"/>
  <c r="D18" i="1"/>
  <c r="M20" i="4"/>
  <c r="F95"/>
  <c r="I172" i="6" s="1"/>
  <c r="I196" s="1"/>
  <c r="L21" i="4"/>
  <c r="E97"/>
  <c r="H174" i="6" s="1"/>
  <c r="H197" s="1"/>
  <c r="E21" i="4"/>
  <c r="H21"/>
  <c r="C96" s="1"/>
  <c r="D173" i="6" s="1"/>
  <c r="D197" s="1"/>
  <c r="D19" i="1"/>
  <c r="M21" i="4"/>
  <c r="F97"/>
  <c r="I174" i="6" s="1"/>
  <c r="I197" s="1"/>
  <c r="H22" i="4"/>
  <c r="C98"/>
  <c r="D175" i="6" s="1"/>
  <c r="D198" s="1"/>
  <c r="E22" i="4"/>
  <c r="L22"/>
  <c r="D20" i="1"/>
  <c r="M22" i="4"/>
  <c r="F99" s="1"/>
  <c r="I176" i="6" s="1"/>
  <c r="I198" s="1"/>
  <c r="B18" i="4"/>
  <c r="C22" i="1"/>
  <c r="D22"/>
  <c r="E11" i="2"/>
  <c r="E18" i="5"/>
  <c r="E94" s="1"/>
  <c r="F167" i="6" s="1"/>
  <c r="F194" s="1"/>
  <c r="E17" i="5"/>
  <c r="E92"/>
  <c r="F165" i="6" s="1"/>
  <c r="F193" s="1"/>
  <c r="G15" i="5"/>
  <c r="G89"/>
  <c r="K162" i="6" s="1"/>
  <c r="K191" s="1"/>
  <c r="F83" i="4"/>
  <c r="I160" i="6"/>
  <c r="I190" s="1"/>
  <c r="E24" i="5"/>
  <c r="E102"/>
  <c r="F175" i="6" s="1"/>
  <c r="F198" s="1"/>
  <c r="G18" i="5"/>
  <c r="G95"/>
  <c r="K168" i="6" s="1"/>
  <c r="K194" s="1"/>
  <c r="G16" i="5"/>
  <c r="G91"/>
  <c r="K164" i="6" s="1"/>
  <c r="K192" s="1"/>
  <c r="F24" i="5"/>
  <c r="F103"/>
  <c r="J176" i="6" s="1"/>
  <c r="J198" s="1"/>
  <c r="G24" i="5"/>
  <c r="G103"/>
  <c r="K176" i="6" s="1"/>
  <c r="K198" s="1"/>
  <c r="E18" i="2"/>
  <c r="J16" i="4"/>
  <c r="O16" s="1"/>
  <c r="J15"/>
  <c r="O15" s="1"/>
  <c r="J14"/>
  <c r="O14" s="1"/>
  <c r="J13"/>
  <c r="O13" s="1"/>
  <c r="J10"/>
  <c r="O10" s="1"/>
  <c r="G174" i="6"/>
  <c r="G197" s="1"/>
  <c r="D95" i="4"/>
  <c r="G172" i="6" s="1"/>
  <c r="G196" s="1"/>
  <c r="N10" i="4"/>
  <c r="G164" i="6"/>
  <c r="G192" s="1"/>
  <c r="N192" s="1"/>
  <c r="N14" i="4"/>
  <c r="F16" i="5"/>
  <c r="F91"/>
  <c r="J164" i="6" s="1"/>
  <c r="J192" s="1"/>
  <c r="N13" i="4"/>
  <c r="G12" i="5"/>
  <c r="G83" s="1"/>
  <c r="K156" i="6" s="1"/>
  <c r="N21" i="4"/>
  <c r="N20"/>
  <c r="F22" i="5"/>
  <c r="F99"/>
  <c r="J172" i="6" s="1"/>
  <c r="J196" s="1"/>
  <c r="D22" i="2"/>
  <c r="E22"/>
  <c r="E16"/>
  <c r="C24" i="1"/>
  <c r="D24"/>
  <c r="G21" i="5"/>
  <c r="G97" s="1"/>
  <c r="K170" i="6" s="1"/>
  <c r="K195" s="1"/>
  <c r="D99" i="4"/>
  <c r="G176" i="6" s="1"/>
  <c r="G198" s="1"/>
  <c r="E93" i="4"/>
  <c r="H170" i="6"/>
  <c r="H195" s="1"/>
  <c r="D89" i="4"/>
  <c r="G166" i="6" s="1"/>
  <c r="G193" s="1"/>
  <c r="E83" i="4"/>
  <c r="H160" i="6"/>
  <c r="H190" s="1"/>
  <c r="L24" i="4"/>
  <c r="D83"/>
  <c r="G160" i="6"/>
  <c r="G190" s="1"/>
  <c r="N190" s="1"/>
  <c r="N12" i="4"/>
  <c r="D79"/>
  <c r="G156" i="6"/>
  <c r="D98" i="5"/>
  <c r="E171" i="6"/>
  <c r="E196" s="1"/>
  <c r="M24" i="4"/>
  <c r="D91"/>
  <c r="G168" i="6" s="1"/>
  <c r="G194" s="1"/>
  <c r="C78" i="4"/>
  <c r="D155" i="6"/>
  <c r="D179" s="1"/>
  <c r="D183" s="1"/>
  <c r="H24" i="4"/>
  <c r="C74"/>
  <c r="E12" i="5"/>
  <c r="G14"/>
  <c r="G87" s="1"/>
  <c r="K160" i="6" s="1"/>
  <c r="K190" s="1"/>
  <c r="F15" i="5"/>
  <c r="F89" s="1"/>
  <c r="J162" i="6" s="1"/>
  <c r="J191" s="1"/>
  <c r="F21" i="5"/>
  <c r="F97" s="1"/>
  <c r="J170" i="6" s="1"/>
  <c r="J195" s="1"/>
  <c r="F23" i="5"/>
  <c r="F101" s="1"/>
  <c r="J174" i="6" s="1"/>
  <c r="J197" s="1"/>
  <c r="E19" i="2"/>
  <c r="E13"/>
  <c r="E16" i="5"/>
  <c r="E90" s="1"/>
  <c r="F163" i="6" s="1"/>
  <c r="F192" s="1"/>
  <c r="E21" i="5"/>
  <c r="E22"/>
  <c r="E98" s="1"/>
  <c r="F171" i="6" s="1"/>
  <c r="F196" s="1"/>
  <c r="E13" i="5"/>
  <c r="E84" s="1"/>
  <c r="F157" i="6" s="1"/>
  <c r="F189" s="1"/>
  <c r="E9" i="2"/>
  <c r="E96" i="5"/>
  <c r="F169" i="6" s="1"/>
  <c r="F195" s="1"/>
  <c r="E82" i="5"/>
  <c r="F155" i="6" s="1"/>
  <c r="D188"/>
  <c r="F31" i="1"/>
  <c r="G31"/>
  <c r="G188" i="6"/>
  <c r="E99" i="4"/>
  <c r="H176" i="6" s="1"/>
  <c r="H198" s="1"/>
  <c r="O22" i="4"/>
  <c r="N22"/>
  <c r="K24"/>
  <c r="E91"/>
  <c r="H168" i="6"/>
  <c r="H194" s="1"/>
  <c r="N16" i="4"/>
  <c r="D92" i="5"/>
  <c r="E165" i="6" s="1"/>
  <c r="E193" s="1"/>
  <c r="O20" i="4"/>
  <c r="O12"/>
  <c r="J24"/>
  <c r="E14" i="5"/>
  <c r="E86" s="1"/>
  <c r="F159" i="6" s="1"/>
  <c r="F190" s="1"/>
  <c r="E12" i="2"/>
  <c r="E15" i="5"/>
  <c r="F17"/>
  <c r="F93"/>
  <c r="J166" i="6" s="1"/>
  <c r="J193" s="1"/>
  <c r="F12" i="5"/>
  <c r="H18"/>
  <c r="E23"/>
  <c r="E7" i="2"/>
  <c r="E17"/>
  <c r="G22" i="5"/>
  <c r="G28" s="1"/>
  <c r="D28" i="2" s="1"/>
  <c r="E28" s="1"/>
  <c r="N11" i="4"/>
  <c r="G23" i="5"/>
  <c r="G101" s="1"/>
  <c r="K174" i="6" s="1"/>
  <c r="K197" s="1"/>
  <c r="F13" i="5"/>
  <c r="F85"/>
  <c r="J158" i="6" s="1"/>
  <c r="E10" i="2"/>
  <c r="G17" i="5"/>
  <c r="G99"/>
  <c r="K172" i="6" s="1"/>
  <c r="K196" s="1"/>
  <c r="H22" i="5"/>
  <c r="G93"/>
  <c r="K166" i="6"/>
  <c r="E100" i="5"/>
  <c r="F173" i="6" s="1"/>
  <c r="F197" s="1"/>
  <c r="H23" i="5"/>
  <c r="F83"/>
  <c r="J156" i="6"/>
  <c r="F28" i="5"/>
  <c r="D27" i="2"/>
  <c r="E27" s="1"/>
  <c r="E88" i="5"/>
  <c r="F161" i="6" s="1"/>
  <c r="F191" s="1"/>
  <c r="H17" i="5"/>
  <c r="E28"/>
  <c r="D25" i="2"/>
  <c r="J188" i="6"/>
  <c r="K193"/>
  <c r="E25" i="2"/>
  <c r="H24" i="5" l="1"/>
  <c r="D102"/>
  <c r="E175" i="6" s="1"/>
  <c r="E198" s="1"/>
  <c r="H15" i="5"/>
  <c r="D88"/>
  <c r="E161" i="6" s="1"/>
  <c r="E191" s="1"/>
  <c r="D86" i="5"/>
  <c r="E159" i="6" s="1"/>
  <c r="E190" s="1"/>
  <c r="H14" i="5"/>
  <c r="D84"/>
  <c r="E157" i="6" s="1"/>
  <c r="E189" s="1"/>
  <c r="H13" i="5"/>
  <c r="G180" i="6"/>
  <c r="G184" s="1"/>
  <c r="G189"/>
  <c r="N198"/>
  <c r="N196"/>
  <c r="M197"/>
  <c r="M193"/>
  <c r="N191"/>
  <c r="M190"/>
  <c r="N195"/>
  <c r="J189"/>
  <c r="J180"/>
  <c r="J184" s="1"/>
  <c r="F179"/>
  <c r="F183" s="1"/>
  <c r="F188"/>
  <c r="K188"/>
  <c r="K180"/>
  <c r="K184" s="1"/>
  <c r="I188"/>
  <c r="I180"/>
  <c r="I184" s="1"/>
  <c r="H180"/>
  <c r="H184" s="1"/>
  <c r="H188"/>
  <c r="D96" i="5"/>
  <c r="E169" i="6" s="1"/>
  <c r="E195" s="1"/>
  <c r="M195" s="1"/>
  <c r="H21" i="5"/>
  <c r="H16"/>
  <c r="D90"/>
  <c r="E163" i="6" s="1"/>
  <c r="E192" s="1"/>
  <c r="M192" s="1"/>
  <c r="D82" i="5"/>
  <c r="E155" i="6" s="1"/>
  <c r="D28" i="5"/>
  <c r="D24" i="2" s="1"/>
  <c r="H12" i="5"/>
  <c r="H28" s="1"/>
  <c r="N194" i="6"/>
  <c r="N193"/>
  <c r="N197"/>
  <c r="M198"/>
  <c r="M196"/>
  <c r="M194"/>
  <c r="M191"/>
  <c r="M189"/>
  <c r="N15" i="4"/>
  <c r="N24" s="1"/>
  <c r="C75" s="1"/>
  <c r="O19"/>
  <c r="O24" s="1"/>
  <c r="C76" s="1"/>
  <c r="C26" i="1" s="1"/>
  <c r="C28" l="1"/>
  <c r="D26"/>
  <c r="E188" i="6"/>
  <c r="M188" s="1"/>
  <c r="E179"/>
  <c r="E183" s="1"/>
  <c r="D31" i="2"/>
  <c r="E31" s="1"/>
  <c r="E24"/>
  <c r="N188" i="6"/>
  <c r="N189"/>
  <c r="D31" i="1" l="1"/>
  <c r="D32"/>
  <c r="D28"/>
  <c r="D33"/>
</calcChain>
</file>

<file path=xl/comments1.xml><?xml version="1.0" encoding="utf-8"?>
<comments xmlns="http://schemas.openxmlformats.org/spreadsheetml/2006/main">
  <authors>
    <author>Robert A. Ball</author>
  </authors>
  <commentList>
    <comment ref="G7" authorId="0">
      <text>
        <r>
          <rPr>
            <b/>
            <sz val="11"/>
            <color indexed="18"/>
            <rFont val="Tahoma"/>
            <family val="2"/>
          </rPr>
          <t>How to work out the costs:</t>
        </r>
        <r>
          <rPr>
            <b/>
            <sz val="11"/>
            <color indexed="81"/>
            <rFont val="Tahoma"/>
            <family val="2"/>
          </rPr>
          <t xml:space="preserve">
1. Labour: Time in loading paper, folding, packing
2. Paper: Costs of paper
3. Printing: Cost of printing the page
4. The envelope
5. The postage
Note: Look at 'Fulfillment' for more savings</t>
        </r>
      </text>
    </comment>
    <comment ref="G8" authorId="0">
      <text>
        <r>
          <rPr>
            <b/>
            <sz val="11"/>
            <color indexed="18"/>
            <rFont val="Tahoma"/>
            <family val="2"/>
          </rPr>
          <t>How to work out the cost:</t>
        </r>
        <r>
          <rPr>
            <b/>
            <sz val="11"/>
            <color indexed="81"/>
            <rFont val="Tahoma"/>
            <family val="2"/>
          </rPr>
          <t xml:space="preserve">
A fax of normal coverage takes one standard BT unit to send
The cost of 4.5p per unit is based on BT's normal business rates.</t>
        </r>
        <r>
          <rPr>
            <sz val="11"/>
            <color indexed="81"/>
            <rFont val="Tahoma"/>
            <family val="2"/>
          </rPr>
          <t xml:space="preserve">
</t>
        </r>
      </text>
    </comment>
    <comment ref="G10" authorId="0">
      <text>
        <r>
          <rPr>
            <b/>
            <sz val="11"/>
            <color indexed="18"/>
            <rFont val="Tahoma"/>
            <family val="2"/>
          </rPr>
          <t xml:space="preserve">What is Fulfillment?
</t>
        </r>
        <r>
          <rPr>
            <b/>
            <sz val="11"/>
            <color indexed="81"/>
            <rFont val="Tahoma"/>
            <family val="2"/>
          </rPr>
          <t xml:space="preserve">
Print fulfillment sends your documents over the internet so they are printed, folded, inserted into an envelope and posted for you without you leaving your desk.</t>
        </r>
      </text>
    </comment>
    <comment ref="I10" authorId="0">
      <text>
        <r>
          <rPr>
            <b/>
            <sz val="11"/>
            <color indexed="18"/>
            <rFont val="Tahoma"/>
            <family val="2"/>
          </rPr>
          <t xml:space="preserve">Include fulfillment savings?
</t>
        </r>
        <r>
          <rPr>
            <b/>
            <sz val="11"/>
            <color indexed="81"/>
            <rFont val="Tahoma"/>
            <family val="2"/>
          </rPr>
          <t xml:space="preserve">
Type the word Yes into this cell if you wish to include fulfillment saving in your calculations</t>
        </r>
      </text>
    </comment>
  </commentList>
</comments>
</file>

<file path=xl/comments2.xml><?xml version="1.0" encoding="utf-8"?>
<comments xmlns="http://schemas.openxmlformats.org/spreadsheetml/2006/main">
  <authors>
    <author>Robert A. Ball</author>
  </authors>
  <commentList>
    <comment ref="I8" authorId="0">
      <text>
        <r>
          <rPr>
            <b/>
            <sz val="10"/>
            <color indexed="18"/>
            <rFont val="Tahoma"/>
            <family val="2"/>
          </rPr>
          <t>Things to remember:</t>
        </r>
        <r>
          <rPr>
            <sz val="8"/>
            <color indexed="81"/>
            <rFont val="Tahoma"/>
          </rPr>
          <t xml:space="preserve">
1. Time taken to go and fletch the document
2. Finding the document!
3. What to do if the document isn't there?
4. Is it filed in the wrong place?
5. What if someone else has it?
6. Time taken to re-file the document
</t>
        </r>
      </text>
    </comment>
    <comment ref="I10" authorId="0">
      <text>
        <r>
          <rPr>
            <b/>
            <sz val="10"/>
            <color indexed="18"/>
            <rFont val="Tahoma"/>
            <family val="2"/>
          </rPr>
          <t>Things to remember:</t>
        </r>
        <r>
          <rPr>
            <b/>
            <sz val="8"/>
            <color indexed="81"/>
            <rFont val="Tahoma"/>
          </rPr>
          <t xml:space="preserve">
</t>
        </r>
        <r>
          <rPr>
            <sz val="8"/>
            <color indexed="81"/>
            <rFont val="Tahoma"/>
            <family val="2"/>
          </rPr>
          <t xml:space="preserve">1. Time taken to go and fletch the document (Seconds)
2. Finding the document (Seconds)
3. What to do if the document isn't there? (It will be)
4. Is it filed in the wrong place? (Not possible)
5. What if someone else has it? (Can be Shared)
6. Time taken to re-file the document (Zero)
</t>
        </r>
      </text>
    </comment>
    <comment ref="B15" authorId="0">
      <text>
        <r>
          <rPr>
            <b/>
            <sz val="10"/>
            <color indexed="18"/>
            <rFont val="Tahoma"/>
            <family val="2"/>
          </rPr>
          <t>Other documents may include the following…</t>
        </r>
        <r>
          <rPr>
            <b/>
            <sz val="8"/>
            <color indexed="81"/>
            <rFont val="Tahoma"/>
          </rPr>
          <t xml:space="preserve">
Letters
Quotations
Debtors Letters
</t>
        </r>
        <r>
          <rPr>
            <b/>
            <sz val="10"/>
            <color indexed="18"/>
            <rFont val="Tahoma"/>
            <family val="2"/>
          </rPr>
          <t>Custom Documents specific to your business</t>
        </r>
        <r>
          <rPr>
            <b/>
            <sz val="8"/>
            <color indexed="81"/>
            <rFont val="Tahoma"/>
          </rPr>
          <t xml:space="preserve">
Renewals
Call / Jobs sheets
Service schedules
</t>
        </r>
        <r>
          <rPr>
            <b/>
            <sz val="8"/>
            <color indexed="10"/>
            <rFont val="Tahoma"/>
            <family val="2"/>
          </rPr>
          <t>DON'T FORGET YOU CAN USE SPINDLE WITH ALL SORTS OF APPLICATIONS!</t>
        </r>
      </text>
    </comment>
  </commentList>
</comments>
</file>

<file path=xl/sharedStrings.xml><?xml version="1.0" encoding="utf-8"?>
<sst xmlns="http://schemas.openxmlformats.org/spreadsheetml/2006/main" count="101" uniqueCount="59">
  <si>
    <t>Per Month</t>
  </si>
  <si>
    <t>Per Year</t>
  </si>
  <si>
    <t>Document</t>
  </si>
  <si>
    <t>Sales Statements</t>
  </si>
  <si>
    <t>Sales Invoices</t>
  </si>
  <si>
    <t>Credit Notes</t>
  </si>
  <si>
    <t>Sales Orders</t>
  </si>
  <si>
    <t>Purchase Orders</t>
  </si>
  <si>
    <t>Remittance Advices</t>
  </si>
  <si>
    <t>Saving</t>
  </si>
  <si>
    <t>Total Documents</t>
  </si>
  <si>
    <t>Costs per document</t>
  </si>
  <si>
    <t>Printing</t>
  </si>
  <si>
    <t>Faxing</t>
  </si>
  <si>
    <t>Emailing</t>
  </si>
  <si>
    <t>Total</t>
  </si>
  <si>
    <t>Fax</t>
  </si>
  <si>
    <t>Email</t>
  </si>
  <si>
    <t>Print</t>
  </si>
  <si>
    <t>Current cost</t>
  </si>
  <si>
    <t>Copy Invoices</t>
  </si>
  <si>
    <t>Other Documents</t>
  </si>
  <si>
    <t>Quotations</t>
  </si>
  <si>
    <t>Letters</t>
  </si>
  <si>
    <t>Debtors Letters</t>
  </si>
  <si>
    <t>Other</t>
  </si>
  <si>
    <t>Retrieval</t>
  </si>
  <si>
    <t>Manual Archiving</t>
  </si>
  <si>
    <t>Retreival</t>
  </si>
  <si>
    <t>Automatic Archiving</t>
  </si>
  <si>
    <t>Manual</t>
  </si>
  <si>
    <t>Yes</t>
  </si>
  <si>
    <t>Archived?</t>
  </si>
  <si>
    <t>Auto</t>
  </si>
  <si>
    <t>Calculations</t>
  </si>
  <si>
    <t>Accounting Documents</t>
  </si>
  <si>
    <t>No</t>
  </si>
  <si>
    <t>Other Working Area</t>
  </si>
  <si>
    <t>Manual Retreival</t>
  </si>
  <si>
    <t>Automatic Retreival</t>
  </si>
  <si>
    <t>Total Chart Workings</t>
  </si>
  <si>
    <t>Current</t>
  </si>
  <si>
    <t>New</t>
  </si>
  <si>
    <t>Year 3</t>
  </si>
  <si>
    <t>Year 2</t>
  </si>
  <si>
    <t>Year 1</t>
  </si>
  <si>
    <t>Current Costs</t>
  </si>
  <si>
    <t>New costs</t>
  </si>
  <si>
    <t>New Costs</t>
  </si>
  <si>
    <t>Return On Investment Calculator (Spindle Professional)</t>
  </si>
  <si>
    <t>Fulfillment</t>
  </si>
  <si>
    <t>Document Production Costs</t>
  </si>
  <si>
    <t>Simply fill in the number of documents you create per month and see how much you could save.</t>
  </si>
  <si>
    <t>Solution Cost</t>
  </si>
  <si>
    <t>include fufillment in my savings</t>
  </si>
  <si>
    <t>Ful+Rest</t>
  </si>
  <si>
    <t>With Fulfillment</t>
  </si>
  <si>
    <t xml:space="preserve"> My savings</t>
  </si>
  <si>
    <t>ROI v3.0</t>
  </si>
</sst>
</file>

<file path=xl/styles.xml><?xml version="1.0" encoding="utf-8"?>
<styleSheet xmlns="http://schemas.openxmlformats.org/spreadsheetml/2006/main">
  <numFmts count="6">
    <numFmt numFmtId="6" formatCode="&quot;£&quot;#,##0;[Red]\-&quot;£&quot;#,##0"/>
    <numFmt numFmtId="44" formatCode="_-&quot;£&quot;* #,##0.00_-;\-&quot;£&quot;* #,##0.00_-;_-&quot;£&quot;* &quot;-&quot;??_-;_-@_-"/>
    <numFmt numFmtId="43" formatCode="_-* #,##0.00_-;\-* #,##0.00_-;_-* &quot;-&quot;??_-;_-@_-"/>
    <numFmt numFmtId="166" formatCode="_-&quot;£&quot;* #,##0_-;\-&quot;£&quot;* #,##0_-;_-&quot;£&quot;* &quot;-&quot;??_-;_-@_-"/>
    <numFmt numFmtId="167" formatCode="##.0\p"/>
    <numFmt numFmtId="169" formatCode="_-* #,##0_-;\-* #,##0_-;_-* &quot;-&quot;??_-;_-@_-"/>
  </numFmts>
  <fonts count="62">
    <font>
      <sz val="10"/>
      <name val="Arial"/>
    </font>
    <font>
      <sz val="10"/>
      <name val="Arial"/>
    </font>
    <font>
      <sz val="11"/>
      <name val="Verdana"/>
      <family val="2"/>
    </font>
    <font>
      <b/>
      <sz val="14"/>
      <color indexed="10"/>
      <name val="Verdana"/>
      <family val="2"/>
    </font>
    <font>
      <sz val="8"/>
      <name val="Arial"/>
    </font>
    <font>
      <b/>
      <sz val="12"/>
      <color indexed="18"/>
      <name val="Verdana"/>
      <family val="2"/>
    </font>
    <font>
      <b/>
      <sz val="11"/>
      <color indexed="18"/>
      <name val="Verdana"/>
      <family val="2"/>
    </font>
    <font>
      <sz val="8"/>
      <color indexed="81"/>
      <name val="Tahoma"/>
    </font>
    <font>
      <b/>
      <sz val="8"/>
      <color indexed="81"/>
      <name val="Tahoma"/>
    </font>
    <font>
      <b/>
      <sz val="10"/>
      <color indexed="18"/>
      <name val="Tahoma"/>
      <family val="2"/>
    </font>
    <font>
      <sz val="12"/>
      <name val="Verdana"/>
      <family val="2"/>
    </font>
    <font>
      <sz val="11"/>
      <color indexed="16"/>
      <name val="Verdana"/>
      <family val="2"/>
    </font>
    <font>
      <b/>
      <sz val="11"/>
      <color indexed="16"/>
      <name val="Verdana"/>
      <family val="2"/>
    </font>
    <font>
      <b/>
      <sz val="14"/>
      <color indexed="18"/>
      <name val="Verdana"/>
      <family val="2"/>
    </font>
    <font>
      <b/>
      <sz val="16"/>
      <color indexed="16"/>
      <name val="Verdana"/>
      <family val="2"/>
    </font>
    <font>
      <sz val="10"/>
      <color indexed="16"/>
      <name val="Arial"/>
    </font>
    <font>
      <b/>
      <sz val="12"/>
      <color indexed="16"/>
      <name val="Verdana"/>
      <family val="2"/>
    </font>
    <font>
      <sz val="10"/>
      <name val="Verdana"/>
      <family val="2"/>
    </font>
    <font>
      <b/>
      <sz val="10"/>
      <name val="Arial"/>
      <family val="2"/>
    </font>
    <font>
      <b/>
      <sz val="10"/>
      <name val="Verdana"/>
      <family val="2"/>
    </font>
    <font>
      <sz val="10"/>
      <color indexed="16"/>
      <name val="Verdana"/>
      <family val="2"/>
    </font>
    <font>
      <sz val="12"/>
      <color indexed="16"/>
      <name val="Verdana"/>
      <family val="2"/>
    </font>
    <font>
      <b/>
      <sz val="10"/>
      <name val="Arial"/>
    </font>
    <font>
      <b/>
      <sz val="10"/>
      <color indexed="18"/>
      <name val="Verdana"/>
      <family val="2"/>
    </font>
    <font>
      <b/>
      <sz val="10"/>
      <color indexed="16"/>
      <name val="Verdana"/>
      <family val="2"/>
    </font>
    <font>
      <b/>
      <sz val="8"/>
      <color indexed="16"/>
      <name val="Verdana"/>
      <family val="2"/>
    </font>
    <font>
      <b/>
      <sz val="10"/>
      <color indexed="10"/>
      <name val="Verdana"/>
      <family val="2"/>
    </font>
    <font>
      <b/>
      <sz val="12"/>
      <name val="Verdana"/>
      <family val="2"/>
    </font>
    <font>
      <sz val="8"/>
      <color indexed="81"/>
      <name val="Tahoma"/>
      <family val="2"/>
    </font>
    <font>
      <b/>
      <sz val="8"/>
      <color indexed="10"/>
      <name val="Tahoma"/>
      <family val="2"/>
    </font>
    <font>
      <sz val="10"/>
      <name val="Arial"/>
    </font>
    <font>
      <sz val="10"/>
      <color indexed="12"/>
      <name val="Arial"/>
    </font>
    <font>
      <b/>
      <sz val="11"/>
      <color indexed="18"/>
      <name val="Tahoma"/>
      <family val="2"/>
    </font>
    <font>
      <b/>
      <sz val="11"/>
      <color indexed="81"/>
      <name val="Tahoma"/>
      <family val="2"/>
    </font>
    <font>
      <sz val="11"/>
      <color indexed="81"/>
      <name val="Tahoma"/>
      <family val="2"/>
    </font>
    <font>
      <b/>
      <sz val="18"/>
      <color indexed="10"/>
      <name val="Verdana"/>
      <family val="2"/>
    </font>
    <font>
      <sz val="10"/>
      <name val="Arial"/>
      <family val="2"/>
    </font>
    <font>
      <sz val="18"/>
      <name val="Verdana"/>
      <family val="2"/>
    </font>
    <font>
      <sz val="18"/>
      <name val="Arial"/>
      <family val="2"/>
    </font>
    <font>
      <sz val="11"/>
      <color theme="0"/>
      <name val="Calibri"/>
      <family val="2"/>
      <scheme val="minor"/>
    </font>
    <font>
      <i/>
      <sz val="11"/>
      <color rgb="FF7F7F7F"/>
      <name val="Calibri"/>
      <family val="2"/>
      <scheme val="minor"/>
    </font>
    <font>
      <i/>
      <sz val="14"/>
      <color rgb="FF7F7F7F"/>
      <name val="Calibri"/>
      <family val="2"/>
      <scheme val="minor"/>
    </font>
    <font>
      <b/>
      <sz val="16"/>
      <color theme="0"/>
      <name val="Calibri"/>
      <family val="2"/>
      <scheme val="minor"/>
    </font>
    <font>
      <b/>
      <i/>
      <sz val="16"/>
      <color rgb="FF7F7F7F"/>
      <name val="Calibri"/>
      <family val="2"/>
      <scheme val="minor"/>
    </font>
    <font>
      <sz val="11"/>
      <color theme="4" tint="-0.249977111117893"/>
      <name val="Verdana"/>
      <family val="2"/>
    </font>
    <font>
      <b/>
      <sz val="20"/>
      <color theme="4" tint="-0.249977111117893"/>
      <name val="Verdana"/>
      <family val="2"/>
    </font>
    <font>
      <b/>
      <sz val="16"/>
      <color theme="4" tint="-0.249977111117893"/>
      <name val="Verdana"/>
      <family val="2"/>
    </font>
    <font>
      <sz val="10"/>
      <color theme="4" tint="-0.249977111117893"/>
      <name val="Arial"/>
      <family val="2"/>
    </font>
    <font>
      <b/>
      <sz val="18"/>
      <color indexed="10"/>
      <name val="Calibri"/>
      <family val="2"/>
      <scheme val="minor"/>
    </font>
    <font>
      <b/>
      <sz val="18"/>
      <color indexed="60"/>
      <name val="Calibri"/>
      <family val="2"/>
      <scheme val="minor"/>
    </font>
    <font>
      <b/>
      <sz val="18"/>
      <color theme="4" tint="-0.249977111117893"/>
      <name val="Calibri"/>
      <family val="2"/>
      <scheme val="minor"/>
    </font>
    <font>
      <b/>
      <sz val="20"/>
      <color indexed="10"/>
      <name val="Calibri"/>
      <family val="2"/>
      <scheme val="minor"/>
    </font>
    <font>
      <sz val="20"/>
      <name val="Calibri"/>
      <family val="2"/>
      <scheme val="minor"/>
    </font>
    <font>
      <b/>
      <sz val="20"/>
      <color indexed="60"/>
      <name val="Calibri"/>
      <family val="2"/>
      <scheme val="minor"/>
    </font>
    <font>
      <b/>
      <i/>
      <sz val="16"/>
      <color theme="4" tint="-0.499984740745262"/>
      <name val="Calibri"/>
      <family val="2"/>
      <scheme val="minor"/>
    </font>
    <font>
      <b/>
      <sz val="12"/>
      <color indexed="18"/>
      <name val="Calibri"/>
      <family val="2"/>
      <scheme val="minor"/>
    </font>
    <font>
      <sz val="10"/>
      <color indexed="16"/>
      <name val="Calibri"/>
      <family val="2"/>
      <scheme val="minor"/>
    </font>
    <font>
      <sz val="14"/>
      <color theme="4" tint="-0.249977111117893"/>
      <name val="Calibri"/>
      <family val="2"/>
      <scheme val="minor"/>
    </font>
    <font>
      <b/>
      <sz val="16"/>
      <color indexed="18"/>
      <name val="Calibri"/>
      <family val="2"/>
      <scheme val="minor"/>
    </font>
    <font>
      <sz val="14"/>
      <name val="Calibri"/>
      <family val="2"/>
      <scheme val="minor"/>
    </font>
    <font>
      <b/>
      <sz val="14"/>
      <color theme="4" tint="-0.249977111117893"/>
      <name val="Calibri"/>
      <family val="2"/>
      <scheme val="minor"/>
    </font>
    <font>
      <b/>
      <u/>
      <sz val="24"/>
      <color indexed="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6"/>
      </patternFill>
    </fill>
    <fill>
      <patternFill patternType="solid">
        <fgColor theme="0"/>
        <bgColor indexed="64"/>
      </patternFill>
    </fill>
  </fills>
  <borders count="1">
    <border>
      <left/>
      <right/>
      <top/>
      <bottom/>
      <diagonal/>
    </border>
  </borders>
  <cellStyleXfs count="6">
    <xf numFmtId="0" fontId="0" fillId="0" borderId="0"/>
    <xf numFmtId="0" fontId="39" fillId="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0" fillId="0" borderId="0" applyNumberFormat="0" applyFill="0" applyBorder="0" applyAlignment="0" applyProtection="0"/>
    <xf numFmtId="9" fontId="1" fillId="0" borderId="0" applyFont="0" applyFill="0" applyBorder="0" applyAlignment="0" applyProtection="0"/>
  </cellStyleXfs>
  <cellXfs count="113">
    <xf numFmtId="0" fontId="0" fillId="0" borderId="0" xfId="0"/>
    <xf numFmtId="0" fontId="14" fillId="2" borderId="0" xfId="0" applyFont="1" applyFill="1"/>
    <xf numFmtId="0" fontId="2" fillId="2" borderId="0" xfId="0" applyFont="1" applyFill="1"/>
    <xf numFmtId="0" fontId="0" fillId="2" borderId="0" xfId="0" applyFill="1"/>
    <xf numFmtId="0" fontId="15" fillId="2" borderId="0" xfId="0" applyFont="1" applyFill="1"/>
    <xf numFmtId="0" fontId="16" fillId="2" borderId="0" xfId="0" applyFont="1" applyFill="1" applyAlignment="1">
      <alignment horizontal="center"/>
    </xf>
    <xf numFmtId="0" fontId="16" fillId="2" borderId="0" xfId="0" applyFont="1" applyFill="1"/>
    <xf numFmtId="0" fontId="11" fillId="2" borderId="0" xfId="0" applyFont="1" applyFill="1"/>
    <xf numFmtId="0" fontId="2" fillId="2" borderId="0" xfId="0" applyFont="1" applyFill="1" applyAlignment="1">
      <alignment horizontal="center"/>
    </xf>
    <xf numFmtId="0" fontId="2" fillId="2" borderId="0" xfId="0" applyFont="1" applyFill="1" applyAlignment="1">
      <alignment horizontal="right"/>
    </xf>
    <xf numFmtId="0" fontId="12" fillId="2" borderId="0" xfId="0" applyFont="1" applyFill="1" applyAlignment="1">
      <alignment horizontal="right"/>
    </xf>
    <xf numFmtId="0" fontId="12" fillId="2" borderId="0" xfId="0" applyFont="1" applyFill="1" applyAlignment="1">
      <alignment horizontal="center"/>
    </xf>
    <xf numFmtId="9" fontId="6" fillId="2" borderId="0" xfId="5" applyFont="1" applyFill="1"/>
    <xf numFmtId="9" fontId="11" fillId="2" borderId="0" xfId="5" applyFont="1" applyFill="1"/>
    <xf numFmtId="44" fontId="11" fillId="2" borderId="0" xfId="3" applyFont="1" applyFill="1"/>
    <xf numFmtId="44" fontId="2" fillId="2" borderId="0" xfId="3" applyFont="1" applyFill="1"/>
    <xf numFmtId="169" fontId="2" fillId="2" borderId="0" xfId="2" applyNumberFormat="1" applyFont="1" applyFill="1"/>
    <xf numFmtId="166" fontId="2" fillId="2" borderId="0" xfId="3" applyNumberFormat="1" applyFont="1" applyFill="1"/>
    <xf numFmtId="0" fontId="3" fillId="2" borderId="0" xfId="0" applyFont="1" applyFill="1" applyAlignment="1">
      <alignment horizontal="right"/>
    </xf>
    <xf numFmtId="166" fontId="3" fillId="2" borderId="0" xfId="3" applyNumberFormat="1" applyFont="1" applyFill="1" applyAlignment="1">
      <alignment horizontal="right"/>
    </xf>
    <xf numFmtId="0" fontId="13" fillId="2" borderId="0" xfId="0" applyFont="1" applyFill="1"/>
    <xf numFmtId="9" fontId="5" fillId="2" borderId="0" xfId="5" applyFont="1" applyFill="1"/>
    <xf numFmtId="166" fontId="11" fillId="2" borderId="0" xfId="3" applyNumberFormat="1" applyFont="1" applyFill="1"/>
    <xf numFmtId="0" fontId="19" fillId="2" borderId="0" xfId="0" applyFont="1" applyFill="1"/>
    <xf numFmtId="0" fontId="17" fillId="2" borderId="0" xfId="0" applyFont="1" applyFill="1"/>
    <xf numFmtId="0" fontId="17" fillId="2" borderId="0" xfId="0" applyFont="1" applyFill="1" applyAlignment="1">
      <alignment horizontal="right"/>
    </xf>
    <xf numFmtId="0" fontId="20" fillId="2" borderId="0" xfId="0" applyFont="1" applyFill="1" applyAlignment="1">
      <alignment horizontal="right"/>
    </xf>
    <xf numFmtId="0" fontId="10" fillId="2" borderId="0" xfId="0" applyFont="1" applyFill="1"/>
    <xf numFmtId="0" fontId="22" fillId="2" borderId="0" xfId="0" applyFont="1" applyFill="1"/>
    <xf numFmtId="44" fontId="12" fillId="2" borderId="0" xfId="3" applyFont="1" applyFill="1"/>
    <xf numFmtId="0" fontId="11" fillId="2" borderId="0" xfId="0" applyFont="1" applyFill="1" applyAlignment="1">
      <alignment horizontal="center"/>
    </xf>
    <xf numFmtId="44" fontId="12" fillId="2" borderId="0" xfId="3" applyFont="1" applyFill="1" applyAlignment="1">
      <alignment horizontal="right"/>
    </xf>
    <xf numFmtId="44" fontId="0" fillId="0" borderId="0" xfId="0" applyNumberFormat="1"/>
    <xf numFmtId="0" fontId="0" fillId="0" borderId="0" xfId="0" applyFill="1"/>
    <xf numFmtId="44" fontId="0" fillId="0" borderId="0" xfId="0" applyNumberFormat="1" applyFill="1"/>
    <xf numFmtId="0" fontId="4" fillId="0" borderId="0" xfId="0" applyFont="1" applyFill="1"/>
    <xf numFmtId="0" fontId="18" fillId="0" borderId="0" xfId="0" applyFont="1"/>
    <xf numFmtId="44" fontId="18" fillId="0" borderId="0" xfId="0" applyNumberFormat="1" applyFont="1"/>
    <xf numFmtId="0" fontId="18" fillId="0" borderId="0" xfId="0" applyFont="1" applyFill="1"/>
    <xf numFmtId="0" fontId="20" fillId="2" borderId="0" xfId="0" applyFont="1" applyFill="1"/>
    <xf numFmtId="0" fontId="24" fillId="2" borderId="0" xfId="0" applyFont="1" applyFill="1"/>
    <xf numFmtId="0" fontId="24" fillId="2" borderId="0" xfId="0" applyFont="1" applyFill="1" applyAlignment="1">
      <alignment horizontal="center"/>
    </xf>
    <xf numFmtId="0" fontId="24" fillId="2" borderId="0" xfId="0" applyFont="1" applyFill="1" applyAlignment="1">
      <alignment horizontal="right"/>
    </xf>
    <xf numFmtId="0" fontId="24" fillId="2" borderId="0" xfId="0" applyFont="1" applyFill="1" applyAlignment="1">
      <alignment horizontal="left"/>
    </xf>
    <xf numFmtId="0" fontId="19" fillId="2" borderId="0" xfId="0" applyFont="1" applyFill="1" applyAlignment="1">
      <alignment horizontal="right"/>
    </xf>
    <xf numFmtId="169" fontId="24" fillId="2" borderId="0" xfId="2" applyNumberFormat="1" applyFont="1" applyFill="1"/>
    <xf numFmtId="0" fontId="23" fillId="2" borderId="0" xfId="0" applyFont="1" applyFill="1" applyAlignment="1">
      <alignment horizontal="right"/>
    </xf>
    <xf numFmtId="166" fontId="24" fillId="2" borderId="0" xfId="3" applyNumberFormat="1" applyFont="1" applyFill="1" applyAlignment="1">
      <alignment horizontal="right"/>
    </xf>
    <xf numFmtId="166" fontId="24" fillId="2" borderId="0" xfId="3" applyNumberFormat="1" applyFont="1" applyFill="1"/>
    <xf numFmtId="166" fontId="17" fillId="2" borderId="0" xfId="3" applyNumberFormat="1" applyFont="1" applyFill="1"/>
    <xf numFmtId="0" fontId="26" fillId="2" borderId="0" xfId="0" applyFont="1" applyFill="1" applyAlignment="1">
      <alignment horizontal="right"/>
    </xf>
    <xf numFmtId="166" fontId="26" fillId="2" borderId="0" xfId="3" applyNumberFormat="1" applyFont="1" applyFill="1" applyAlignment="1">
      <alignment horizontal="right"/>
    </xf>
    <xf numFmtId="9" fontId="21" fillId="2" borderId="0" xfId="5" applyFont="1" applyFill="1"/>
    <xf numFmtId="0" fontId="21" fillId="2" borderId="0" xfId="0" applyFont="1" applyFill="1"/>
    <xf numFmtId="0" fontId="5" fillId="2" borderId="0" xfId="0" applyFont="1" applyFill="1" applyAlignment="1" applyProtection="1">
      <alignment horizontal="center"/>
      <protection locked="0"/>
    </xf>
    <xf numFmtId="0" fontId="10" fillId="2" borderId="0" xfId="0" applyFont="1" applyFill="1" applyAlignment="1">
      <alignment horizontal="center"/>
    </xf>
    <xf numFmtId="0" fontId="27" fillId="2" borderId="0" xfId="0" applyFont="1" applyFill="1" applyAlignment="1">
      <alignment horizontal="center"/>
    </xf>
    <xf numFmtId="167" fontId="5" fillId="2" borderId="0" xfId="3" applyNumberFormat="1" applyFont="1" applyFill="1" applyAlignment="1">
      <alignment horizontal="right"/>
    </xf>
    <xf numFmtId="44" fontId="0" fillId="2" borderId="0" xfId="0" applyNumberFormat="1" applyFill="1"/>
    <xf numFmtId="9" fontId="20" fillId="2" borderId="0" xfId="0" applyNumberFormat="1" applyFont="1" applyFill="1"/>
    <xf numFmtId="9" fontId="20" fillId="2" borderId="0" xfId="5" applyFont="1" applyFill="1"/>
    <xf numFmtId="9" fontId="17" fillId="2" borderId="0" xfId="5" applyFont="1" applyFill="1"/>
    <xf numFmtId="44" fontId="20" fillId="2" borderId="0" xfId="3" applyFont="1" applyFill="1"/>
    <xf numFmtId="0" fontId="30" fillId="2" borderId="0" xfId="0" applyFont="1" applyFill="1"/>
    <xf numFmtId="9" fontId="17" fillId="2" borderId="0" xfId="0" applyNumberFormat="1" applyFont="1" applyFill="1"/>
    <xf numFmtId="44" fontId="17" fillId="2" borderId="0" xfId="3" applyFont="1" applyFill="1"/>
    <xf numFmtId="9" fontId="24" fillId="2" borderId="0" xfId="5" applyFont="1" applyFill="1" applyAlignment="1">
      <alignment horizontal="right"/>
    </xf>
    <xf numFmtId="44" fontId="24" fillId="2" borderId="0" xfId="3" applyFont="1" applyFill="1"/>
    <xf numFmtId="43" fontId="0" fillId="2" borderId="0" xfId="0" applyNumberFormat="1" applyFill="1"/>
    <xf numFmtId="0" fontId="31" fillId="2" borderId="0" xfId="0" applyFont="1" applyFill="1"/>
    <xf numFmtId="0" fontId="0" fillId="0" borderId="0" xfId="0" applyBorder="1"/>
    <xf numFmtId="0" fontId="2" fillId="2" borderId="0" xfId="0" applyFont="1" applyFill="1" applyBorder="1"/>
    <xf numFmtId="6" fontId="5" fillId="2" borderId="0" xfId="0" applyNumberFormat="1" applyFont="1" applyFill="1"/>
    <xf numFmtId="0" fontId="25" fillId="2" borderId="0" xfId="0" applyFont="1" applyFill="1"/>
    <xf numFmtId="0" fontId="41" fillId="2" borderId="0" xfId="4" applyFont="1" applyFill="1"/>
    <xf numFmtId="0" fontId="41" fillId="2" borderId="0" xfId="4" applyFont="1" applyFill="1" applyAlignment="1">
      <alignment horizontal="right"/>
    </xf>
    <xf numFmtId="0" fontId="42" fillId="3" borderId="0" xfId="1" applyFont="1"/>
    <xf numFmtId="0" fontId="42" fillId="3" borderId="0" xfId="1" applyFont="1" applyAlignment="1">
      <alignment horizontal="right"/>
    </xf>
    <xf numFmtId="0" fontId="42" fillId="3" borderId="0" xfId="1" applyFont="1" applyAlignment="1">
      <alignment vertical="top"/>
    </xf>
    <xf numFmtId="0" fontId="43" fillId="2" borderId="0" xfId="4" applyFont="1" applyFill="1" applyAlignment="1">
      <alignment horizontal="left"/>
    </xf>
    <xf numFmtId="166" fontId="44" fillId="2" borderId="0" xfId="3" applyNumberFormat="1" applyFont="1" applyFill="1"/>
    <xf numFmtId="0" fontId="42" fillId="4" borderId="0" xfId="1" applyFont="1" applyFill="1" applyAlignment="1">
      <alignment vertical="top"/>
    </xf>
    <xf numFmtId="0" fontId="42" fillId="4" borderId="0" xfId="1" applyFont="1" applyFill="1"/>
    <xf numFmtId="0" fontId="42" fillId="4" borderId="0" xfId="1" applyFont="1" applyFill="1" applyAlignment="1">
      <alignment horizontal="right"/>
    </xf>
    <xf numFmtId="1" fontId="45" fillId="0" borderId="0" xfId="0" applyNumberFormat="1" applyFont="1"/>
    <xf numFmtId="1" fontId="46" fillId="2" borderId="0" xfId="0" applyNumberFormat="1" applyFont="1" applyFill="1"/>
    <xf numFmtId="0" fontId="47" fillId="2" borderId="0" xfId="0" applyFont="1" applyFill="1"/>
    <xf numFmtId="0" fontId="48" fillId="2" borderId="0" xfId="0" applyFont="1" applyFill="1" applyAlignment="1">
      <alignment horizontal="right"/>
    </xf>
    <xf numFmtId="166" fontId="48" fillId="2" borderId="0" xfId="3" applyNumberFormat="1" applyFont="1" applyFill="1" applyAlignment="1">
      <alignment horizontal="right"/>
    </xf>
    <xf numFmtId="166" fontId="49" fillId="2" borderId="0" xfId="3" applyNumberFormat="1" applyFont="1" applyFill="1" applyAlignment="1">
      <alignment horizontal="center"/>
    </xf>
    <xf numFmtId="0" fontId="50" fillId="2" borderId="0" xfId="0" applyFont="1" applyFill="1" applyAlignment="1">
      <alignment horizontal="right"/>
    </xf>
    <xf numFmtId="166" fontId="48" fillId="2" borderId="0" xfId="3" applyNumberFormat="1" applyFont="1" applyFill="1" applyAlignment="1"/>
    <xf numFmtId="0" fontId="51" fillId="2" borderId="0" xfId="0" applyFont="1" applyFill="1" applyAlignment="1">
      <alignment horizontal="right"/>
    </xf>
    <xf numFmtId="0" fontId="52" fillId="2" borderId="0" xfId="0" applyFont="1" applyFill="1"/>
    <xf numFmtId="0" fontId="53" fillId="2" borderId="0" xfId="0" applyFont="1" applyFill="1" applyAlignment="1">
      <alignment horizontal="right"/>
    </xf>
    <xf numFmtId="0" fontId="41" fillId="2" borderId="0" xfId="4" applyFont="1" applyFill="1" applyAlignment="1">
      <alignment horizontal="left"/>
    </xf>
    <xf numFmtId="0" fontId="54" fillId="2" borderId="0" xfId="4" applyFont="1" applyFill="1" applyAlignment="1">
      <alignment horizontal="right"/>
    </xf>
    <xf numFmtId="44" fontId="20" fillId="2" borderId="0" xfId="3" quotePrefix="1" applyFont="1" applyFill="1"/>
    <xf numFmtId="0" fontId="36" fillId="0" borderId="0" xfId="0" applyFont="1"/>
    <xf numFmtId="0" fontId="37" fillId="2" borderId="0" xfId="0" applyFont="1" applyFill="1"/>
    <xf numFmtId="166" fontId="35" fillId="2" borderId="0" xfId="3" applyNumberFormat="1" applyFont="1" applyFill="1"/>
    <xf numFmtId="0" fontId="38" fillId="2" borderId="0" xfId="0" applyFont="1" applyFill="1"/>
    <xf numFmtId="0" fontId="38" fillId="0" borderId="0" xfId="0" applyFont="1"/>
    <xf numFmtId="0" fontId="55" fillId="2" borderId="0" xfId="0" applyFont="1" applyFill="1"/>
    <xf numFmtId="0" fontId="56" fillId="2" borderId="0" xfId="0" applyFont="1" applyFill="1"/>
    <xf numFmtId="0" fontId="57" fillId="2" borderId="0" xfId="0" applyFont="1" applyFill="1"/>
    <xf numFmtId="0" fontId="58" fillId="2" borderId="0" xfId="0" applyFont="1" applyFill="1"/>
    <xf numFmtId="0" fontId="59" fillId="2" borderId="0" xfId="0" applyFont="1" applyFill="1"/>
    <xf numFmtId="169" fontId="60" fillId="2" borderId="0" xfId="2" applyNumberFormat="1" applyFont="1" applyFill="1"/>
    <xf numFmtId="166" fontId="60" fillId="2" borderId="0" xfId="3" applyNumberFormat="1" applyFont="1" applyFill="1" applyAlignment="1">
      <alignment horizontal="right"/>
    </xf>
    <xf numFmtId="166" fontId="60" fillId="2" borderId="0" xfId="3" applyNumberFormat="1" applyFont="1" applyFill="1"/>
    <xf numFmtId="166" fontId="57" fillId="2" borderId="0" xfId="3" applyNumberFormat="1" applyFont="1" applyFill="1"/>
    <xf numFmtId="0" fontId="61" fillId="2" borderId="0" xfId="0" applyFont="1" applyFill="1"/>
  </cellXfs>
  <cellStyles count="6">
    <cellStyle name="Accent3" xfId="1" builtinId="37"/>
    <cellStyle name="Comma" xfId="2" builtinId="3"/>
    <cellStyle name="Currency" xfId="3" builtinId="4"/>
    <cellStyle name="Explanatory Text" xfId="4" builtinId="53"/>
    <cellStyle name="Normal" xfId="0" builtinId="0"/>
    <cellStyle name="Percent"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1"/>
  <c:style val="37"/>
  <c:chart>
    <c:title>
      <c:tx>
        <c:rich>
          <a:bodyPr/>
          <a:lstStyle/>
          <a:p>
            <a:pPr>
              <a:defRPr/>
            </a:pPr>
            <a:r>
              <a:rPr lang="en-GB">
                <a:solidFill>
                  <a:schemeClr val="accent1">
                    <a:lumMod val="75000"/>
                  </a:schemeClr>
                </a:solidFill>
              </a:rPr>
              <a:t>Current Costs vs Spindle Costs</a:t>
            </a:r>
          </a:p>
        </c:rich>
      </c:tx>
      <c:layout>
        <c:manualLayout>
          <c:xMode val="edge"/>
          <c:yMode val="edge"/>
          <c:x val="0.29715336764006861"/>
          <c:y val="3.217166036063674E-2"/>
        </c:manualLayout>
      </c:layout>
    </c:title>
    <c:plotArea>
      <c:layout>
        <c:manualLayout>
          <c:layoutTarget val="inner"/>
          <c:xMode val="edge"/>
          <c:yMode val="edge"/>
          <c:x val="0.20833380428467765"/>
          <c:y val="0.14030612244897958"/>
          <c:w val="0.76157579566287725"/>
          <c:h val="0.73979591836734693"/>
        </c:manualLayout>
      </c:layout>
      <c:barChart>
        <c:barDir val="col"/>
        <c:grouping val="clustered"/>
        <c:ser>
          <c:idx val="0"/>
          <c:order val="0"/>
          <c:spPr>
            <a:solidFill>
              <a:schemeClr val="accent6"/>
            </a:solidFill>
          </c:spPr>
          <c:cat>
            <c:strRef>
              <c:f>'Production Calcs'!$B$74:$B$76</c:f>
              <c:strCache>
                <c:ptCount val="3"/>
                <c:pt idx="0">
                  <c:v>Current Costs</c:v>
                </c:pt>
                <c:pt idx="1">
                  <c:v>New Costs</c:v>
                </c:pt>
                <c:pt idx="2">
                  <c:v>With Fulfillment</c:v>
                </c:pt>
              </c:strCache>
            </c:strRef>
          </c:cat>
          <c:val>
            <c:numRef>
              <c:f>'Production Calcs'!$C$74:$C$76</c:f>
              <c:numCache>
                <c:formatCode>_-"£"* #,##0.00_-;\-"£"* #,##0.00_-;_-"£"* "-"??_-;_-@_-</c:formatCode>
                <c:ptCount val="3"/>
                <c:pt idx="0">
                  <c:v>1196</c:v>
                </c:pt>
                <c:pt idx="1">
                  <c:v>480.77390000000003</c:v>
                </c:pt>
                <c:pt idx="2">
                  <c:v>309.47390000000001</c:v>
                </c:pt>
              </c:numCache>
            </c:numRef>
          </c:val>
        </c:ser>
        <c:axId val="129946368"/>
        <c:axId val="129948288"/>
      </c:barChart>
      <c:catAx>
        <c:axId val="129946368"/>
        <c:scaling>
          <c:orientation val="minMax"/>
        </c:scaling>
        <c:axPos val="b"/>
        <c:title>
          <c:tx>
            <c:rich>
              <a:bodyPr/>
              <a:lstStyle/>
              <a:p>
                <a:pPr>
                  <a:defRPr>
                    <a:solidFill>
                      <a:schemeClr val="accent1">
                        <a:lumMod val="75000"/>
                      </a:schemeClr>
                    </a:solidFill>
                  </a:defRPr>
                </a:pPr>
                <a:r>
                  <a:rPr lang="en-GB">
                    <a:solidFill>
                      <a:schemeClr val="accent1">
                        <a:lumMod val="75000"/>
                      </a:schemeClr>
                    </a:solidFill>
                  </a:rPr>
                  <a:t>Method of distributing documents</a:t>
                </a:r>
              </a:p>
            </c:rich>
          </c:tx>
          <c:layout>
            <c:manualLayout>
              <c:xMode val="edge"/>
              <c:yMode val="edge"/>
              <c:x val="0.37366586066505469"/>
              <c:y val="0.93833907125245708"/>
            </c:manualLayout>
          </c:layout>
        </c:title>
        <c:numFmt formatCode="General" sourceLinked="1"/>
        <c:tickLblPos val="nextTo"/>
        <c:txPr>
          <a:bodyPr rot="0" vert="horz"/>
          <a:lstStyle/>
          <a:p>
            <a:pPr>
              <a:defRPr b="1">
                <a:solidFill>
                  <a:schemeClr val="accent1">
                    <a:lumMod val="75000"/>
                  </a:schemeClr>
                </a:solidFill>
              </a:defRPr>
            </a:pPr>
            <a:endParaRPr lang="en-US"/>
          </a:p>
        </c:txPr>
        <c:crossAx val="129948288"/>
        <c:crosses val="autoZero"/>
        <c:auto val="1"/>
        <c:lblAlgn val="ctr"/>
        <c:lblOffset val="100"/>
        <c:tickLblSkip val="1"/>
        <c:tickMarkSkip val="1"/>
      </c:catAx>
      <c:valAx>
        <c:axId val="129948288"/>
        <c:scaling>
          <c:orientation val="minMax"/>
        </c:scaling>
        <c:axPos val="l"/>
        <c:majorGridlines/>
        <c:numFmt formatCode="_-\£* #,##0_-;\-\£* #,##0_-;_-\£* &quot;-&quot;_-;_-@_-" sourceLinked="0"/>
        <c:tickLblPos val="nextTo"/>
        <c:txPr>
          <a:bodyPr rot="0" vert="horz"/>
          <a:lstStyle/>
          <a:p>
            <a:pPr>
              <a:defRPr/>
            </a:pPr>
            <a:endParaRPr lang="en-US"/>
          </a:p>
        </c:txPr>
        <c:crossAx val="129946368"/>
        <c:crosses val="autoZero"/>
        <c:crossBetween val="between"/>
      </c:valAx>
    </c:plotArea>
    <c:plotVisOnly val="1"/>
    <c:dispBlanksAs val="gap"/>
  </c:chart>
  <c:printSettings>
    <c:headerFooter alignWithMargins="0"/>
    <c:pageMargins b="1" l="0.75" r="0.75" t="1" header="0.5" footer="0.5"/>
    <c:pageSetup paperSize="9" orientation="landscape" horizontalDpi="0"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view3D>
      <c:hPercent val="60"/>
      <c:rotY val="42"/>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0.12783191721012402"/>
          <c:y val="3.7878881290643963E-2"/>
          <c:w val="0.85598840764753936"/>
          <c:h val="0.81060805961978089"/>
        </c:manualLayout>
      </c:layout>
      <c:bar3DChart>
        <c:barDir val="col"/>
        <c:grouping val="stacked"/>
        <c:ser>
          <c:idx val="0"/>
          <c:order val="0"/>
          <c:tx>
            <c:v>Current Way</c:v>
          </c:tx>
          <c:spPr>
            <a:solidFill>
              <a:srgbClr val="9999FF"/>
            </a:solidFill>
            <a:ln w="12700">
              <a:solidFill>
                <a:srgbClr val="000000"/>
              </a:solidFill>
              <a:prstDash val="solid"/>
            </a:ln>
          </c:spPr>
          <c:cat>
            <c:strRef>
              <c:f>'Production Calcs'!$B$78:$B$98</c:f>
              <c:strCache>
                <c:ptCount val="21"/>
                <c:pt idx="0">
                  <c:v>Sales Statements</c:v>
                </c:pt>
                <c:pt idx="2">
                  <c:v>Sales Invoices</c:v>
                </c:pt>
                <c:pt idx="4">
                  <c:v>Copy Invoices</c:v>
                </c:pt>
                <c:pt idx="6">
                  <c:v>Credit Notes</c:v>
                </c:pt>
                <c:pt idx="8">
                  <c:v>Sales Orders</c:v>
                </c:pt>
                <c:pt idx="10">
                  <c:v>Purchase Orders</c:v>
                </c:pt>
                <c:pt idx="12">
                  <c:v>Remittance Advices</c:v>
                </c:pt>
                <c:pt idx="14">
                  <c:v>Quotations</c:v>
                </c:pt>
                <c:pt idx="16">
                  <c:v>Letters</c:v>
                </c:pt>
                <c:pt idx="18">
                  <c:v>Debtors Letters</c:v>
                </c:pt>
                <c:pt idx="20">
                  <c:v>Other</c:v>
                </c:pt>
              </c:strCache>
            </c:strRef>
          </c:cat>
          <c:val>
            <c:numRef>
              <c:f>'Production Calcs'!$C$78:$C$99</c:f>
              <c:numCache>
                <c:formatCode>General</c:formatCode>
                <c:ptCount val="22"/>
                <c:pt idx="0" formatCode="_-&quot;£&quot;* #,##0.00_-;\-&quot;£&quot;* #,##0.00_-;_-&quot;£&quot;* &quot;-&quot;??_-;_-@_-">
                  <c:v>320</c:v>
                </c:pt>
                <c:pt idx="2" formatCode="_-&quot;£&quot;* #,##0.00_-;\-&quot;£&quot;* #,##0.00_-;_-&quot;£&quot;* &quot;-&quot;??_-;_-@_-">
                  <c:v>200</c:v>
                </c:pt>
                <c:pt idx="4" formatCode="_-&quot;£&quot;* #,##0.00_-;\-&quot;£&quot;* #,##0.00_-;_-&quot;£&quot;* &quot;-&quot;??_-;_-@_-">
                  <c:v>40</c:v>
                </c:pt>
                <c:pt idx="6" formatCode="_-&quot;£&quot;* #,##0.00_-;\-&quot;£&quot;* #,##0.00_-;_-&quot;£&quot;* &quot;-&quot;??_-;_-@_-">
                  <c:v>16</c:v>
                </c:pt>
                <c:pt idx="8" formatCode="_-&quot;£&quot;* #,##0.00_-;\-&quot;£&quot;* #,##0.00_-;_-&quot;£&quot;* &quot;-&quot;??_-;_-@_-">
                  <c:v>200</c:v>
                </c:pt>
                <c:pt idx="10" formatCode="_-&quot;£&quot;* #,##0.00_-;\-&quot;£&quot;* #,##0.00_-;_-&quot;£&quot;* &quot;-&quot;??_-;_-@_-">
                  <c:v>80</c:v>
                </c:pt>
                <c:pt idx="12" formatCode="_-&quot;£&quot;* #,##0.00_-;\-&quot;£&quot;* #,##0.00_-;_-&quot;£&quot;* &quot;-&quot;??_-;_-@_-">
                  <c:v>20</c:v>
                </c:pt>
                <c:pt idx="14" formatCode="_-&quot;£&quot;* #,##0.00_-;\-&quot;£&quot;* #,##0.00_-;_-&quot;£&quot;* &quot;-&quot;??_-;_-@_-">
                  <c:v>80</c:v>
                </c:pt>
                <c:pt idx="16" formatCode="_-&quot;£&quot;* #,##0.00_-;\-&quot;£&quot;* #,##0.00_-;_-&quot;£&quot;* &quot;-&quot;??_-;_-@_-">
                  <c:v>80</c:v>
                </c:pt>
                <c:pt idx="18" formatCode="_-&quot;£&quot;* #,##0.00_-;\-&quot;£&quot;* #,##0.00_-;_-&quot;£&quot;* &quot;-&quot;??_-;_-@_-">
                  <c:v>80</c:v>
                </c:pt>
                <c:pt idx="20" formatCode="_-&quot;£&quot;* #,##0.00_-;\-&quot;£&quot;* #,##0.00_-;_-&quot;£&quot;* &quot;-&quot;??_-;_-@_-">
                  <c:v>80</c:v>
                </c:pt>
              </c:numCache>
            </c:numRef>
          </c:val>
        </c:ser>
        <c:ser>
          <c:idx val="1"/>
          <c:order val="1"/>
          <c:tx>
            <c:strRef>
              <c:f>'Production Calcs'!$D$77</c:f>
              <c:strCache>
                <c:ptCount val="1"/>
                <c:pt idx="0">
                  <c:v>Printing</c:v>
                </c:pt>
              </c:strCache>
            </c:strRef>
          </c:tx>
          <c:spPr>
            <a:solidFill>
              <a:srgbClr val="993366"/>
            </a:solidFill>
            <a:ln w="12700">
              <a:solidFill>
                <a:srgbClr val="000000"/>
              </a:solidFill>
              <a:prstDash val="solid"/>
            </a:ln>
          </c:spPr>
          <c:cat>
            <c:strRef>
              <c:f>'Production Calcs'!$B$78:$B$98</c:f>
              <c:strCache>
                <c:ptCount val="21"/>
                <c:pt idx="0">
                  <c:v>Sales Statements</c:v>
                </c:pt>
                <c:pt idx="2">
                  <c:v>Sales Invoices</c:v>
                </c:pt>
                <c:pt idx="4">
                  <c:v>Copy Invoices</c:v>
                </c:pt>
                <c:pt idx="6">
                  <c:v>Credit Notes</c:v>
                </c:pt>
                <c:pt idx="8">
                  <c:v>Sales Orders</c:v>
                </c:pt>
                <c:pt idx="10">
                  <c:v>Purchase Orders</c:v>
                </c:pt>
                <c:pt idx="12">
                  <c:v>Remittance Advices</c:v>
                </c:pt>
                <c:pt idx="14">
                  <c:v>Quotations</c:v>
                </c:pt>
                <c:pt idx="16">
                  <c:v>Letters</c:v>
                </c:pt>
                <c:pt idx="18">
                  <c:v>Debtors Letters</c:v>
                </c:pt>
                <c:pt idx="20">
                  <c:v>Other</c:v>
                </c:pt>
              </c:strCache>
            </c:strRef>
          </c:cat>
          <c:val>
            <c:numRef>
              <c:f>'Production Calcs'!$D$78:$D$99</c:f>
              <c:numCache>
                <c:formatCode>_-"£"* #,##0.00_-;\-"£"* #,##0.00_-;_-"£"* "-"??_-;_-@_-</c:formatCode>
                <c:ptCount val="22"/>
                <c:pt idx="1">
                  <c:v>96.000000000000014</c:v>
                </c:pt>
                <c:pt idx="3">
                  <c:v>160</c:v>
                </c:pt>
                <c:pt idx="5">
                  <c:v>3.9999999999999987</c:v>
                </c:pt>
                <c:pt idx="7">
                  <c:v>4.8000000000000007</c:v>
                </c:pt>
                <c:pt idx="9">
                  <c:v>60.000000000000007</c:v>
                </c:pt>
                <c:pt idx="11">
                  <c:v>8.0000000000000071</c:v>
                </c:pt>
                <c:pt idx="13">
                  <c:v>4.0000000000000009</c:v>
                </c:pt>
                <c:pt idx="15">
                  <c:v>16.000000000000004</c:v>
                </c:pt>
                <c:pt idx="17">
                  <c:v>48.000000000000007</c:v>
                </c:pt>
                <c:pt idx="19">
                  <c:v>15.999999999999995</c:v>
                </c:pt>
                <c:pt idx="21">
                  <c:v>40</c:v>
                </c:pt>
              </c:numCache>
            </c:numRef>
          </c:val>
        </c:ser>
        <c:ser>
          <c:idx val="2"/>
          <c:order val="2"/>
          <c:tx>
            <c:strRef>
              <c:f>'Production Calcs'!$E$77</c:f>
              <c:strCache>
                <c:ptCount val="1"/>
                <c:pt idx="0">
                  <c:v>Faxing</c:v>
                </c:pt>
              </c:strCache>
            </c:strRef>
          </c:tx>
          <c:spPr>
            <a:solidFill>
              <a:srgbClr val="FFFFCC"/>
            </a:solidFill>
            <a:ln w="12700">
              <a:solidFill>
                <a:srgbClr val="000000"/>
              </a:solidFill>
              <a:prstDash val="solid"/>
            </a:ln>
          </c:spPr>
          <c:cat>
            <c:strRef>
              <c:f>'Production Calcs'!$B$78:$B$98</c:f>
              <c:strCache>
                <c:ptCount val="21"/>
                <c:pt idx="0">
                  <c:v>Sales Statements</c:v>
                </c:pt>
                <c:pt idx="2">
                  <c:v>Sales Invoices</c:v>
                </c:pt>
                <c:pt idx="4">
                  <c:v>Copy Invoices</c:v>
                </c:pt>
                <c:pt idx="6">
                  <c:v>Credit Notes</c:v>
                </c:pt>
                <c:pt idx="8">
                  <c:v>Sales Orders</c:v>
                </c:pt>
                <c:pt idx="10">
                  <c:v>Purchase Orders</c:v>
                </c:pt>
                <c:pt idx="12">
                  <c:v>Remittance Advices</c:v>
                </c:pt>
                <c:pt idx="14">
                  <c:v>Quotations</c:v>
                </c:pt>
                <c:pt idx="16">
                  <c:v>Letters</c:v>
                </c:pt>
                <c:pt idx="18">
                  <c:v>Debtors Letters</c:v>
                </c:pt>
                <c:pt idx="20">
                  <c:v>Other</c:v>
                </c:pt>
              </c:strCache>
            </c:strRef>
          </c:cat>
          <c:val>
            <c:numRef>
              <c:f>'Production Calcs'!$E$78:$E$99</c:f>
              <c:numCache>
                <c:formatCode>_-"£"* #,##0.00_-;\-"£"* #,##0.00_-;_-"£"* "-"??_-;_-@_-</c:formatCode>
                <c:ptCount val="22"/>
                <c:pt idx="1">
                  <c:v>1.8</c:v>
                </c:pt>
                <c:pt idx="3">
                  <c:v>1.125</c:v>
                </c:pt>
                <c:pt idx="5">
                  <c:v>0.67500000000000004</c:v>
                </c:pt>
                <c:pt idx="7">
                  <c:v>0.09</c:v>
                </c:pt>
                <c:pt idx="9">
                  <c:v>1.125</c:v>
                </c:pt>
                <c:pt idx="11">
                  <c:v>0.9</c:v>
                </c:pt>
                <c:pt idx="13">
                  <c:v>0.1125</c:v>
                </c:pt>
                <c:pt idx="15">
                  <c:v>0.45</c:v>
                </c:pt>
                <c:pt idx="17">
                  <c:v>0.9</c:v>
                </c:pt>
                <c:pt idx="19">
                  <c:v>1.35</c:v>
                </c:pt>
                <c:pt idx="21">
                  <c:v>1.125</c:v>
                </c:pt>
              </c:numCache>
            </c:numRef>
          </c:val>
        </c:ser>
        <c:ser>
          <c:idx val="3"/>
          <c:order val="3"/>
          <c:tx>
            <c:strRef>
              <c:f>'Production Calcs'!$F$77</c:f>
              <c:strCache>
                <c:ptCount val="1"/>
                <c:pt idx="0">
                  <c:v>Emailing</c:v>
                </c:pt>
              </c:strCache>
            </c:strRef>
          </c:tx>
          <c:spPr>
            <a:solidFill>
              <a:srgbClr val="CCFFFF"/>
            </a:solidFill>
            <a:ln w="12700">
              <a:solidFill>
                <a:srgbClr val="000000"/>
              </a:solidFill>
              <a:prstDash val="solid"/>
            </a:ln>
          </c:spPr>
          <c:cat>
            <c:strRef>
              <c:f>'Production Calcs'!$B$78:$B$98</c:f>
              <c:strCache>
                <c:ptCount val="21"/>
                <c:pt idx="0">
                  <c:v>Sales Statements</c:v>
                </c:pt>
                <c:pt idx="2">
                  <c:v>Sales Invoices</c:v>
                </c:pt>
                <c:pt idx="4">
                  <c:v>Copy Invoices</c:v>
                </c:pt>
                <c:pt idx="6">
                  <c:v>Credit Notes</c:v>
                </c:pt>
                <c:pt idx="8">
                  <c:v>Sales Orders</c:v>
                </c:pt>
                <c:pt idx="10">
                  <c:v>Purchase Orders</c:v>
                </c:pt>
                <c:pt idx="12">
                  <c:v>Remittance Advices</c:v>
                </c:pt>
                <c:pt idx="14">
                  <c:v>Quotations</c:v>
                </c:pt>
                <c:pt idx="16">
                  <c:v>Letters</c:v>
                </c:pt>
                <c:pt idx="18">
                  <c:v>Debtors Letters</c:v>
                </c:pt>
                <c:pt idx="20">
                  <c:v>Other</c:v>
                </c:pt>
              </c:strCache>
            </c:strRef>
          </c:cat>
          <c:val>
            <c:numRef>
              <c:f>'Production Calcs'!$F$78:$F$99</c:f>
              <c:numCache>
                <c:formatCode>_-"£"* #,##0.00_-;\-"£"* #,##0.00_-;_-"£"* "-"??_-;_-@_-</c:formatCode>
                <c:ptCount val="22"/>
                <c:pt idx="1">
                  <c:v>0.28799999999999998</c:v>
                </c:pt>
                <c:pt idx="3">
                  <c:v>0.03</c:v>
                </c:pt>
                <c:pt idx="5">
                  <c:v>3.5999999999999997E-2</c:v>
                </c:pt>
                <c:pt idx="7">
                  <c:v>1.44E-2</c:v>
                </c:pt>
                <c:pt idx="9">
                  <c:v>0.18</c:v>
                </c:pt>
                <c:pt idx="11">
                  <c:v>8.3999999999999991E-2</c:v>
                </c:pt>
                <c:pt idx="13">
                  <c:v>2.0999999999999998E-2</c:v>
                </c:pt>
                <c:pt idx="15">
                  <c:v>8.3999999999999991E-2</c:v>
                </c:pt>
                <c:pt idx="17">
                  <c:v>2.4000000000000004E-2</c:v>
                </c:pt>
                <c:pt idx="19">
                  <c:v>0.06</c:v>
                </c:pt>
                <c:pt idx="21">
                  <c:v>13.5</c:v>
                </c:pt>
              </c:numCache>
            </c:numRef>
          </c:val>
        </c:ser>
        <c:shape val="box"/>
        <c:axId val="117291648"/>
        <c:axId val="117309824"/>
        <c:axId val="0"/>
      </c:bar3DChart>
      <c:catAx>
        <c:axId val="117291648"/>
        <c:scaling>
          <c:orientation val="minMax"/>
        </c:scaling>
        <c:axPos val="b"/>
        <c:numFmt formatCode="General" sourceLinked="1"/>
        <c:tickLblPos val="low"/>
        <c:spPr>
          <a:ln w="3175">
            <a:solidFill>
              <a:srgbClr val="000000"/>
            </a:solidFill>
            <a:prstDash val="solid"/>
          </a:ln>
        </c:spPr>
        <c:txPr>
          <a:bodyPr rot="0" vert="horz"/>
          <a:lstStyle/>
          <a:p>
            <a:pPr>
              <a:defRPr sz="500" b="0" i="0" u="none" strike="noStrike" baseline="0">
                <a:solidFill>
                  <a:srgbClr val="000000"/>
                </a:solidFill>
                <a:latin typeface="Verdana"/>
                <a:ea typeface="Verdana"/>
                <a:cs typeface="Verdana"/>
              </a:defRPr>
            </a:pPr>
            <a:endParaRPr lang="en-US"/>
          </a:p>
        </c:txPr>
        <c:crossAx val="117309824"/>
        <c:crosses val="autoZero"/>
        <c:auto val="1"/>
        <c:lblAlgn val="ctr"/>
        <c:lblOffset val="100"/>
        <c:tickLblSkip val="2"/>
        <c:tickMarkSkip val="1"/>
      </c:catAx>
      <c:valAx>
        <c:axId val="117309824"/>
        <c:scaling>
          <c:orientation val="minMax"/>
        </c:scaling>
        <c:axPos val="l"/>
        <c:majorGridlines>
          <c:spPr>
            <a:ln w="3175">
              <a:solidFill>
                <a:srgbClr val="000000"/>
              </a:solidFill>
              <a:prstDash val="solid"/>
            </a:ln>
          </c:spPr>
        </c:majorGridlines>
        <c:numFmt formatCode="_-&quot;£&quot;* #,##0.00_-;\-&quot;£&quot;* #,##0.00_-;_-&quot;£&quot;*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17291648"/>
        <c:crosses val="autoZero"/>
        <c:crossBetween val="between"/>
      </c:valAx>
      <c:spPr>
        <a:noFill/>
        <a:ln w="25400">
          <a:noFill/>
        </a:ln>
      </c:spPr>
    </c:plotArea>
    <c:legend>
      <c:legendPos val="b"/>
      <c:layout>
        <c:manualLayout>
          <c:xMode val="edge"/>
          <c:yMode val="edge"/>
          <c:wMode val="edge"/>
          <c:hMode val="edge"/>
          <c:x val="0.16828506127178247"/>
          <c:y val="0.9419215779845701"/>
          <c:w val="0.81391719036466337"/>
          <c:h val="0.98737612343911552"/>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Verdana"/>
              <a:ea typeface="Verdana"/>
              <a:cs typeface="Verdana"/>
            </a:defRPr>
          </a:pPr>
          <a:endParaRPr lang="en-US"/>
        </a:p>
      </c:txPr>
    </c:legend>
    <c:plotVisOnly val="1"/>
    <c:dispBlanksAs val="gap"/>
  </c:chart>
  <c:spPr>
    <a:solidFill>
      <a:srgbClr val="CCFFCC"/>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view3D>
      <c:hPercent val="49"/>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9.2452830188679239E-2"/>
          <c:y val="8.4415584415584416E-2"/>
          <c:w val="0.9"/>
          <c:h val="0.72077922077922074"/>
        </c:manualLayout>
      </c:layout>
      <c:bar3DChart>
        <c:barDir val="col"/>
        <c:grouping val="stacked"/>
        <c:ser>
          <c:idx val="0"/>
          <c:order val="0"/>
          <c:tx>
            <c:strRef>
              <c:f>'Archive Calcs'!$D$81</c:f>
              <c:strCache>
                <c:ptCount val="1"/>
                <c:pt idx="0">
                  <c:v>Manual</c:v>
                </c:pt>
              </c:strCache>
            </c:strRef>
          </c:tx>
          <c:spPr>
            <a:solidFill>
              <a:srgbClr val="9999FF"/>
            </a:solidFill>
            <a:ln w="12700">
              <a:solidFill>
                <a:srgbClr val="000000"/>
              </a:solidFill>
              <a:prstDash val="solid"/>
            </a:ln>
          </c:spPr>
          <c:cat>
            <c:strRef>
              <c:f>'Archive Calcs'!$C$82:$C$102</c:f>
              <c:strCache>
                <c:ptCount val="21"/>
                <c:pt idx="0">
                  <c:v> Sales Statements </c:v>
                </c:pt>
                <c:pt idx="2">
                  <c:v> Sales Invoices </c:v>
                </c:pt>
                <c:pt idx="4">
                  <c:v> Copy Invoices </c:v>
                </c:pt>
                <c:pt idx="6">
                  <c:v> Credit Notes </c:v>
                </c:pt>
                <c:pt idx="8">
                  <c:v> Sales Orders </c:v>
                </c:pt>
                <c:pt idx="10">
                  <c:v> Purchase Orders </c:v>
                </c:pt>
                <c:pt idx="12">
                  <c:v> Remittance Advices </c:v>
                </c:pt>
                <c:pt idx="14">
                  <c:v> Quotations </c:v>
                </c:pt>
                <c:pt idx="16">
                  <c:v> Letters </c:v>
                </c:pt>
                <c:pt idx="18">
                  <c:v> Debtors Letters </c:v>
                </c:pt>
                <c:pt idx="20">
                  <c:v> Other </c:v>
                </c:pt>
              </c:strCache>
            </c:strRef>
          </c:cat>
          <c:val>
            <c:numRef>
              <c:f>'Archive Calcs'!$D$82:$D$103</c:f>
              <c:numCache>
                <c:formatCode>_-"£"* #,##0.00_-;\-"£"* #,##0.00_-;_-"£"* "-"??_-;_-@_-</c:formatCode>
                <c:ptCount val="22"/>
                <c:pt idx="0">
                  <c:v>160</c:v>
                </c:pt>
                <c:pt idx="2">
                  <c:v>100</c:v>
                </c:pt>
                <c:pt idx="4">
                  <c:v>20</c:v>
                </c:pt>
                <c:pt idx="6">
                  <c:v>8</c:v>
                </c:pt>
                <c:pt idx="8">
                  <c:v>100</c:v>
                </c:pt>
                <c:pt idx="10">
                  <c:v>40</c:v>
                </c:pt>
                <c:pt idx="12">
                  <c:v>10</c:v>
                </c:pt>
                <c:pt idx="14">
                  <c:v>40</c:v>
                </c:pt>
                <c:pt idx="16">
                  <c:v>40</c:v>
                </c:pt>
                <c:pt idx="18">
                  <c:v>40</c:v>
                </c:pt>
                <c:pt idx="20">
                  <c:v>40</c:v>
                </c:pt>
              </c:numCache>
            </c:numRef>
          </c:val>
        </c:ser>
        <c:ser>
          <c:idx val="1"/>
          <c:order val="1"/>
          <c:tx>
            <c:strRef>
              <c:f>'Archive Calcs'!$E$81</c:f>
              <c:strCache>
                <c:ptCount val="1"/>
                <c:pt idx="0">
                  <c:v>Retrieval</c:v>
                </c:pt>
              </c:strCache>
            </c:strRef>
          </c:tx>
          <c:spPr>
            <a:solidFill>
              <a:srgbClr val="993366"/>
            </a:solidFill>
            <a:ln w="12700">
              <a:solidFill>
                <a:srgbClr val="000000"/>
              </a:solidFill>
              <a:prstDash val="solid"/>
            </a:ln>
          </c:spPr>
          <c:cat>
            <c:strRef>
              <c:f>'Archive Calcs'!$C$82:$C$102</c:f>
              <c:strCache>
                <c:ptCount val="21"/>
                <c:pt idx="0">
                  <c:v> Sales Statements </c:v>
                </c:pt>
                <c:pt idx="2">
                  <c:v> Sales Invoices </c:v>
                </c:pt>
                <c:pt idx="4">
                  <c:v> Copy Invoices </c:v>
                </c:pt>
                <c:pt idx="6">
                  <c:v> Credit Notes </c:v>
                </c:pt>
                <c:pt idx="8">
                  <c:v> Sales Orders </c:v>
                </c:pt>
                <c:pt idx="10">
                  <c:v> Purchase Orders </c:v>
                </c:pt>
                <c:pt idx="12">
                  <c:v> Remittance Advices </c:v>
                </c:pt>
                <c:pt idx="14">
                  <c:v> Quotations </c:v>
                </c:pt>
                <c:pt idx="16">
                  <c:v> Letters </c:v>
                </c:pt>
                <c:pt idx="18">
                  <c:v> Debtors Letters </c:v>
                </c:pt>
                <c:pt idx="20">
                  <c:v> Other </c:v>
                </c:pt>
              </c:strCache>
            </c:strRef>
          </c:cat>
          <c:val>
            <c:numRef>
              <c:f>'Archive Calcs'!$E$82:$E$103</c:f>
              <c:numCache>
                <c:formatCode>_-"£"* #,##0.00_-;\-"£"* #,##0.00_-;_-"£"* "-"??_-;_-@_-</c:formatCode>
                <c:ptCount val="22"/>
                <c:pt idx="0">
                  <c:v>120</c:v>
                </c:pt>
                <c:pt idx="2">
                  <c:v>75</c:v>
                </c:pt>
                <c:pt idx="4">
                  <c:v>15</c:v>
                </c:pt>
                <c:pt idx="6">
                  <c:v>6</c:v>
                </c:pt>
                <c:pt idx="8">
                  <c:v>75</c:v>
                </c:pt>
                <c:pt idx="10">
                  <c:v>30</c:v>
                </c:pt>
                <c:pt idx="12">
                  <c:v>7.5</c:v>
                </c:pt>
                <c:pt idx="14">
                  <c:v>150</c:v>
                </c:pt>
                <c:pt idx="16">
                  <c:v>30</c:v>
                </c:pt>
                <c:pt idx="18">
                  <c:v>30</c:v>
                </c:pt>
                <c:pt idx="20">
                  <c:v>30</c:v>
                </c:pt>
              </c:numCache>
            </c:numRef>
          </c:val>
        </c:ser>
        <c:ser>
          <c:idx val="2"/>
          <c:order val="2"/>
          <c:tx>
            <c:strRef>
              <c:f>'Archive Calcs'!$F$81</c:f>
              <c:strCache>
                <c:ptCount val="1"/>
                <c:pt idx="0">
                  <c:v>Auto</c:v>
                </c:pt>
              </c:strCache>
            </c:strRef>
          </c:tx>
          <c:spPr>
            <a:solidFill>
              <a:srgbClr val="FFFFCC"/>
            </a:solidFill>
            <a:ln w="12700">
              <a:solidFill>
                <a:srgbClr val="000000"/>
              </a:solidFill>
              <a:prstDash val="solid"/>
            </a:ln>
          </c:spPr>
          <c:cat>
            <c:strRef>
              <c:f>'Archive Calcs'!$C$82:$C$102</c:f>
              <c:strCache>
                <c:ptCount val="21"/>
                <c:pt idx="0">
                  <c:v> Sales Statements </c:v>
                </c:pt>
                <c:pt idx="2">
                  <c:v> Sales Invoices </c:v>
                </c:pt>
                <c:pt idx="4">
                  <c:v> Copy Invoices </c:v>
                </c:pt>
                <c:pt idx="6">
                  <c:v> Credit Notes </c:v>
                </c:pt>
                <c:pt idx="8">
                  <c:v> Sales Orders </c:v>
                </c:pt>
                <c:pt idx="10">
                  <c:v> Purchase Orders </c:v>
                </c:pt>
                <c:pt idx="12">
                  <c:v> Remittance Advices </c:v>
                </c:pt>
                <c:pt idx="14">
                  <c:v> Quotations </c:v>
                </c:pt>
                <c:pt idx="16">
                  <c:v> Letters </c:v>
                </c:pt>
                <c:pt idx="18">
                  <c:v> Debtors Letters </c:v>
                </c:pt>
                <c:pt idx="20">
                  <c:v> Other </c:v>
                </c:pt>
              </c:strCache>
            </c:strRef>
          </c:cat>
          <c:val>
            <c:numRef>
              <c:f>'Archive Calcs'!$F$82:$F$103</c:f>
              <c:numCache>
                <c:formatCode>_-"£"* #,##0.00_-;\-"£"* #,##0.00_-;_-"£"* "-"??_-;_-@_-</c:formatCode>
                <c:ptCount val="22"/>
                <c:pt idx="1">
                  <c:v>2</c:v>
                </c:pt>
                <c:pt idx="3">
                  <c:v>1.25</c:v>
                </c:pt>
                <c:pt idx="5">
                  <c:v>0.25</c:v>
                </c:pt>
                <c:pt idx="7">
                  <c:v>0.1</c:v>
                </c:pt>
                <c:pt idx="9">
                  <c:v>1.25</c:v>
                </c:pt>
                <c:pt idx="11">
                  <c:v>0.5</c:v>
                </c:pt>
                <c:pt idx="13">
                  <c:v>0.125</c:v>
                </c:pt>
                <c:pt idx="15">
                  <c:v>0.5</c:v>
                </c:pt>
                <c:pt idx="17">
                  <c:v>0.5</c:v>
                </c:pt>
                <c:pt idx="19">
                  <c:v>0.5</c:v>
                </c:pt>
                <c:pt idx="21">
                  <c:v>0.5</c:v>
                </c:pt>
              </c:numCache>
            </c:numRef>
          </c:val>
        </c:ser>
        <c:ser>
          <c:idx val="3"/>
          <c:order val="3"/>
          <c:tx>
            <c:strRef>
              <c:f>'Archive Calcs'!$G$81</c:f>
              <c:strCache>
                <c:ptCount val="1"/>
                <c:pt idx="0">
                  <c:v>Retrieval</c:v>
                </c:pt>
              </c:strCache>
            </c:strRef>
          </c:tx>
          <c:spPr>
            <a:solidFill>
              <a:srgbClr val="CCFFFF"/>
            </a:solidFill>
            <a:ln w="12700">
              <a:solidFill>
                <a:srgbClr val="000000"/>
              </a:solidFill>
              <a:prstDash val="solid"/>
            </a:ln>
          </c:spPr>
          <c:cat>
            <c:strRef>
              <c:f>'Archive Calcs'!$C$82:$C$102</c:f>
              <c:strCache>
                <c:ptCount val="21"/>
                <c:pt idx="0">
                  <c:v> Sales Statements </c:v>
                </c:pt>
                <c:pt idx="2">
                  <c:v> Sales Invoices </c:v>
                </c:pt>
                <c:pt idx="4">
                  <c:v> Copy Invoices </c:v>
                </c:pt>
                <c:pt idx="6">
                  <c:v> Credit Notes </c:v>
                </c:pt>
                <c:pt idx="8">
                  <c:v> Sales Orders </c:v>
                </c:pt>
                <c:pt idx="10">
                  <c:v> Purchase Orders </c:v>
                </c:pt>
                <c:pt idx="12">
                  <c:v> Remittance Advices </c:v>
                </c:pt>
                <c:pt idx="14">
                  <c:v> Quotations </c:v>
                </c:pt>
                <c:pt idx="16">
                  <c:v> Letters </c:v>
                </c:pt>
                <c:pt idx="18">
                  <c:v> Debtors Letters </c:v>
                </c:pt>
                <c:pt idx="20">
                  <c:v> Other </c:v>
                </c:pt>
              </c:strCache>
            </c:strRef>
          </c:cat>
          <c:val>
            <c:numRef>
              <c:f>'Archive Calcs'!$G$82:$G$103</c:f>
              <c:numCache>
                <c:formatCode>_-"£"* #,##0.00_-;\-"£"* #,##0.00_-;_-"£"* "-"??_-;_-@_-</c:formatCode>
                <c:ptCount val="22"/>
                <c:pt idx="1">
                  <c:v>20</c:v>
                </c:pt>
                <c:pt idx="3">
                  <c:v>12.5</c:v>
                </c:pt>
                <c:pt idx="5">
                  <c:v>2.5</c:v>
                </c:pt>
                <c:pt idx="7">
                  <c:v>1</c:v>
                </c:pt>
                <c:pt idx="9">
                  <c:v>12.5</c:v>
                </c:pt>
                <c:pt idx="11">
                  <c:v>5</c:v>
                </c:pt>
                <c:pt idx="13">
                  <c:v>1.25</c:v>
                </c:pt>
                <c:pt idx="15">
                  <c:v>25</c:v>
                </c:pt>
                <c:pt idx="17">
                  <c:v>5</c:v>
                </c:pt>
                <c:pt idx="19">
                  <c:v>5</c:v>
                </c:pt>
                <c:pt idx="21">
                  <c:v>5</c:v>
                </c:pt>
              </c:numCache>
            </c:numRef>
          </c:val>
        </c:ser>
        <c:shape val="box"/>
        <c:axId val="129321984"/>
        <c:axId val="129389312"/>
        <c:axId val="0"/>
      </c:bar3DChart>
      <c:catAx>
        <c:axId val="129321984"/>
        <c:scaling>
          <c:orientation val="minMax"/>
        </c:scaling>
        <c:axPos val="b"/>
        <c:numFmt formatCode="_-\£* #,##0.00_-;\-\£* #,##0.00_-;_-\£* &quot;-&quot;??_-;_-@_-" sourceLinked="1"/>
        <c:tickLblPos val="low"/>
        <c:spPr>
          <a:ln w="3175">
            <a:solidFill>
              <a:srgbClr val="000000"/>
            </a:solidFill>
            <a:prstDash val="solid"/>
          </a:ln>
        </c:spPr>
        <c:txPr>
          <a:bodyPr rot="0" vert="horz"/>
          <a:lstStyle/>
          <a:p>
            <a:pPr>
              <a:defRPr sz="500" b="0" i="0" u="none" strike="noStrike" baseline="0">
                <a:solidFill>
                  <a:srgbClr val="000000"/>
                </a:solidFill>
                <a:latin typeface="Verdana"/>
                <a:ea typeface="Verdana"/>
                <a:cs typeface="Verdana"/>
              </a:defRPr>
            </a:pPr>
            <a:endParaRPr lang="en-US"/>
          </a:p>
        </c:txPr>
        <c:crossAx val="129389312"/>
        <c:crosses val="autoZero"/>
        <c:auto val="1"/>
        <c:lblAlgn val="ctr"/>
        <c:lblOffset val="100"/>
        <c:tickLblSkip val="3"/>
        <c:tickMarkSkip val="1"/>
      </c:catAx>
      <c:valAx>
        <c:axId val="129389312"/>
        <c:scaling>
          <c:orientation val="minMax"/>
        </c:scaling>
        <c:axPos val="l"/>
        <c:majorGridlines>
          <c:spPr>
            <a:ln w="3175">
              <a:solidFill>
                <a:srgbClr val="000000"/>
              </a:solidFill>
              <a:prstDash val="solid"/>
            </a:ln>
          </c:spPr>
        </c:majorGridlines>
        <c:numFmt formatCode="_-\£* #,##0_-;\-\£* #,##0_-;_-\£* &quot;-&quot;_-;_-@_-" sourceLinked="0"/>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29321984"/>
        <c:crosses val="autoZero"/>
        <c:crossBetween val="between"/>
      </c:valAx>
      <c:spPr>
        <a:noFill/>
        <a:ln w="25400">
          <a:noFill/>
        </a:ln>
      </c:spPr>
    </c:plotArea>
    <c:legend>
      <c:legendPos val="b"/>
      <c:layout>
        <c:manualLayout>
          <c:xMode val="edge"/>
          <c:yMode val="edge"/>
          <c:wMode val="edge"/>
          <c:hMode val="edge"/>
          <c:x val="0.18867924528301888"/>
          <c:y val="0.92532467532467533"/>
          <c:w val="0.80566037735849061"/>
          <c:h val="0.98376623376623373"/>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Verdana"/>
              <a:ea typeface="Verdana"/>
              <a:cs typeface="Verdana"/>
            </a:defRPr>
          </a:pPr>
          <a:endParaRPr lang="en-US"/>
        </a:p>
      </c:txPr>
    </c:legend>
    <c:plotVisOnly val="1"/>
    <c:dispBlanksAs val="gap"/>
  </c:chart>
  <c:spPr>
    <a:solidFill>
      <a:srgbClr val="FFFFCC"/>
    </a:soli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view3D>
      <c:hPercent val="53"/>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0.10134128166915052"/>
          <c:y val="5.2631707764792264E-2"/>
          <c:w val="0.88971684053651268"/>
          <c:h val="0.79448816006853085"/>
        </c:manualLayout>
      </c:layout>
      <c:bar3DChart>
        <c:barDir val="col"/>
        <c:grouping val="stacked"/>
        <c:ser>
          <c:idx val="0"/>
          <c:order val="0"/>
          <c:tx>
            <c:strRef>
              <c:f>'Archive Calcs'!$D$81</c:f>
              <c:strCache>
                <c:ptCount val="1"/>
                <c:pt idx="0">
                  <c:v>Manual</c:v>
                </c:pt>
              </c:strCache>
            </c:strRef>
          </c:tx>
          <c:spPr>
            <a:solidFill>
              <a:srgbClr val="9999FF"/>
            </a:solidFill>
            <a:ln w="12700">
              <a:solidFill>
                <a:srgbClr val="000000"/>
              </a:solidFill>
              <a:prstDash val="solid"/>
            </a:ln>
          </c:spPr>
          <c:cat>
            <c:strRef>
              <c:f>'Archive Calcs'!$C$82:$C$102</c:f>
              <c:strCache>
                <c:ptCount val="21"/>
                <c:pt idx="0">
                  <c:v> Sales Statements </c:v>
                </c:pt>
                <c:pt idx="2">
                  <c:v> Sales Invoices </c:v>
                </c:pt>
                <c:pt idx="4">
                  <c:v> Copy Invoices </c:v>
                </c:pt>
                <c:pt idx="6">
                  <c:v> Credit Notes </c:v>
                </c:pt>
                <c:pt idx="8">
                  <c:v> Sales Orders </c:v>
                </c:pt>
                <c:pt idx="10">
                  <c:v> Purchase Orders </c:v>
                </c:pt>
                <c:pt idx="12">
                  <c:v> Remittance Advices </c:v>
                </c:pt>
                <c:pt idx="14">
                  <c:v> Quotations </c:v>
                </c:pt>
                <c:pt idx="16">
                  <c:v> Letters </c:v>
                </c:pt>
                <c:pt idx="18">
                  <c:v> Debtors Letters </c:v>
                </c:pt>
                <c:pt idx="20">
                  <c:v> Other </c:v>
                </c:pt>
              </c:strCache>
            </c:strRef>
          </c:cat>
          <c:val>
            <c:numRef>
              <c:f>'Archive Calcs'!$D$82:$D$103</c:f>
              <c:numCache>
                <c:formatCode>_-"£"* #,##0.00_-;\-"£"* #,##0.00_-;_-"£"* "-"??_-;_-@_-</c:formatCode>
                <c:ptCount val="22"/>
                <c:pt idx="0">
                  <c:v>160</c:v>
                </c:pt>
                <c:pt idx="2">
                  <c:v>100</c:v>
                </c:pt>
                <c:pt idx="4">
                  <c:v>20</c:v>
                </c:pt>
                <c:pt idx="6">
                  <c:v>8</c:v>
                </c:pt>
                <c:pt idx="8">
                  <c:v>100</c:v>
                </c:pt>
                <c:pt idx="10">
                  <c:v>40</c:v>
                </c:pt>
                <c:pt idx="12">
                  <c:v>10</c:v>
                </c:pt>
                <c:pt idx="14">
                  <c:v>40</c:v>
                </c:pt>
                <c:pt idx="16">
                  <c:v>40</c:v>
                </c:pt>
                <c:pt idx="18">
                  <c:v>40</c:v>
                </c:pt>
                <c:pt idx="20">
                  <c:v>40</c:v>
                </c:pt>
              </c:numCache>
            </c:numRef>
          </c:val>
        </c:ser>
        <c:ser>
          <c:idx val="1"/>
          <c:order val="1"/>
          <c:tx>
            <c:strRef>
              <c:f>'Archive Calcs'!$E$81</c:f>
              <c:strCache>
                <c:ptCount val="1"/>
                <c:pt idx="0">
                  <c:v>Retrieval</c:v>
                </c:pt>
              </c:strCache>
            </c:strRef>
          </c:tx>
          <c:spPr>
            <a:solidFill>
              <a:srgbClr val="993366"/>
            </a:solidFill>
            <a:ln w="12700">
              <a:solidFill>
                <a:srgbClr val="000000"/>
              </a:solidFill>
              <a:prstDash val="solid"/>
            </a:ln>
          </c:spPr>
          <c:cat>
            <c:strRef>
              <c:f>'Archive Calcs'!$C$82:$C$102</c:f>
              <c:strCache>
                <c:ptCount val="21"/>
                <c:pt idx="0">
                  <c:v> Sales Statements </c:v>
                </c:pt>
                <c:pt idx="2">
                  <c:v> Sales Invoices </c:v>
                </c:pt>
                <c:pt idx="4">
                  <c:v> Copy Invoices </c:v>
                </c:pt>
                <c:pt idx="6">
                  <c:v> Credit Notes </c:v>
                </c:pt>
                <c:pt idx="8">
                  <c:v> Sales Orders </c:v>
                </c:pt>
                <c:pt idx="10">
                  <c:v> Purchase Orders </c:v>
                </c:pt>
                <c:pt idx="12">
                  <c:v> Remittance Advices </c:v>
                </c:pt>
                <c:pt idx="14">
                  <c:v> Quotations </c:v>
                </c:pt>
                <c:pt idx="16">
                  <c:v> Letters </c:v>
                </c:pt>
                <c:pt idx="18">
                  <c:v> Debtors Letters </c:v>
                </c:pt>
                <c:pt idx="20">
                  <c:v> Other </c:v>
                </c:pt>
              </c:strCache>
            </c:strRef>
          </c:cat>
          <c:val>
            <c:numRef>
              <c:f>'Archive Calcs'!$E$82:$E$103</c:f>
              <c:numCache>
                <c:formatCode>_-"£"* #,##0.00_-;\-"£"* #,##0.00_-;_-"£"* "-"??_-;_-@_-</c:formatCode>
                <c:ptCount val="22"/>
                <c:pt idx="0">
                  <c:v>120</c:v>
                </c:pt>
                <c:pt idx="2">
                  <c:v>75</c:v>
                </c:pt>
                <c:pt idx="4">
                  <c:v>15</c:v>
                </c:pt>
                <c:pt idx="6">
                  <c:v>6</c:v>
                </c:pt>
                <c:pt idx="8">
                  <c:v>75</c:v>
                </c:pt>
                <c:pt idx="10">
                  <c:v>30</c:v>
                </c:pt>
                <c:pt idx="12">
                  <c:v>7.5</c:v>
                </c:pt>
                <c:pt idx="14">
                  <c:v>150</c:v>
                </c:pt>
                <c:pt idx="16">
                  <c:v>30</c:v>
                </c:pt>
                <c:pt idx="18">
                  <c:v>30</c:v>
                </c:pt>
                <c:pt idx="20">
                  <c:v>30</c:v>
                </c:pt>
              </c:numCache>
            </c:numRef>
          </c:val>
        </c:ser>
        <c:ser>
          <c:idx val="2"/>
          <c:order val="2"/>
          <c:tx>
            <c:strRef>
              <c:f>'Archive Calcs'!$F$81</c:f>
              <c:strCache>
                <c:ptCount val="1"/>
                <c:pt idx="0">
                  <c:v>Auto</c:v>
                </c:pt>
              </c:strCache>
            </c:strRef>
          </c:tx>
          <c:spPr>
            <a:solidFill>
              <a:srgbClr val="FFFFCC"/>
            </a:solidFill>
            <a:ln w="12700">
              <a:solidFill>
                <a:srgbClr val="000000"/>
              </a:solidFill>
              <a:prstDash val="solid"/>
            </a:ln>
          </c:spPr>
          <c:cat>
            <c:strRef>
              <c:f>'Archive Calcs'!$C$82:$C$102</c:f>
              <c:strCache>
                <c:ptCount val="21"/>
                <c:pt idx="0">
                  <c:v> Sales Statements </c:v>
                </c:pt>
                <c:pt idx="2">
                  <c:v> Sales Invoices </c:v>
                </c:pt>
                <c:pt idx="4">
                  <c:v> Copy Invoices </c:v>
                </c:pt>
                <c:pt idx="6">
                  <c:v> Credit Notes </c:v>
                </c:pt>
                <c:pt idx="8">
                  <c:v> Sales Orders </c:v>
                </c:pt>
                <c:pt idx="10">
                  <c:v> Purchase Orders </c:v>
                </c:pt>
                <c:pt idx="12">
                  <c:v> Remittance Advices </c:v>
                </c:pt>
                <c:pt idx="14">
                  <c:v> Quotations </c:v>
                </c:pt>
                <c:pt idx="16">
                  <c:v> Letters </c:v>
                </c:pt>
                <c:pt idx="18">
                  <c:v> Debtors Letters </c:v>
                </c:pt>
                <c:pt idx="20">
                  <c:v> Other </c:v>
                </c:pt>
              </c:strCache>
            </c:strRef>
          </c:cat>
          <c:val>
            <c:numRef>
              <c:f>'Archive Calcs'!$F$82:$F$103</c:f>
              <c:numCache>
                <c:formatCode>_-"£"* #,##0.00_-;\-"£"* #,##0.00_-;_-"£"* "-"??_-;_-@_-</c:formatCode>
                <c:ptCount val="22"/>
                <c:pt idx="1">
                  <c:v>2</c:v>
                </c:pt>
                <c:pt idx="3">
                  <c:v>1.25</c:v>
                </c:pt>
                <c:pt idx="5">
                  <c:v>0.25</c:v>
                </c:pt>
                <c:pt idx="7">
                  <c:v>0.1</c:v>
                </c:pt>
                <c:pt idx="9">
                  <c:v>1.25</c:v>
                </c:pt>
                <c:pt idx="11">
                  <c:v>0.5</c:v>
                </c:pt>
                <c:pt idx="13">
                  <c:v>0.125</c:v>
                </c:pt>
                <c:pt idx="15">
                  <c:v>0.5</c:v>
                </c:pt>
                <c:pt idx="17">
                  <c:v>0.5</c:v>
                </c:pt>
                <c:pt idx="19">
                  <c:v>0.5</c:v>
                </c:pt>
                <c:pt idx="21">
                  <c:v>0.5</c:v>
                </c:pt>
              </c:numCache>
            </c:numRef>
          </c:val>
        </c:ser>
        <c:ser>
          <c:idx val="3"/>
          <c:order val="3"/>
          <c:tx>
            <c:strRef>
              <c:f>'Archive Calcs'!$G$81</c:f>
              <c:strCache>
                <c:ptCount val="1"/>
                <c:pt idx="0">
                  <c:v>Retrieval</c:v>
                </c:pt>
              </c:strCache>
            </c:strRef>
          </c:tx>
          <c:spPr>
            <a:solidFill>
              <a:srgbClr val="CCFFFF"/>
            </a:solidFill>
            <a:ln w="12700">
              <a:solidFill>
                <a:srgbClr val="000000"/>
              </a:solidFill>
              <a:prstDash val="solid"/>
            </a:ln>
          </c:spPr>
          <c:cat>
            <c:strRef>
              <c:f>'Archive Calcs'!$C$82:$C$102</c:f>
              <c:strCache>
                <c:ptCount val="21"/>
                <c:pt idx="0">
                  <c:v> Sales Statements </c:v>
                </c:pt>
                <c:pt idx="2">
                  <c:v> Sales Invoices </c:v>
                </c:pt>
                <c:pt idx="4">
                  <c:v> Copy Invoices </c:v>
                </c:pt>
                <c:pt idx="6">
                  <c:v> Credit Notes </c:v>
                </c:pt>
                <c:pt idx="8">
                  <c:v> Sales Orders </c:v>
                </c:pt>
                <c:pt idx="10">
                  <c:v> Purchase Orders </c:v>
                </c:pt>
                <c:pt idx="12">
                  <c:v> Remittance Advices </c:v>
                </c:pt>
                <c:pt idx="14">
                  <c:v> Quotations </c:v>
                </c:pt>
                <c:pt idx="16">
                  <c:v> Letters </c:v>
                </c:pt>
                <c:pt idx="18">
                  <c:v> Debtors Letters </c:v>
                </c:pt>
                <c:pt idx="20">
                  <c:v> Other </c:v>
                </c:pt>
              </c:strCache>
            </c:strRef>
          </c:cat>
          <c:val>
            <c:numRef>
              <c:f>'Archive Calcs'!$G$82:$G$103</c:f>
              <c:numCache>
                <c:formatCode>_-"£"* #,##0.00_-;\-"£"* #,##0.00_-;_-"£"* "-"??_-;_-@_-</c:formatCode>
                <c:ptCount val="22"/>
                <c:pt idx="1">
                  <c:v>20</c:v>
                </c:pt>
                <c:pt idx="3">
                  <c:v>12.5</c:v>
                </c:pt>
                <c:pt idx="5">
                  <c:v>2.5</c:v>
                </c:pt>
                <c:pt idx="7">
                  <c:v>1</c:v>
                </c:pt>
                <c:pt idx="9">
                  <c:v>12.5</c:v>
                </c:pt>
                <c:pt idx="11">
                  <c:v>5</c:v>
                </c:pt>
                <c:pt idx="13">
                  <c:v>1.25</c:v>
                </c:pt>
                <c:pt idx="15">
                  <c:v>25</c:v>
                </c:pt>
                <c:pt idx="17">
                  <c:v>5</c:v>
                </c:pt>
                <c:pt idx="19">
                  <c:v>5</c:v>
                </c:pt>
                <c:pt idx="21">
                  <c:v>5</c:v>
                </c:pt>
              </c:numCache>
            </c:numRef>
          </c:val>
        </c:ser>
        <c:shape val="box"/>
        <c:axId val="128891520"/>
        <c:axId val="128897408"/>
        <c:axId val="0"/>
      </c:bar3DChart>
      <c:catAx>
        <c:axId val="128891520"/>
        <c:scaling>
          <c:orientation val="minMax"/>
        </c:scaling>
        <c:axPos val="b"/>
        <c:numFmt formatCode="_-\£* #,##0.00_-;\-\£* #,##0.00_-;_-\£* &quot;-&quot;??_-;_-@_-" sourceLinked="1"/>
        <c:tickLblPos val="low"/>
        <c:spPr>
          <a:ln w="3175">
            <a:solidFill>
              <a:srgbClr val="000000"/>
            </a:solidFill>
            <a:prstDash val="solid"/>
          </a:ln>
        </c:spPr>
        <c:txPr>
          <a:bodyPr rot="0" vert="horz"/>
          <a:lstStyle/>
          <a:p>
            <a:pPr>
              <a:defRPr sz="625" b="0" i="0" u="none" strike="noStrike" baseline="0">
                <a:solidFill>
                  <a:srgbClr val="000000"/>
                </a:solidFill>
                <a:latin typeface="Verdana"/>
                <a:ea typeface="Verdana"/>
                <a:cs typeface="Verdana"/>
              </a:defRPr>
            </a:pPr>
            <a:endParaRPr lang="en-US"/>
          </a:p>
        </c:txPr>
        <c:crossAx val="128897408"/>
        <c:crosses val="autoZero"/>
        <c:auto val="1"/>
        <c:lblAlgn val="ctr"/>
        <c:lblOffset val="100"/>
        <c:tickLblSkip val="2"/>
        <c:tickMarkSkip val="1"/>
      </c:catAx>
      <c:valAx>
        <c:axId val="128897408"/>
        <c:scaling>
          <c:orientation val="minMax"/>
        </c:scaling>
        <c:axPos val="l"/>
        <c:majorGridlines>
          <c:spPr>
            <a:ln w="3175">
              <a:solidFill>
                <a:srgbClr val="000000"/>
              </a:solidFill>
              <a:prstDash val="solid"/>
            </a:ln>
          </c:spPr>
        </c:majorGridlines>
        <c:numFmt formatCode="_-&quot;£&quot;* #,##0.00_-;\-&quot;£&quot;* #,##0.00_-;_-&quot;£&quot;*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28891520"/>
        <c:crosses val="autoZero"/>
        <c:crossBetween val="between"/>
      </c:valAx>
      <c:spPr>
        <a:noFill/>
        <a:ln w="25400">
          <a:noFill/>
        </a:ln>
      </c:spPr>
    </c:plotArea>
    <c:legend>
      <c:legendPos val="b"/>
      <c:layout>
        <c:manualLayout>
          <c:xMode val="edge"/>
          <c:yMode val="edge"/>
          <c:wMode val="edge"/>
          <c:hMode val="edge"/>
          <c:x val="0.25335320417287632"/>
          <c:y val="0.94235825784934779"/>
          <c:w val="0.74068554396423247"/>
          <c:h val="0.98747103980423501"/>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Verdana"/>
              <a:ea typeface="Verdana"/>
              <a:cs typeface="Verdana"/>
            </a:defRPr>
          </a:pPr>
          <a:endParaRPr lang="en-US"/>
        </a:p>
      </c:txPr>
    </c:legend>
    <c:plotVisOnly val="1"/>
    <c:dispBlanksAs val="gap"/>
  </c:chart>
  <c:spPr>
    <a:solidFill>
      <a:srgbClr val="FFFFCC"/>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chart>
    <c:view3D>
      <c:hPercent val="67"/>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9.5505792635534867E-2"/>
          <c:y val="5.5000067138753835E-2"/>
          <c:w val="0.89326006053235552"/>
          <c:h val="0.79000096435664591"/>
        </c:manualLayout>
      </c:layout>
      <c:bar3DChart>
        <c:barDir val="col"/>
        <c:grouping val="stacked"/>
        <c:ser>
          <c:idx val="0"/>
          <c:order val="0"/>
          <c:tx>
            <c:strRef>
              <c:f>'Archive Calcs'!$D$81</c:f>
              <c:strCache>
                <c:ptCount val="1"/>
                <c:pt idx="0">
                  <c:v>Manual</c:v>
                </c:pt>
              </c:strCache>
            </c:strRef>
          </c:tx>
          <c:spPr>
            <a:solidFill>
              <a:srgbClr val="9999FF"/>
            </a:solidFill>
            <a:ln w="12700">
              <a:solidFill>
                <a:srgbClr val="000000"/>
              </a:solidFill>
              <a:prstDash val="solid"/>
            </a:ln>
          </c:spPr>
          <c:cat>
            <c:strRef>
              <c:f>'Archive Calcs'!$C$82:$C$102</c:f>
              <c:strCache>
                <c:ptCount val="21"/>
                <c:pt idx="0">
                  <c:v> Sales Statements </c:v>
                </c:pt>
                <c:pt idx="2">
                  <c:v> Sales Invoices </c:v>
                </c:pt>
                <c:pt idx="4">
                  <c:v> Copy Invoices </c:v>
                </c:pt>
                <c:pt idx="6">
                  <c:v> Credit Notes </c:v>
                </c:pt>
                <c:pt idx="8">
                  <c:v> Sales Orders </c:v>
                </c:pt>
                <c:pt idx="10">
                  <c:v> Purchase Orders </c:v>
                </c:pt>
                <c:pt idx="12">
                  <c:v> Remittance Advices </c:v>
                </c:pt>
                <c:pt idx="14">
                  <c:v> Quotations </c:v>
                </c:pt>
                <c:pt idx="16">
                  <c:v> Letters </c:v>
                </c:pt>
                <c:pt idx="18">
                  <c:v> Debtors Letters </c:v>
                </c:pt>
                <c:pt idx="20">
                  <c:v> Other </c:v>
                </c:pt>
              </c:strCache>
            </c:strRef>
          </c:cat>
          <c:val>
            <c:numRef>
              <c:f>'Archive Calcs'!$D$82:$D$103</c:f>
              <c:numCache>
                <c:formatCode>_-"£"* #,##0.00_-;\-"£"* #,##0.00_-;_-"£"* "-"??_-;_-@_-</c:formatCode>
                <c:ptCount val="22"/>
                <c:pt idx="0">
                  <c:v>160</c:v>
                </c:pt>
                <c:pt idx="2">
                  <c:v>100</c:v>
                </c:pt>
                <c:pt idx="4">
                  <c:v>20</c:v>
                </c:pt>
                <c:pt idx="6">
                  <c:v>8</c:v>
                </c:pt>
                <c:pt idx="8">
                  <c:v>100</c:v>
                </c:pt>
                <c:pt idx="10">
                  <c:v>40</c:v>
                </c:pt>
                <c:pt idx="12">
                  <c:v>10</c:v>
                </c:pt>
                <c:pt idx="14">
                  <c:v>40</c:v>
                </c:pt>
                <c:pt idx="16">
                  <c:v>40</c:v>
                </c:pt>
                <c:pt idx="18">
                  <c:v>40</c:v>
                </c:pt>
                <c:pt idx="20">
                  <c:v>40</c:v>
                </c:pt>
              </c:numCache>
            </c:numRef>
          </c:val>
        </c:ser>
        <c:ser>
          <c:idx val="1"/>
          <c:order val="1"/>
          <c:tx>
            <c:strRef>
              <c:f>'Archive Calcs'!$E$81</c:f>
              <c:strCache>
                <c:ptCount val="1"/>
                <c:pt idx="0">
                  <c:v>Retrieval</c:v>
                </c:pt>
              </c:strCache>
            </c:strRef>
          </c:tx>
          <c:spPr>
            <a:solidFill>
              <a:srgbClr val="993366"/>
            </a:solidFill>
            <a:ln w="12700">
              <a:solidFill>
                <a:srgbClr val="000000"/>
              </a:solidFill>
              <a:prstDash val="solid"/>
            </a:ln>
          </c:spPr>
          <c:cat>
            <c:strRef>
              <c:f>'Archive Calcs'!$C$82:$C$102</c:f>
              <c:strCache>
                <c:ptCount val="21"/>
                <c:pt idx="0">
                  <c:v> Sales Statements </c:v>
                </c:pt>
                <c:pt idx="2">
                  <c:v> Sales Invoices </c:v>
                </c:pt>
                <c:pt idx="4">
                  <c:v> Copy Invoices </c:v>
                </c:pt>
                <c:pt idx="6">
                  <c:v> Credit Notes </c:v>
                </c:pt>
                <c:pt idx="8">
                  <c:v> Sales Orders </c:v>
                </c:pt>
                <c:pt idx="10">
                  <c:v> Purchase Orders </c:v>
                </c:pt>
                <c:pt idx="12">
                  <c:v> Remittance Advices </c:v>
                </c:pt>
                <c:pt idx="14">
                  <c:v> Quotations </c:v>
                </c:pt>
                <c:pt idx="16">
                  <c:v> Letters </c:v>
                </c:pt>
                <c:pt idx="18">
                  <c:v> Debtors Letters </c:v>
                </c:pt>
                <c:pt idx="20">
                  <c:v> Other </c:v>
                </c:pt>
              </c:strCache>
            </c:strRef>
          </c:cat>
          <c:val>
            <c:numRef>
              <c:f>'Archive Calcs'!$E$82:$E$103</c:f>
              <c:numCache>
                <c:formatCode>_-"£"* #,##0.00_-;\-"£"* #,##0.00_-;_-"£"* "-"??_-;_-@_-</c:formatCode>
                <c:ptCount val="22"/>
                <c:pt idx="0">
                  <c:v>120</c:v>
                </c:pt>
                <c:pt idx="2">
                  <c:v>75</c:v>
                </c:pt>
                <c:pt idx="4">
                  <c:v>15</c:v>
                </c:pt>
                <c:pt idx="6">
                  <c:v>6</c:v>
                </c:pt>
                <c:pt idx="8">
                  <c:v>75</c:v>
                </c:pt>
                <c:pt idx="10">
                  <c:v>30</c:v>
                </c:pt>
                <c:pt idx="12">
                  <c:v>7.5</c:v>
                </c:pt>
                <c:pt idx="14">
                  <c:v>150</c:v>
                </c:pt>
                <c:pt idx="16">
                  <c:v>30</c:v>
                </c:pt>
                <c:pt idx="18">
                  <c:v>30</c:v>
                </c:pt>
                <c:pt idx="20">
                  <c:v>30</c:v>
                </c:pt>
              </c:numCache>
            </c:numRef>
          </c:val>
        </c:ser>
        <c:ser>
          <c:idx val="2"/>
          <c:order val="2"/>
          <c:tx>
            <c:strRef>
              <c:f>'Archive Calcs'!$F$81</c:f>
              <c:strCache>
                <c:ptCount val="1"/>
                <c:pt idx="0">
                  <c:v>Auto</c:v>
                </c:pt>
              </c:strCache>
            </c:strRef>
          </c:tx>
          <c:spPr>
            <a:solidFill>
              <a:srgbClr val="FFFFCC"/>
            </a:solidFill>
            <a:ln w="12700">
              <a:solidFill>
                <a:srgbClr val="000000"/>
              </a:solidFill>
              <a:prstDash val="solid"/>
            </a:ln>
          </c:spPr>
          <c:cat>
            <c:strRef>
              <c:f>'Archive Calcs'!$C$82:$C$102</c:f>
              <c:strCache>
                <c:ptCount val="21"/>
                <c:pt idx="0">
                  <c:v> Sales Statements </c:v>
                </c:pt>
                <c:pt idx="2">
                  <c:v> Sales Invoices </c:v>
                </c:pt>
                <c:pt idx="4">
                  <c:v> Copy Invoices </c:v>
                </c:pt>
                <c:pt idx="6">
                  <c:v> Credit Notes </c:v>
                </c:pt>
                <c:pt idx="8">
                  <c:v> Sales Orders </c:v>
                </c:pt>
                <c:pt idx="10">
                  <c:v> Purchase Orders </c:v>
                </c:pt>
                <c:pt idx="12">
                  <c:v> Remittance Advices </c:v>
                </c:pt>
                <c:pt idx="14">
                  <c:v> Quotations </c:v>
                </c:pt>
                <c:pt idx="16">
                  <c:v> Letters </c:v>
                </c:pt>
                <c:pt idx="18">
                  <c:v> Debtors Letters </c:v>
                </c:pt>
                <c:pt idx="20">
                  <c:v> Other </c:v>
                </c:pt>
              </c:strCache>
            </c:strRef>
          </c:cat>
          <c:val>
            <c:numRef>
              <c:f>'Archive Calcs'!$F$82:$F$103</c:f>
              <c:numCache>
                <c:formatCode>_-"£"* #,##0.00_-;\-"£"* #,##0.00_-;_-"£"* "-"??_-;_-@_-</c:formatCode>
                <c:ptCount val="22"/>
                <c:pt idx="1">
                  <c:v>2</c:v>
                </c:pt>
                <c:pt idx="3">
                  <c:v>1.25</c:v>
                </c:pt>
                <c:pt idx="5">
                  <c:v>0.25</c:v>
                </c:pt>
                <c:pt idx="7">
                  <c:v>0.1</c:v>
                </c:pt>
                <c:pt idx="9">
                  <c:v>1.25</c:v>
                </c:pt>
                <c:pt idx="11">
                  <c:v>0.5</c:v>
                </c:pt>
                <c:pt idx="13">
                  <c:v>0.125</c:v>
                </c:pt>
                <c:pt idx="15">
                  <c:v>0.5</c:v>
                </c:pt>
                <c:pt idx="17">
                  <c:v>0.5</c:v>
                </c:pt>
                <c:pt idx="19">
                  <c:v>0.5</c:v>
                </c:pt>
                <c:pt idx="21">
                  <c:v>0.5</c:v>
                </c:pt>
              </c:numCache>
            </c:numRef>
          </c:val>
        </c:ser>
        <c:ser>
          <c:idx val="3"/>
          <c:order val="3"/>
          <c:tx>
            <c:strRef>
              <c:f>'Archive Calcs'!$G$81</c:f>
              <c:strCache>
                <c:ptCount val="1"/>
                <c:pt idx="0">
                  <c:v>Retrieval</c:v>
                </c:pt>
              </c:strCache>
            </c:strRef>
          </c:tx>
          <c:spPr>
            <a:solidFill>
              <a:srgbClr val="CCFFFF"/>
            </a:solidFill>
            <a:ln w="12700">
              <a:solidFill>
                <a:srgbClr val="000000"/>
              </a:solidFill>
              <a:prstDash val="solid"/>
            </a:ln>
          </c:spPr>
          <c:cat>
            <c:strRef>
              <c:f>'Archive Calcs'!$C$82:$C$102</c:f>
              <c:strCache>
                <c:ptCount val="21"/>
                <c:pt idx="0">
                  <c:v> Sales Statements </c:v>
                </c:pt>
                <c:pt idx="2">
                  <c:v> Sales Invoices </c:v>
                </c:pt>
                <c:pt idx="4">
                  <c:v> Copy Invoices </c:v>
                </c:pt>
                <c:pt idx="6">
                  <c:v> Credit Notes </c:v>
                </c:pt>
                <c:pt idx="8">
                  <c:v> Sales Orders </c:v>
                </c:pt>
                <c:pt idx="10">
                  <c:v> Purchase Orders </c:v>
                </c:pt>
                <c:pt idx="12">
                  <c:v> Remittance Advices </c:v>
                </c:pt>
                <c:pt idx="14">
                  <c:v> Quotations </c:v>
                </c:pt>
                <c:pt idx="16">
                  <c:v> Letters </c:v>
                </c:pt>
                <c:pt idx="18">
                  <c:v> Debtors Letters </c:v>
                </c:pt>
                <c:pt idx="20">
                  <c:v> Other </c:v>
                </c:pt>
              </c:strCache>
            </c:strRef>
          </c:cat>
          <c:val>
            <c:numRef>
              <c:f>'Archive Calcs'!$G$82:$G$103</c:f>
              <c:numCache>
                <c:formatCode>_-"£"* #,##0.00_-;\-"£"* #,##0.00_-;_-"£"* "-"??_-;_-@_-</c:formatCode>
                <c:ptCount val="22"/>
                <c:pt idx="1">
                  <c:v>20</c:v>
                </c:pt>
                <c:pt idx="3">
                  <c:v>12.5</c:v>
                </c:pt>
                <c:pt idx="5">
                  <c:v>2.5</c:v>
                </c:pt>
                <c:pt idx="7">
                  <c:v>1</c:v>
                </c:pt>
                <c:pt idx="9">
                  <c:v>12.5</c:v>
                </c:pt>
                <c:pt idx="11">
                  <c:v>5</c:v>
                </c:pt>
                <c:pt idx="13">
                  <c:v>1.25</c:v>
                </c:pt>
                <c:pt idx="15">
                  <c:v>25</c:v>
                </c:pt>
                <c:pt idx="17">
                  <c:v>5</c:v>
                </c:pt>
                <c:pt idx="19">
                  <c:v>5</c:v>
                </c:pt>
                <c:pt idx="21">
                  <c:v>5</c:v>
                </c:pt>
              </c:numCache>
            </c:numRef>
          </c:val>
        </c:ser>
        <c:shape val="box"/>
        <c:axId val="129420288"/>
        <c:axId val="129422080"/>
        <c:axId val="0"/>
      </c:bar3DChart>
      <c:catAx>
        <c:axId val="129420288"/>
        <c:scaling>
          <c:orientation val="minMax"/>
        </c:scaling>
        <c:axPos val="b"/>
        <c:numFmt formatCode="_-\£* #,##0.00_-;\-\£* #,##0.00_-;_-\£* &quot;-&quot;??_-;_-@_-" sourceLinked="1"/>
        <c:tickLblPos val="low"/>
        <c:spPr>
          <a:ln w="3175">
            <a:solidFill>
              <a:srgbClr val="000000"/>
            </a:solidFill>
            <a:prstDash val="solid"/>
          </a:ln>
        </c:spPr>
        <c:txPr>
          <a:bodyPr rot="0" vert="horz"/>
          <a:lstStyle/>
          <a:p>
            <a:pPr>
              <a:defRPr sz="525" b="0" i="0" u="none" strike="noStrike" baseline="0">
                <a:solidFill>
                  <a:srgbClr val="000000"/>
                </a:solidFill>
                <a:latin typeface="Verdana"/>
                <a:ea typeface="Verdana"/>
                <a:cs typeface="Verdana"/>
              </a:defRPr>
            </a:pPr>
            <a:endParaRPr lang="en-US"/>
          </a:p>
        </c:txPr>
        <c:crossAx val="129422080"/>
        <c:crosses val="autoZero"/>
        <c:auto val="1"/>
        <c:lblAlgn val="ctr"/>
        <c:lblOffset val="100"/>
        <c:tickLblSkip val="2"/>
        <c:tickMarkSkip val="1"/>
      </c:catAx>
      <c:valAx>
        <c:axId val="129422080"/>
        <c:scaling>
          <c:orientation val="minMax"/>
        </c:scaling>
        <c:axPos val="l"/>
        <c:majorGridlines>
          <c:spPr>
            <a:ln w="3175">
              <a:solidFill>
                <a:srgbClr val="000000"/>
              </a:solidFill>
              <a:prstDash val="solid"/>
            </a:ln>
          </c:spPr>
        </c:majorGridlines>
        <c:numFmt formatCode="_-\£* #,##0_-;\-\£* #,##0_-;_-\£* &quot;-&quot;_-;_-@_-" sourceLinked="0"/>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29420288"/>
        <c:crosses val="autoZero"/>
        <c:crossBetween val="between"/>
      </c:valAx>
      <c:spPr>
        <a:noFill/>
        <a:ln w="25400">
          <a:noFill/>
        </a:ln>
      </c:spPr>
    </c:plotArea>
    <c:legend>
      <c:legendPos val="b"/>
      <c:layout>
        <c:manualLayout>
          <c:xMode val="edge"/>
          <c:yMode val="edge"/>
          <c:wMode val="edge"/>
          <c:hMode val="edge"/>
          <c:x val="0.18913896998830201"/>
          <c:y val="0.93750104986876637"/>
          <c:w val="0.80149970017792715"/>
          <c:h val="0.98250104986876641"/>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Verdana"/>
              <a:ea typeface="Verdana"/>
              <a:cs typeface="Verdana"/>
            </a:defRPr>
          </a:pPr>
          <a:endParaRPr lang="en-US"/>
        </a:p>
      </c:txPr>
    </c:legend>
    <c:plotVisOnly val="1"/>
    <c:dispBlanksAs val="gap"/>
  </c:chart>
  <c:spPr>
    <a:gradFill rotWithShape="0">
      <a:gsLst>
        <a:gs pos="0">
          <a:srgbClr val="FFFFCC"/>
        </a:gs>
        <a:gs pos="100000">
          <a:srgbClr val="FFFFCC">
            <a:gamma/>
            <a:tint val="47451"/>
            <a:invGamma/>
          </a:srgbClr>
        </a:gs>
      </a:gsLst>
      <a:lin ang="5400000" scaled="1"/>
    </a:gra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US"/>
  <c:chart>
    <c:view3D>
      <c:hPercent val="64"/>
      <c:rotY val="42"/>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0.11214963506647477"/>
          <c:y val="6.8783246484495089E-2"/>
          <c:w val="0.86915967176517939"/>
          <c:h val="0.7857163156113478"/>
        </c:manualLayout>
      </c:layout>
      <c:bar3DChart>
        <c:barDir val="col"/>
        <c:grouping val="stacked"/>
        <c:ser>
          <c:idx val="0"/>
          <c:order val="0"/>
          <c:tx>
            <c:v>Current Way</c:v>
          </c:tx>
          <c:spPr>
            <a:solidFill>
              <a:srgbClr val="9999FF"/>
            </a:solidFill>
            <a:ln w="12700">
              <a:solidFill>
                <a:srgbClr val="000000"/>
              </a:solidFill>
              <a:prstDash val="solid"/>
            </a:ln>
          </c:spPr>
          <c:cat>
            <c:strRef>
              <c:f>'Production Calcs'!$B$78:$B$98</c:f>
              <c:strCache>
                <c:ptCount val="21"/>
                <c:pt idx="0">
                  <c:v>Sales Statements</c:v>
                </c:pt>
                <c:pt idx="2">
                  <c:v>Sales Invoices</c:v>
                </c:pt>
                <c:pt idx="4">
                  <c:v>Copy Invoices</c:v>
                </c:pt>
                <c:pt idx="6">
                  <c:v>Credit Notes</c:v>
                </c:pt>
                <c:pt idx="8">
                  <c:v>Sales Orders</c:v>
                </c:pt>
                <c:pt idx="10">
                  <c:v>Purchase Orders</c:v>
                </c:pt>
                <c:pt idx="12">
                  <c:v>Remittance Advices</c:v>
                </c:pt>
                <c:pt idx="14">
                  <c:v>Quotations</c:v>
                </c:pt>
                <c:pt idx="16">
                  <c:v>Letters</c:v>
                </c:pt>
                <c:pt idx="18">
                  <c:v>Debtors Letters</c:v>
                </c:pt>
                <c:pt idx="20">
                  <c:v>Other</c:v>
                </c:pt>
              </c:strCache>
            </c:strRef>
          </c:cat>
          <c:val>
            <c:numRef>
              <c:f>'Production Calcs'!$C$78:$C$99</c:f>
              <c:numCache>
                <c:formatCode>General</c:formatCode>
                <c:ptCount val="22"/>
                <c:pt idx="0" formatCode="_-&quot;£&quot;* #,##0.00_-;\-&quot;£&quot;* #,##0.00_-;_-&quot;£&quot;* &quot;-&quot;??_-;_-@_-">
                  <c:v>320</c:v>
                </c:pt>
                <c:pt idx="2" formatCode="_-&quot;£&quot;* #,##0.00_-;\-&quot;£&quot;* #,##0.00_-;_-&quot;£&quot;* &quot;-&quot;??_-;_-@_-">
                  <c:v>200</c:v>
                </c:pt>
                <c:pt idx="4" formatCode="_-&quot;£&quot;* #,##0.00_-;\-&quot;£&quot;* #,##0.00_-;_-&quot;£&quot;* &quot;-&quot;??_-;_-@_-">
                  <c:v>40</c:v>
                </c:pt>
                <c:pt idx="6" formatCode="_-&quot;£&quot;* #,##0.00_-;\-&quot;£&quot;* #,##0.00_-;_-&quot;£&quot;* &quot;-&quot;??_-;_-@_-">
                  <c:v>16</c:v>
                </c:pt>
                <c:pt idx="8" formatCode="_-&quot;£&quot;* #,##0.00_-;\-&quot;£&quot;* #,##0.00_-;_-&quot;£&quot;* &quot;-&quot;??_-;_-@_-">
                  <c:v>200</c:v>
                </c:pt>
                <c:pt idx="10" formatCode="_-&quot;£&quot;* #,##0.00_-;\-&quot;£&quot;* #,##0.00_-;_-&quot;£&quot;* &quot;-&quot;??_-;_-@_-">
                  <c:v>80</c:v>
                </c:pt>
                <c:pt idx="12" formatCode="_-&quot;£&quot;* #,##0.00_-;\-&quot;£&quot;* #,##0.00_-;_-&quot;£&quot;* &quot;-&quot;??_-;_-@_-">
                  <c:v>20</c:v>
                </c:pt>
                <c:pt idx="14" formatCode="_-&quot;£&quot;* #,##0.00_-;\-&quot;£&quot;* #,##0.00_-;_-&quot;£&quot;* &quot;-&quot;??_-;_-@_-">
                  <c:v>80</c:v>
                </c:pt>
                <c:pt idx="16" formatCode="_-&quot;£&quot;* #,##0.00_-;\-&quot;£&quot;* #,##0.00_-;_-&quot;£&quot;* &quot;-&quot;??_-;_-@_-">
                  <c:v>80</c:v>
                </c:pt>
                <c:pt idx="18" formatCode="_-&quot;£&quot;* #,##0.00_-;\-&quot;£&quot;* #,##0.00_-;_-&quot;£&quot;* &quot;-&quot;??_-;_-@_-">
                  <c:v>80</c:v>
                </c:pt>
                <c:pt idx="20" formatCode="_-&quot;£&quot;* #,##0.00_-;\-&quot;£&quot;* #,##0.00_-;_-&quot;£&quot;* &quot;-&quot;??_-;_-@_-">
                  <c:v>80</c:v>
                </c:pt>
              </c:numCache>
            </c:numRef>
          </c:val>
        </c:ser>
        <c:ser>
          <c:idx val="1"/>
          <c:order val="1"/>
          <c:tx>
            <c:strRef>
              <c:f>'Production Calcs'!$D$77</c:f>
              <c:strCache>
                <c:ptCount val="1"/>
                <c:pt idx="0">
                  <c:v>Printing</c:v>
                </c:pt>
              </c:strCache>
            </c:strRef>
          </c:tx>
          <c:spPr>
            <a:solidFill>
              <a:srgbClr val="993366"/>
            </a:solidFill>
            <a:ln w="12700">
              <a:solidFill>
                <a:srgbClr val="000000"/>
              </a:solidFill>
              <a:prstDash val="solid"/>
            </a:ln>
          </c:spPr>
          <c:cat>
            <c:strRef>
              <c:f>'Production Calcs'!$B$78:$B$98</c:f>
              <c:strCache>
                <c:ptCount val="21"/>
                <c:pt idx="0">
                  <c:v>Sales Statements</c:v>
                </c:pt>
                <c:pt idx="2">
                  <c:v>Sales Invoices</c:v>
                </c:pt>
                <c:pt idx="4">
                  <c:v>Copy Invoices</c:v>
                </c:pt>
                <c:pt idx="6">
                  <c:v>Credit Notes</c:v>
                </c:pt>
                <c:pt idx="8">
                  <c:v>Sales Orders</c:v>
                </c:pt>
                <c:pt idx="10">
                  <c:v>Purchase Orders</c:v>
                </c:pt>
                <c:pt idx="12">
                  <c:v>Remittance Advices</c:v>
                </c:pt>
                <c:pt idx="14">
                  <c:v>Quotations</c:v>
                </c:pt>
                <c:pt idx="16">
                  <c:v>Letters</c:v>
                </c:pt>
                <c:pt idx="18">
                  <c:v>Debtors Letters</c:v>
                </c:pt>
                <c:pt idx="20">
                  <c:v>Other</c:v>
                </c:pt>
              </c:strCache>
            </c:strRef>
          </c:cat>
          <c:val>
            <c:numRef>
              <c:f>'Production Calcs'!$D$78:$D$99</c:f>
              <c:numCache>
                <c:formatCode>_-"£"* #,##0.00_-;\-"£"* #,##0.00_-;_-"£"* "-"??_-;_-@_-</c:formatCode>
                <c:ptCount val="22"/>
                <c:pt idx="1">
                  <c:v>96.000000000000014</c:v>
                </c:pt>
                <c:pt idx="3">
                  <c:v>160</c:v>
                </c:pt>
                <c:pt idx="5">
                  <c:v>3.9999999999999987</c:v>
                </c:pt>
                <c:pt idx="7">
                  <c:v>4.8000000000000007</c:v>
                </c:pt>
                <c:pt idx="9">
                  <c:v>60.000000000000007</c:v>
                </c:pt>
                <c:pt idx="11">
                  <c:v>8.0000000000000071</c:v>
                </c:pt>
                <c:pt idx="13">
                  <c:v>4.0000000000000009</c:v>
                </c:pt>
                <c:pt idx="15">
                  <c:v>16.000000000000004</c:v>
                </c:pt>
                <c:pt idx="17">
                  <c:v>48.000000000000007</c:v>
                </c:pt>
                <c:pt idx="19">
                  <c:v>15.999999999999995</c:v>
                </c:pt>
                <c:pt idx="21">
                  <c:v>40</c:v>
                </c:pt>
              </c:numCache>
            </c:numRef>
          </c:val>
        </c:ser>
        <c:ser>
          <c:idx val="2"/>
          <c:order val="2"/>
          <c:tx>
            <c:strRef>
              <c:f>'Production Calcs'!$E$77</c:f>
              <c:strCache>
                <c:ptCount val="1"/>
                <c:pt idx="0">
                  <c:v>Faxing</c:v>
                </c:pt>
              </c:strCache>
            </c:strRef>
          </c:tx>
          <c:spPr>
            <a:solidFill>
              <a:srgbClr val="FFFFCC"/>
            </a:solidFill>
            <a:ln w="12700">
              <a:solidFill>
                <a:srgbClr val="000000"/>
              </a:solidFill>
              <a:prstDash val="solid"/>
            </a:ln>
          </c:spPr>
          <c:cat>
            <c:strRef>
              <c:f>'Production Calcs'!$B$78:$B$98</c:f>
              <c:strCache>
                <c:ptCount val="21"/>
                <c:pt idx="0">
                  <c:v>Sales Statements</c:v>
                </c:pt>
                <c:pt idx="2">
                  <c:v>Sales Invoices</c:v>
                </c:pt>
                <c:pt idx="4">
                  <c:v>Copy Invoices</c:v>
                </c:pt>
                <c:pt idx="6">
                  <c:v>Credit Notes</c:v>
                </c:pt>
                <c:pt idx="8">
                  <c:v>Sales Orders</c:v>
                </c:pt>
                <c:pt idx="10">
                  <c:v>Purchase Orders</c:v>
                </c:pt>
                <c:pt idx="12">
                  <c:v>Remittance Advices</c:v>
                </c:pt>
                <c:pt idx="14">
                  <c:v>Quotations</c:v>
                </c:pt>
                <c:pt idx="16">
                  <c:v>Letters</c:v>
                </c:pt>
                <c:pt idx="18">
                  <c:v>Debtors Letters</c:v>
                </c:pt>
                <c:pt idx="20">
                  <c:v>Other</c:v>
                </c:pt>
              </c:strCache>
            </c:strRef>
          </c:cat>
          <c:val>
            <c:numRef>
              <c:f>'Production Calcs'!$E$78:$E$99</c:f>
              <c:numCache>
                <c:formatCode>_-"£"* #,##0.00_-;\-"£"* #,##0.00_-;_-"£"* "-"??_-;_-@_-</c:formatCode>
                <c:ptCount val="22"/>
                <c:pt idx="1">
                  <c:v>1.8</c:v>
                </c:pt>
                <c:pt idx="3">
                  <c:v>1.125</c:v>
                </c:pt>
                <c:pt idx="5">
                  <c:v>0.67500000000000004</c:v>
                </c:pt>
                <c:pt idx="7">
                  <c:v>0.09</c:v>
                </c:pt>
                <c:pt idx="9">
                  <c:v>1.125</c:v>
                </c:pt>
                <c:pt idx="11">
                  <c:v>0.9</c:v>
                </c:pt>
                <c:pt idx="13">
                  <c:v>0.1125</c:v>
                </c:pt>
                <c:pt idx="15">
                  <c:v>0.45</c:v>
                </c:pt>
                <c:pt idx="17">
                  <c:v>0.9</c:v>
                </c:pt>
                <c:pt idx="19">
                  <c:v>1.35</c:v>
                </c:pt>
                <c:pt idx="21">
                  <c:v>1.125</c:v>
                </c:pt>
              </c:numCache>
            </c:numRef>
          </c:val>
        </c:ser>
        <c:ser>
          <c:idx val="3"/>
          <c:order val="3"/>
          <c:tx>
            <c:strRef>
              <c:f>'Production Calcs'!$F$77</c:f>
              <c:strCache>
                <c:ptCount val="1"/>
                <c:pt idx="0">
                  <c:v>Emailing</c:v>
                </c:pt>
              </c:strCache>
            </c:strRef>
          </c:tx>
          <c:spPr>
            <a:solidFill>
              <a:srgbClr val="CCFFFF"/>
            </a:solidFill>
            <a:ln w="12700">
              <a:solidFill>
                <a:srgbClr val="000000"/>
              </a:solidFill>
              <a:prstDash val="solid"/>
            </a:ln>
          </c:spPr>
          <c:cat>
            <c:strRef>
              <c:f>'Production Calcs'!$B$78:$B$98</c:f>
              <c:strCache>
                <c:ptCount val="21"/>
                <c:pt idx="0">
                  <c:v>Sales Statements</c:v>
                </c:pt>
                <c:pt idx="2">
                  <c:v>Sales Invoices</c:v>
                </c:pt>
                <c:pt idx="4">
                  <c:v>Copy Invoices</c:v>
                </c:pt>
                <c:pt idx="6">
                  <c:v>Credit Notes</c:v>
                </c:pt>
                <c:pt idx="8">
                  <c:v>Sales Orders</c:v>
                </c:pt>
                <c:pt idx="10">
                  <c:v>Purchase Orders</c:v>
                </c:pt>
                <c:pt idx="12">
                  <c:v>Remittance Advices</c:v>
                </c:pt>
                <c:pt idx="14">
                  <c:v>Quotations</c:v>
                </c:pt>
                <c:pt idx="16">
                  <c:v>Letters</c:v>
                </c:pt>
                <c:pt idx="18">
                  <c:v>Debtors Letters</c:v>
                </c:pt>
                <c:pt idx="20">
                  <c:v>Other</c:v>
                </c:pt>
              </c:strCache>
            </c:strRef>
          </c:cat>
          <c:val>
            <c:numRef>
              <c:f>'Production Calcs'!$F$78:$F$99</c:f>
              <c:numCache>
                <c:formatCode>_-"£"* #,##0.00_-;\-"£"* #,##0.00_-;_-"£"* "-"??_-;_-@_-</c:formatCode>
                <c:ptCount val="22"/>
                <c:pt idx="1">
                  <c:v>0.28799999999999998</c:v>
                </c:pt>
                <c:pt idx="3">
                  <c:v>0.03</c:v>
                </c:pt>
                <c:pt idx="5">
                  <c:v>3.5999999999999997E-2</c:v>
                </c:pt>
                <c:pt idx="7">
                  <c:v>1.44E-2</c:v>
                </c:pt>
                <c:pt idx="9">
                  <c:v>0.18</c:v>
                </c:pt>
                <c:pt idx="11">
                  <c:v>8.3999999999999991E-2</c:v>
                </c:pt>
                <c:pt idx="13">
                  <c:v>2.0999999999999998E-2</c:v>
                </c:pt>
                <c:pt idx="15">
                  <c:v>8.3999999999999991E-2</c:v>
                </c:pt>
                <c:pt idx="17">
                  <c:v>2.4000000000000004E-2</c:v>
                </c:pt>
                <c:pt idx="19">
                  <c:v>0.06</c:v>
                </c:pt>
                <c:pt idx="21">
                  <c:v>13.5</c:v>
                </c:pt>
              </c:numCache>
            </c:numRef>
          </c:val>
        </c:ser>
        <c:shape val="box"/>
        <c:axId val="129591936"/>
        <c:axId val="129601920"/>
        <c:axId val="0"/>
      </c:bar3DChart>
      <c:catAx>
        <c:axId val="129591936"/>
        <c:scaling>
          <c:orientation val="minMax"/>
        </c:scaling>
        <c:axPos val="b"/>
        <c:numFmt formatCode="General" sourceLinked="1"/>
        <c:tickLblPos val="low"/>
        <c:spPr>
          <a:ln w="3175">
            <a:solidFill>
              <a:srgbClr val="000000"/>
            </a:solidFill>
            <a:prstDash val="solid"/>
          </a:ln>
        </c:spPr>
        <c:txPr>
          <a:bodyPr rot="0" vert="horz"/>
          <a:lstStyle/>
          <a:p>
            <a:pPr>
              <a:defRPr sz="425" b="0" i="0" u="none" strike="noStrike" baseline="0">
                <a:solidFill>
                  <a:srgbClr val="000000"/>
                </a:solidFill>
                <a:latin typeface="Verdana"/>
                <a:ea typeface="Verdana"/>
                <a:cs typeface="Verdana"/>
              </a:defRPr>
            </a:pPr>
            <a:endParaRPr lang="en-US"/>
          </a:p>
        </c:txPr>
        <c:crossAx val="129601920"/>
        <c:crosses val="autoZero"/>
        <c:auto val="1"/>
        <c:lblAlgn val="ctr"/>
        <c:lblOffset val="100"/>
        <c:tickLblSkip val="2"/>
        <c:tickMarkSkip val="1"/>
      </c:catAx>
      <c:valAx>
        <c:axId val="129601920"/>
        <c:scaling>
          <c:orientation val="minMax"/>
        </c:scaling>
        <c:axPos val="l"/>
        <c:majorGridlines>
          <c:spPr>
            <a:ln w="3175">
              <a:solidFill>
                <a:srgbClr val="000000"/>
              </a:solidFill>
              <a:prstDash val="solid"/>
            </a:ln>
          </c:spPr>
        </c:majorGridlines>
        <c:numFmt formatCode="_-\£* #,##0_-;\-\£* #,##0_-;_-\£* &quot;-&quot;_-;_-@_-" sourceLinked="0"/>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29591936"/>
        <c:crosses val="autoZero"/>
        <c:crossBetween val="between"/>
      </c:valAx>
      <c:spPr>
        <a:noFill/>
        <a:ln w="25400">
          <a:noFill/>
        </a:ln>
      </c:spPr>
    </c:plotArea>
    <c:legend>
      <c:legendPos val="b"/>
      <c:layout>
        <c:manualLayout>
          <c:xMode val="edge"/>
          <c:yMode val="edge"/>
          <c:wMode val="edge"/>
          <c:hMode val="edge"/>
          <c:x val="0.11775720558294699"/>
          <c:y val="0.94444694413198349"/>
          <c:w val="0.86355218681776935"/>
          <c:h val="0.99206599175103116"/>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Verdana"/>
              <a:ea typeface="Verdana"/>
              <a:cs typeface="Verdana"/>
            </a:defRPr>
          </a:pPr>
          <a:endParaRPr lang="en-US"/>
        </a:p>
      </c:txPr>
    </c:legend>
    <c:plotVisOnly val="1"/>
    <c:dispBlanksAs val="gap"/>
  </c:chart>
  <c:spPr>
    <a:gradFill rotWithShape="0">
      <a:gsLst>
        <a:gs pos="0">
          <a:srgbClr val="FFFFCC"/>
        </a:gs>
        <a:gs pos="100000">
          <a:srgbClr val="FFFFCC">
            <a:gamma/>
            <a:tint val="63529"/>
            <a:invGamma/>
          </a:srgbClr>
        </a:gs>
      </a:gsLst>
      <a:lin ang="5400000" scaled="1"/>
    </a:gra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chart>
    <c:view3D>
      <c:hPercent val="64"/>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6.9853003874838324E-2"/>
          <c:y val="6.3131468817739941E-2"/>
          <c:w val="0.92279494592549571"/>
          <c:h val="0.79293124835081363"/>
        </c:manualLayout>
      </c:layout>
      <c:bar3DChart>
        <c:barDir val="col"/>
        <c:grouping val="stacked"/>
        <c:ser>
          <c:idx val="0"/>
          <c:order val="0"/>
          <c:tx>
            <c:strRef>
              <c:f>Charts!$D$154</c:f>
              <c:strCache>
                <c:ptCount val="1"/>
                <c:pt idx="0">
                  <c:v>Printing</c:v>
                </c:pt>
              </c:strCache>
            </c:strRef>
          </c:tx>
          <c:spPr>
            <a:solidFill>
              <a:srgbClr val="9999FF"/>
            </a:solidFill>
            <a:ln w="12700">
              <a:solidFill>
                <a:srgbClr val="000000"/>
              </a:solidFill>
              <a:prstDash val="solid"/>
            </a:ln>
          </c:spPr>
          <c:cat>
            <c:strRef>
              <c:f>Charts!$C$155:$C$176</c:f>
              <c:strCache>
                <c:ptCount val="21"/>
                <c:pt idx="0">
                  <c:v>Sales Statements</c:v>
                </c:pt>
                <c:pt idx="2">
                  <c:v>Sales Invoices</c:v>
                </c:pt>
                <c:pt idx="4">
                  <c:v>Copy Invoices</c:v>
                </c:pt>
                <c:pt idx="6">
                  <c:v>Credit Notes</c:v>
                </c:pt>
                <c:pt idx="8">
                  <c:v>Sales Orders</c:v>
                </c:pt>
                <c:pt idx="10">
                  <c:v>Purchase Orders</c:v>
                </c:pt>
                <c:pt idx="12">
                  <c:v>Remittance Advices</c:v>
                </c:pt>
                <c:pt idx="14">
                  <c:v>Quotations</c:v>
                </c:pt>
                <c:pt idx="16">
                  <c:v>Letters</c:v>
                </c:pt>
                <c:pt idx="18">
                  <c:v>Debtors Letters</c:v>
                </c:pt>
                <c:pt idx="20">
                  <c:v>Other</c:v>
                </c:pt>
              </c:strCache>
            </c:strRef>
          </c:cat>
          <c:val>
            <c:numRef>
              <c:f>Charts!$D$155:$D$176</c:f>
              <c:numCache>
                <c:formatCode>_-"£"* #,##0.00_-;\-"£"* #,##0.00_-;_-"£"* "-"??_-;_-@_-</c:formatCode>
                <c:ptCount val="22"/>
                <c:pt idx="0">
                  <c:v>320</c:v>
                </c:pt>
                <c:pt idx="2">
                  <c:v>200</c:v>
                </c:pt>
                <c:pt idx="4">
                  <c:v>40</c:v>
                </c:pt>
                <c:pt idx="6">
                  <c:v>16</c:v>
                </c:pt>
                <c:pt idx="8">
                  <c:v>200</c:v>
                </c:pt>
                <c:pt idx="10">
                  <c:v>80</c:v>
                </c:pt>
                <c:pt idx="12">
                  <c:v>20</c:v>
                </c:pt>
                <c:pt idx="14">
                  <c:v>80</c:v>
                </c:pt>
                <c:pt idx="16">
                  <c:v>80</c:v>
                </c:pt>
                <c:pt idx="18">
                  <c:v>80</c:v>
                </c:pt>
                <c:pt idx="20">
                  <c:v>80</c:v>
                </c:pt>
              </c:numCache>
            </c:numRef>
          </c:val>
        </c:ser>
        <c:ser>
          <c:idx val="1"/>
          <c:order val="1"/>
          <c:tx>
            <c:strRef>
              <c:f>Charts!$E$154</c:f>
              <c:strCache>
                <c:ptCount val="1"/>
                <c:pt idx="0">
                  <c:v>Manual</c:v>
                </c:pt>
              </c:strCache>
            </c:strRef>
          </c:tx>
          <c:spPr>
            <a:solidFill>
              <a:srgbClr val="993366"/>
            </a:solidFill>
            <a:ln w="12700">
              <a:solidFill>
                <a:srgbClr val="000000"/>
              </a:solidFill>
              <a:prstDash val="solid"/>
            </a:ln>
          </c:spPr>
          <c:cat>
            <c:strRef>
              <c:f>Charts!$C$155:$C$176</c:f>
              <c:strCache>
                <c:ptCount val="21"/>
                <c:pt idx="0">
                  <c:v>Sales Statements</c:v>
                </c:pt>
                <c:pt idx="2">
                  <c:v>Sales Invoices</c:v>
                </c:pt>
                <c:pt idx="4">
                  <c:v>Copy Invoices</c:v>
                </c:pt>
                <c:pt idx="6">
                  <c:v>Credit Notes</c:v>
                </c:pt>
                <c:pt idx="8">
                  <c:v>Sales Orders</c:v>
                </c:pt>
                <c:pt idx="10">
                  <c:v>Purchase Orders</c:v>
                </c:pt>
                <c:pt idx="12">
                  <c:v>Remittance Advices</c:v>
                </c:pt>
                <c:pt idx="14">
                  <c:v>Quotations</c:v>
                </c:pt>
                <c:pt idx="16">
                  <c:v>Letters</c:v>
                </c:pt>
                <c:pt idx="18">
                  <c:v>Debtors Letters</c:v>
                </c:pt>
                <c:pt idx="20">
                  <c:v>Other</c:v>
                </c:pt>
              </c:strCache>
            </c:strRef>
          </c:cat>
          <c:val>
            <c:numRef>
              <c:f>Charts!$E$155:$E$176</c:f>
              <c:numCache>
                <c:formatCode>_-"£"* #,##0.00_-;\-"£"* #,##0.00_-;_-"£"* "-"??_-;_-@_-</c:formatCode>
                <c:ptCount val="22"/>
                <c:pt idx="0">
                  <c:v>160</c:v>
                </c:pt>
                <c:pt idx="2">
                  <c:v>100</c:v>
                </c:pt>
                <c:pt idx="4">
                  <c:v>20</c:v>
                </c:pt>
                <c:pt idx="6">
                  <c:v>8</c:v>
                </c:pt>
                <c:pt idx="8">
                  <c:v>100</c:v>
                </c:pt>
                <c:pt idx="10">
                  <c:v>40</c:v>
                </c:pt>
                <c:pt idx="12">
                  <c:v>10</c:v>
                </c:pt>
                <c:pt idx="14">
                  <c:v>40</c:v>
                </c:pt>
                <c:pt idx="16">
                  <c:v>40</c:v>
                </c:pt>
                <c:pt idx="18">
                  <c:v>40</c:v>
                </c:pt>
                <c:pt idx="20">
                  <c:v>40</c:v>
                </c:pt>
              </c:numCache>
            </c:numRef>
          </c:val>
        </c:ser>
        <c:ser>
          <c:idx val="2"/>
          <c:order val="2"/>
          <c:tx>
            <c:strRef>
              <c:f>Charts!$F$154</c:f>
              <c:strCache>
                <c:ptCount val="1"/>
                <c:pt idx="0">
                  <c:v>Retrieval</c:v>
                </c:pt>
              </c:strCache>
            </c:strRef>
          </c:tx>
          <c:spPr>
            <a:solidFill>
              <a:srgbClr val="FFFFCC"/>
            </a:solidFill>
            <a:ln w="12700">
              <a:solidFill>
                <a:srgbClr val="000000"/>
              </a:solidFill>
              <a:prstDash val="solid"/>
            </a:ln>
          </c:spPr>
          <c:cat>
            <c:strRef>
              <c:f>Charts!$C$155:$C$176</c:f>
              <c:strCache>
                <c:ptCount val="21"/>
                <c:pt idx="0">
                  <c:v>Sales Statements</c:v>
                </c:pt>
                <c:pt idx="2">
                  <c:v>Sales Invoices</c:v>
                </c:pt>
                <c:pt idx="4">
                  <c:v>Copy Invoices</c:v>
                </c:pt>
                <c:pt idx="6">
                  <c:v>Credit Notes</c:v>
                </c:pt>
                <c:pt idx="8">
                  <c:v>Sales Orders</c:v>
                </c:pt>
                <c:pt idx="10">
                  <c:v>Purchase Orders</c:v>
                </c:pt>
                <c:pt idx="12">
                  <c:v>Remittance Advices</c:v>
                </c:pt>
                <c:pt idx="14">
                  <c:v>Quotations</c:v>
                </c:pt>
                <c:pt idx="16">
                  <c:v>Letters</c:v>
                </c:pt>
                <c:pt idx="18">
                  <c:v>Debtors Letters</c:v>
                </c:pt>
                <c:pt idx="20">
                  <c:v>Other</c:v>
                </c:pt>
              </c:strCache>
            </c:strRef>
          </c:cat>
          <c:val>
            <c:numRef>
              <c:f>Charts!$F$155:$F$176</c:f>
              <c:numCache>
                <c:formatCode>_-"£"* #,##0.00_-;\-"£"* #,##0.00_-;_-"£"* "-"??_-;_-@_-</c:formatCode>
                <c:ptCount val="22"/>
                <c:pt idx="0">
                  <c:v>120</c:v>
                </c:pt>
                <c:pt idx="2">
                  <c:v>75</c:v>
                </c:pt>
                <c:pt idx="4">
                  <c:v>15</c:v>
                </c:pt>
                <c:pt idx="6">
                  <c:v>6</c:v>
                </c:pt>
                <c:pt idx="8">
                  <c:v>75</c:v>
                </c:pt>
                <c:pt idx="10">
                  <c:v>30</c:v>
                </c:pt>
                <c:pt idx="12">
                  <c:v>7.5</c:v>
                </c:pt>
                <c:pt idx="14">
                  <c:v>150</c:v>
                </c:pt>
                <c:pt idx="16">
                  <c:v>30</c:v>
                </c:pt>
                <c:pt idx="18">
                  <c:v>30</c:v>
                </c:pt>
                <c:pt idx="20">
                  <c:v>30</c:v>
                </c:pt>
              </c:numCache>
            </c:numRef>
          </c:val>
        </c:ser>
        <c:ser>
          <c:idx val="3"/>
          <c:order val="3"/>
          <c:tx>
            <c:strRef>
              <c:f>Charts!$G$154</c:f>
              <c:strCache>
                <c:ptCount val="1"/>
                <c:pt idx="0">
                  <c:v>Printing</c:v>
                </c:pt>
              </c:strCache>
            </c:strRef>
          </c:tx>
          <c:spPr>
            <a:solidFill>
              <a:srgbClr val="CCFFFF"/>
            </a:solidFill>
            <a:ln w="12700">
              <a:solidFill>
                <a:srgbClr val="000000"/>
              </a:solidFill>
              <a:prstDash val="solid"/>
            </a:ln>
          </c:spPr>
          <c:cat>
            <c:strRef>
              <c:f>Charts!$C$155:$C$176</c:f>
              <c:strCache>
                <c:ptCount val="21"/>
                <c:pt idx="0">
                  <c:v>Sales Statements</c:v>
                </c:pt>
                <c:pt idx="2">
                  <c:v>Sales Invoices</c:v>
                </c:pt>
                <c:pt idx="4">
                  <c:v>Copy Invoices</c:v>
                </c:pt>
                <c:pt idx="6">
                  <c:v>Credit Notes</c:v>
                </c:pt>
                <c:pt idx="8">
                  <c:v>Sales Orders</c:v>
                </c:pt>
                <c:pt idx="10">
                  <c:v>Purchase Orders</c:v>
                </c:pt>
                <c:pt idx="12">
                  <c:v>Remittance Advices</c:v>
                </c:pt>
                <c:pt idx="14">
                  <c:v>Quotations</c:v>
                </c:pt>
                <c:pt idx="16">
                  <c:v>Letters</c:v>
                </c:pt>
                <c:pt idx="18">
                  <c:v>Debtors Letters</c:v>
                </c:pt>
                <c:pt idx="20">
                  <c:v>Other</c:v>
                </c:pt>
              </c:strCache>
            </c:strRef>
          </c:cat>
          <c:val>
            <c:numRef>
              <c:f>Charts!$G$155:$G$176</c:f>
              <c:numCache>
                <c:formatCode>_-"£"* #,##0.00_-;\-"£"* #,##0.00_-;_-"£"* "-"??_-;_-@_-</c:formatCode>
                <c:ptCount val="22"/>
                <c:pt idx="1">
                  <c:v>96.000000000000014</c:v>
                </c:pt>
                <c:pt idx="3">
                  <c:v>160</c:v>
                </c:pt>
                <c:pt idx="5">
                  <c:v>3.9999999999999987</c:v>
                </c:pt>
                <c:pt idx="7">
                  <c:v>4.8000000000000007</c:v>
                </c:pt>
                <c:pt idx="9">
                  <c:v>60.000000000000007</c:v>
                </c:pt>
                <c:pt idx="11">
                  <c:v>8.0000000000000071</c:v>
                </c:pt>
                <c:pt idx="13">
                  <c:v>4.0000000000000009</c:v>
                </c:pt>
                <c:pt idx="15">
                  <c:v>16.000000000000004</c:v>
                </c:pt>
                <c:pt idx="17">
                  <c:v>48.000000000000007</c:v>
                </c:pt>
                <c:pt idx="19">
                  <c:v>15.999999999999995</c:v>
                </c:pt>
                <c:pt idx="21">
                  <c:v>40</c:v>
                </c:pt>
              </c:numCache>
            </c:numRef>
          </c:val>
        </c:ser>
        <c:ser>
          <c:idx val="4"/>
          <c:order val="4"/>
          <c:tx>
            <c:strRef>
              <c:f>Charts!$H$154</c:f>
              <c:strCache>
                <c:ptCount val="1"/>
                <c:pt idx="0">
                  <c:v>Faxing</c:v>
                </c:pt>
              </c:strCache>
            </c:strRef>
          </c:tx>
          <c:spPr>
            <a:solidFill>
              <a:srgbClr val="660066"/>
            </a:solidFill>
            <a:ln w="12700">
              <a:solidFill>
                <a:srgbClr val="000000"/>
              </a:solidFill>
              <a:prstDash val="solid"/>
            </a:ln>
          </c:spPr>
          <c:cat>
            <c:strRef>
              <c:f>Charts!$C$155:$C$176</c:f>
              <c:strCache>
                <c:ptCount val="21"/>
                <c:pt idx="0">
                  <c:v>Sales Statements</c:v>
                </c:pt>
                <c:pt idx="2">
                  <c:v>Sales Invoices</c:v>
                </c:pt>
                <c:pt idx="4">
                  <c:v>Copy Invoices</c:v>
                </c:pt>
                <c:pt idx="6">
                  <c:v>Credit Notes</c:v>
                </c:pt>
                <c:pt idx="8">
                  <c:v>Sales Orders</c:v>
                </c:pt>
                <c:pt idx="10">
                  <c:v>Purchase Orders</c:v>
                </c:pt>
                <c:pt idx="12">
                  <c:v>Remittance Advices</c:v>
                </c:pt>
                <c:pt idx="14">
                  <c:v>Quotations</c:v>
                </c:pt>
                <c:pt idx="16">
                  <c:v>Letters</c:v>
                </c:pt>
                <c:pt idx="18">
                  <c:v>Debtors Letters</c:v>
                </c:pt>
                <c:pt idx="20">
                  <c:v>Other</c:v>
                </c:pt>
              </c:strCache>
            </c:strRef>
          </c:cat>
          <c:val>
            <c:numRef>
              <c:f>Charts!$H$155:$H$176</c:f>
              <c:numCache>
                <c:formatCode>_-"£"* #,##0.00_-;\-"£"* #,##0.00_-;_-"£"* "-"??_-;_-@_-</c:formatCode>
                <c:ptCount val="22"/>
                <c:pt idx="1">
                  <c:v>1.8</c:v>
                </c:pt>
                <c:pt idx="3">
                  <c:v>1.125</c:v>
                </c:pt>
                <c:pt idx="5">
                  <c:v>0.67500000000000004</c:v>
                </c:pt>
                <c:pt idx="7">
                  <c:v>0.09</c:v>
                </c:pt>
                <c:pt idx="9">
                  <c:v>1.125</c:v>
                </c:pt>
                <c:pt idx="11">
                  <c:v>0.9</c:v>
                </c:pt>
                <c:pt idx="13">
                  <c:v>0.1125</c:v>
                </c:pt>
                <c:pt idx="15">
                  <c:v>0.45</c:v>
                </c:pt>
                <c:pt idx="17">
                  <c:v>0.9</c:v>
                </c:pt>
                <c:pt idx="19">
                  <c:v>1.35</c:v>
                </c:pt>
                <c:pt idx="21">
                  <c:v>1.125</c:v>
                </c:pt>
              </c:numCache>
            </c:numRef>
          </c:val>
        </c:ser>
        <c:ser>
          <c:idx val="5"/>
          <c:order val="5"/>
          <c:tx>
            <c:strRef>
              <c:f>Charts!$I$154</c:f>
              <c:strCache>
                <c:ptCount val="1"/>
                <c:pt idx="0">
                  <c:v>Emailing</c:v>
                </c:pt>
              </c:strCache>
            </c:strRef>
          </c:tx>
          <c:spPr>
            <a:solidFill>
              <a:srgbClr val="FF8080"/>
            </a:solidFill>
            <a:ln w="12700">
              <a:solidFill>
                <a:srgbClr val="000000"/>
              </a:solidFill>
              <a:prstDash val="solid"/>
            </a:ln>
          </c:spPr>
          <c:cat>
            <c:strRef>
              <c:f>Charts!$C$155:$C$176</c:f>
              <c:strCache>
                <c:ptCount val="21"/>
                <c:pt idx="0">
                  <c:v>Sales Statements</c:v>
                </c:pt>
                <c:pt idx="2">
                  <c:v>Sales Invoices</c:v>
                </c:pt>
                <c:pt idx="4">
                  <c:v>Copy Invoices</c:v>
                </c:pt>
                <c:pt idx="6">
                  <c:v>Credit Notes</c:v>
                </c:pt>
                <c:pt idx="8">
                  <c:v>Sales Orders</c:v>
                </c:pt>
                <c:pt idx="10">
                  <c:v>Purchase Orders</c:v>
                </c:pt>
                <c:pt idx="12">
                  <c:v>Remittance Advices</c:v>
                </c:pt>
                <c:pt idx="14">
                  <c:v>Quotations</c:v>
                </c:pt>
                <c:pt idx="16">
                  <c:v>Letters</c:v>
                </c:pt>
                <c:pt idx="18">
                  <c:v>Debtors Letters</c:v>
                </c:pt>
                <c:pt idx="20">
                  <c:v>Other</c:v>
                </c:pt>
              </c:strCache>
            </c:strRef>
          </c:cat>
          <c:val>
            <c:numRef>
              <c:f>Charts!$I$155:$I$176</c:f>
              <c:numCache>
                <c:formatCode>_-"£"* #,##0.00_-;\-"£"* #,##0.00_-;_-"£"* "-"??_-;_-@_-</c:formatCode>
                <c:ptCount val="22"/>
                <c:pt idx="1">
                  <c:v>0.28799999999999998</c:v>
                </c:pt>
                <c:pt idx="3">
                  <c:v>0.03</c:v>
                </c:pt>
                <c:pt idx="5">
                  <c:v>3.5999999999999997E-2</c:v>
                </c:pt>
                <c:pt idx="7">
                  <c:v>1.44E-2</c:v>
                </c:pt>
                <c:pt idx="9">
                  <c:v>0.18</c:v>
                </c:pt>
                <c:pt idx="11">
                  <c:v>8.3999999999999991E-2</c:v>
                </c:pt>
                <c:pt idx="13">
                  <c:v>2.0999999999999998E-2</c:v>
                </c:pt>
                <c:pt idx="15">
                  <c:v>8.3999999999999991E-2</c:v>
                </c:pt>
                <c:pt idx="17">
                  <c:v>2.4000000000000004E-2</c:v>
                </c:pt>
                <c:pt idx="19">
                  <c:v>0.06</c:v>
                </c:pt>
                <c:pt idx="21">
                  <c:v>13.5</c:v>
                </c:pt>
              </c:numCache>
            </c:numRef>
          </c:val>
        </c:ser>
        <c:ser>
          <c:idx val="6"/>
          <c:order val="6"/>
          <c:tx>
            <c:strRef>
              <c:f>Charts!$J$154</c:f>
              <c:strCache>
                <c:ptCount val="1"/>
                <c:pt idx="0">
                  <c:v> Auto </c:v>
                </c:pt>
              </c:strCache>
            </c:strRef>
          </c:tx>
          <c:spPr>
            <a:solidFill>
              <a:srgbClr val="0066CC"/>
            </a:solidFill>
            <a:ln w="12700">
              <a:solidFill>
                <a:srgbClr val="000000"/>
              </a:solidFill>
              <a:prstDash val="solid"/>
            </a:ln>
          </c:spPr>
          <c:cat>
            <c:strRef>
              <c:f>Charts!$C$155:$C$176</c:f>
              <c:strCache>
                <c:ptCount val="21"/>
                <c:pt idx="0">
                  <c:v>Sales Statements</c:v>
                </c:pt>
                <c:pt idx="2">
                  <c:v>Sales Invoices</c:v>
                </c:pt>
                <c:pt idx="4">
                  <c:v>Copy Invoices</c:v>
                </c:pt>
                <c:pt idx="6">
                  <c:v>Credit Notes</c:v>
                </c:pt>
                <c:pt idx="8">
                  <c:v>Sales Orders</c:v>
                </c:pt>
                <c:pt idx="10">
                  <c:v>Purchase Orders</c:v>
                </c:pt>
                <c:pt idx="12">
                  <c:v>Remittance Advices</c:v>
                </c:pt>
                <c:pt idx="14">
                  <c:v>Quotations</c:v>
                </c:pt>
                <c:pt idx="16">
                  <c:v>Letters</c:v>
                </c:pt>
                <c:pt idx="18">
                  <c:v>Debtors Letters</c:v>
                </c:pt>
                <c:pt idx="20">
                  <c:v>Other</c:v>
                </c:pt>
              </c:strCache>
            </c:strRef>
          </c:cat>
          <c:val>
            <c:numRef>
              <c:f>Charts!$J$155:$J$176</c:f>
              <c:numCache>
                <c:formatCode>_-"£"* #,##0.00_-;\-"£"* #,##0.00_-;_-"£"* "-"??_-;_-@_-</c:formatCode>
                <c:ptCount val="22"/>
                <c:pt idx="1">
                  <c:v>2</c:v>
                </c:pt>
                <c:pt idx="3">
                  <c:v>1.25</c:v>
                </c:pt>
                <c:pt idx="5">
                  <c:v>0.25</c:v>
                </c:pt>
                <c:pt idx="7">
                  <c:v>0.1</c:v>
                </c:pt>
                <c:pt idx="9">
                  <c:v>1.25</c:v>
                </c:pt>
                <c:pt idx="11">
                  <c:v>0.5</c:v>
                </c:pt>
                <c:pt idx="13">
                  <c:v>0.125</c:v>
                </c:pt>
                <c:pt idx="15">
                  <c:v>0.5</c:v>
                </c:pt>
                <c:pt idx="17">
                  <c:v>0.5</c:v>
                </c:pt>
                <c:pt idx="19">
                  <c:v>0.5</c:v>
                </c:pt>
                <c:pt idx="21">
                  <c:v>0.5</c:v>
                </c:pt>
              </c:numCache>
            </c:numRef>
          </c:val>
        </c:ser>
        <c:ser>
          <c:idx val="7"/>
          <c:order val="7"/>
          <c:tx>
            <c:strRef>
              <c:f>Charts!$K$154</c:f>
              <c:strCache>
                <c:ptCount val="1"/>
                <c:pt idx="0">
                  <c:v> Retrieval </c:v>
                </c:pt>
              </c:strCache>
            </c:strRef>
          </c:tx>
          <c:spPr>
            <a:solidFill>
              <a:srgbClr val="CCCCFF"/>
            </a:solidFill>
            <a:ln w="12700">
              <a:solidFill>
                <a:srgbClr val="000000"/>
              </a:solidFill>
              <a:prstDash val="solid"/>
            </a:ln>
          </c:spPr>
          <c:cat>
            <c:strRef>
              <c:f>Charts!$C$155:$C$176</c:f>
              <c:strCache>
                <c:ptCount val="21"/>
                <c:pt idx="0">
                  <c:v>Sales Statements</c:v>
                </c:pt>
                <c:pt idx="2">
                  <c:v>Sales Invoices</c:v>
                </c:pt>
                <c:pt idx="4">
                  <c:v>Copy Invoices</c:v>
                </c:pt>
                <c:pt idx="6">
                  <c:v>Credit Notes</c:v>
                </c:pt>
                <c:pt idx="8">
                  <c:v>Sales Orders</c:v>
                </c:pt>
                <c:pt idx="10">
                  <c:v>Purchase Orders</c:v>
                </c:pt>
                <c:pt idx="12">
                  <c:v>Remittance Advices</c:v>
                </c:pt>
                <c:pt idx="14">
                  <c:v>Quotations</c:v>
                </c:pt>
                <c:pt idx="16">
                  <c:v>Letters</c:v>
                </c:pt>
                <c:pt idx="18">
                  <c:v>Debtors Letters</c:v>
                </c:pt>
                <c:pt idx="20">
                  <c:v>Other</c:v>
                </c:pt>
              </c:strCache>
            </c:strRef>
          </c:cat>
          <c:val>
            <c:numRef>
              <c:f>Charts!$K$155:$K$176</c:f>
              <c:numCache>
                <c:formatCode>_-"£"* #,##0.00_-;\-"£"* #,##0.00_-;_-"£"* "-"??_-;_-@_-</c:formatCode>
                <c:ptCount val="22"/>
                <c:pt idx="1">
                  <c:v>20</c:v>
                </c:pt>
                <c:pt idx="3">
                  <c:v>12.5</c:v>
                </c:pt>
                <c:pt idx="5">
                  <c:v>2.5</c:v>
                </c:pt>
                <c:pt idx="7">
                  <c:v>1</c:v>
                </c:pt>
                <c:pt idx="9">
                  <c:v>12.5</c:v>
                </c:pt>
                <c:pt idx="11">
                  <c:v>5</c:v>
                </c:pt>
                <c:pt idx="13">
                  <c:v>1.25</c:v>
                </c:pt>
                <c:pt idx="15">
                  <c:v>25</c:v>
                </c:pt>
                <c:pt idx="17">
                  <c:v>5</c:v>
                </c:pt>
                <c:pt idx="19">
                  <c:v>5</c:v>
                </c:pt>
                <c:pt idx="21">
                  <c:v>5</c:v>
                </c:pt>
              </c:numCache>
            </c:numRef>
          </c:val>
        </c:ser>
        <c:shape val="box"/>
        <c:axId val="129668992"/>
        <c:axId val="129670528"/>
        <c:axId val="0"/>
      </c:bar3DChart>
      <c:catAx>
        <c:axId val="129668992"/>
        <c:scaling>
          <c:orientation val="minMax"/>
        </c:scaling>
        <c:axPos val="b"/>
        <c:numFmt formatCode="General" sourceLinked="1"/>
        <c:tickLblPos val="low"/>
        <c:spPr>
          <a:ln w="3175">
            <a:solidFill>
              <a:srgbClr val="000000"/>
            </a:solidFill>
            <a:prstDash val="solid"/>
          </a:ln>
        </c:spPr>
        <c:txPr>
          <a:bodyPr rot="0" vert="horz"/>
          <a:lstStyle/>
          <a:p>
            <a:pPr>
              <a:defRPr sz="400" b="0" i="0" u="none" strike="noStrike" baseline="0">
                <a:solidFill>
                  <a:srgbClr val="000000"/>
                </a:solidFill>
                <a:latin typeface="Verdana"/>
                <a:ea typeface="Verdana"/>
                <a:cs typeface="Verdana"/>
              </a:defRPr>
            </a:pPr>
            <a:endParaRPr lang="en-US"/>
          </a:p>
        </c:txPr>
        <c:crossAx val="129670528"/>
        <c:crosses val="autoZero"/>
        <c:auto val="1"/>
        <c:lblAlgn val="ctr"/>
        <c:lblOffset val="100"/>
        <c:tickLblSkip val="2"/>
        <c:tickMarkSkip val="1"/>
      </c:catAx>
      <c:valAx>
        <c:axId val="129670528"/>
        <c:scaling>
          <c:orientation val="minMax"/>
        </c:scaling>
        <c:axPos val="l"/>
        <c:majorGridlines>
          <c:spPr>
            <a:ln w="3175">
              <a:solidFill>
                <a:srgbClr val="000000"/>
              </a:solidFill>
              <a:prstDash val="solid"/>
            </a:ln>
          </c:spPr>
        </c:majorGridlines>
        <c:numFmt formatCode="_-\£* #,##0_-;\-\£* #,##0_-;_-\£* &quot;-&quot;_-;_-@_-" sourceLinked="0"/>
        <c:tickLblPos val="nextTo"/>
        <c:spPr>
          <a:ln w="3175">
            <a:solidFill>
              <a:srgbClr val="000000"/>
            </a:solidFill>
            <a:prstDash val="solid"/>
          </a:ln>
        </c:spPr>
        <c:txPr>
          <a:bodyPr rot="0" vert="horz"/>
          <a:lstStyle/>
          <a:p>
            <a:pPr>
              <a:defRPr sz="600" b="0" i="0" u="none" strike="noStrike" baseline="0">
                <a:solidFill>
                  <a:srgbClr val="000000"/>
                </a:solidFill>
                <a:latin typeface="Verdana"/>
                <a:ea typeface="Verdana"/>
                <a:cs typeface="Verdana"/>
              </a:defRPr>
            </a:pPr>
            <a:endParaRPr lang="en-US"/>
          </a:p>
        </c:txPr>
        <c:crossAx val="129668992"/>
        <c:crosses val="autoZero"/>
        <c:crossBetween val="between"/>
      </c:valAx>
      <c:spPr>
        <a:noFill/>
        <a:ln w="25400">
          <a:noFill/>
        </a:ln>
      </c:spPr>
    </c:plotArea>
    <c:legend>
      <c:legendPos val="b"/>
      <c:layout>
        <c:manualLayout>
          <c:xMode val="edge"/>
          <c:yMode val="edge"/>
          <c:wMode val="edge"/>
          <c:hMode val="edge"/>
          <c:x val="1.6544117647058824E-2"/>
          <c:y val="0.93434582040881253"/>
          <c:w val="0.97978018372703413"/>
          <c:h val="0.98737612343911552"/>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Verdana"/>
              <a:ea typeface="Verdana"/>
              <a:cs typeface="Verdana"/>
            </a:defRPr>
          </a:pPr>
          <a:endParaRPr lang="en-US"/>
        </a:p>
      </c:txPr>
    </c:legend>
    <c:plotVisOnly val="1"/>
    <c:dispBlanksAs val="gap"/>
  </c:chart>
  <c:spPr>
    <a:gradFill rotWithShape="0">
      <a:gsLst>
        <a:gs pos="0">
          <a:srgbClr val="FFFFCC"/>
        </a:gs>
        <a:gs pos="100000">
          <a:srgbClr val="FFFFCC">
            <a:gamma/>
            <a:tint val="50980"/>
            <a:invGamma/>
          </a:srgbClr>
        </a:gs>
      </a:gsLst>
      <a:lin ang="5400000" scaled="1"/>
    </a:gradFill>
    <a:ln w="3175">
      <a:solidFill>
        <a:srgbClr val="000000"/>
      </a:solidFill>
      <a:prstDash val="solid"/>
    </a:ln>
  </c:spPr>
  <c:txPr>
    <a:bodyPr/>
    <a:lstStyle/>
    <a:p>
      <a:pPr>
        <a:defRPr sz="55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US"/>
  <c:chart>
    <c:view3D>
      <c:hPercent val="142"/>
      <c:rotY val="25"/>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0.1875"/>
          <c:y val="5.7077752831034244E-2"/>
          <c:w val="0.74632352941176472"/>
          <c:h val="0.73972767669020378"/>
        </c:manualLayout>
      </c:layout>
      <c:bar3DChart>
        <c:barDir val="col"/>
        <c:grouping val="stacked"/>
        <c:ser>
          <c:idx val="0"/>
          <c:order val="0"/>
          <c:tx>
            <c:strRef>
              <c:f>Charts!$D$178</c:f>
              <c:strCache>
                <c:ptCount val="1"/>
                <c:pt idx="0">
                  <c:v> Printing </c:v>
                </c:pt>
              </c:strCache>
            </c:strRef>
          </c:tx>
          <c:spPr>
            <a:solidFill>
              <a:srgbClr val="9999FF"/>
            </a:solidFill>
            <a:ln w="12700">
              <a:solidFill>
                <a:srgbClr val="000000"/>
              </a:solidFill>
              <a:prstDash val="solid"/>
            </a:ln>
          </c:spPr>
          <c:cat>
            <c:strRef>
              <c:f>Charts!$C$179:$C$180</c:f>
              <c:strCache>
                <c:ptCount val="2"/>
                <c:pt idx="0">
                  <c:v>Current</c:v>
                </c:pt>
                <c:pt idx="1">
                  <c:v>New</c:v>
                </c:pt>
              </c:strCache>
            </c:strRef>
          </c:cat>
          <c:val>
            <c:numRef>
              <c:f>Charts!$D$179:$D$180</c:f>
              <c:numCache>
                <c:formatCode>_-"£"* #,##0.00_-;\-"£"* #,##0.00_-;_-"£"* "-"??_-;_-@_-</c:formatCode>
                <c:ptCount val="2"/>
                <c:pt idx="0">
                  <c:v>1196</c:v>
                </c:pt>
              </c:numCache>
            </c:numRef>
          </c:val>
        </c:ser>
        <c:ser>
          <c:idx val="1"/>
          <c:order val="1"/>
          <c:tx>
            <c:strRef>
              <c:f>Charts!$E$178</c:f>
              <c:strCache>
                <c:ptCount val="1"/>
                <c:pt idx="0">
                  <c:v> Manual </c:v>
                </c:pt>
              </c:strCache>
            </c:strRef>
          </c:tx>
          <c:spPr>
            <a:solidFill>
              <a:srgbClr val="993366"/>
            </a:solidFill>
            <a:ln w="12700">
              <a:solidFill>
                <a:srgbClr val="000000"/>
              </a:solidFill>
              <a:prstDash val="solid"/>
            </a:ln>
          </c:spPr>
          <c:cat>
            <c:strRef>
              <c:f>Charts!$C$179:$C$180</c:f>
              <c:strCache>
                <c:ptCount val="2"/>
                <c:pt idx="0">
                  <c:v>Current</c:v>
                </c:pt>
                <c:pt idx="1">
                  <c:v>New</c:v>
                </c:pt>
              </c:strCache>
            </c:strRef>
          </c:cat>
          <c:val>
            <c:numRef>
              <c:f>Charts!$E$179:$E$180</c:f>
              <c:numCache>
                <c:formatCode>_-"£"* #,##0.00_-;\-"£"* #,##0.00_-;_-"£"* "-"??_-;_-@_-</c:formatCode>
                <c:ptCount val="2"/>
                <c:pt idx="0">
                  <c:v>598</c:v>
                </c:pt>
              </c:numCache>
            </c:numRef>
          </c:val>
        </c:ser>
        <c:ser>
          <c:idx val="2"/>
          <c:order val="2"/>
          <c:tx>
            <c:strRef>
              <c:f>Charts!$F$178</c:f>
              <c:strCache>
                <c:ptCount val="1"/>
                <c:pt idx="0">
                  <c:v> Retrieval </c:v>
                </c:pt>
              </c:strCache>
            </c:strRef>
          </c:tx>
          <c:spPr>
            <a:solidFill>
              <a:srgbClr val="FFFFCC"/>
            </a:solidFill>
            <a:ln w="12700">
              <a:solidFill>
                <a:srgbClr val="000000"/>
              </a:solidFill>
              <a:prstDash val="solid"/>
            </a:ln>
          </c:spPr>
          <c:cat>
            <c:strRef>
              <c:f>Charts!$C$179:$C$180</c:f>
              <c:strCache>
                <c:ptCount val="2"/>
                <c:pt idx="0">
                  <c:v>Current</c:v>
                </c:pt>
                <c:pt idx="1">
                  <c:v>New</c:v>
                </c:pt>
              </c:strCache>
            </c:strRef>
          </c:cat>
          <c:val>
            <c:numRef>
              <c:f>Charts!$F$179:$F$180</c:f>
              <c:numCache>
                <c:formatCode>_-"£"* #,##0.00_-;\-"£"* #,##0.00_-;_-"£"* "-"??_-;_-@_-</c:formatCode>
                <c:ptCount val="2"/>
                <c:pt idx="0">
                  <c:v>568.5</c:v>
                </c:pt>
              </c:numCache>
            </c:numRef>
          </c:val>
        </c:ser>
        <c:ser>
          <c:idx val="3"/>
          <c:order val="3"/>
          <c:tx>
            <c:strRef>
              <c:f>Charts!$G$178</c:f>
              <c:strCache>
                <c:ptCount val="1"/>
                <c:pt idx="0">
                  <c:v> Printing </c:v>
                </c:pt>
              </c:strCache>
            </c:strRef>
          </c:tx>
          <c:spPr>
            <a:solidFill>
              <a:srgbClr val="CCFFFF"/>
            </a:solidFill>
            <a:ln w="12700">
              <a:solidFill>
                <a:srgbClr val="000000"/>
              </a:solidFill>
              <a:prstDash val="solid"/>
            </a:ln>
          </c:spPr>
          <c:cat>
            <c:strRef>
              <c:f>Charts!$C$179:$C$180</c:f>
              <c:strCache>
                <c:ptCount val="2"/>
                <c:pt idx="0">
                  <c:v>Current</c:v>
                </c:pt>
                <c:pt idx="1">
                  <c:v>New</c:v>
                </c:pt>
              </c:strCache>
            </c:strRef>
          </c:cat>
          <c:val>
            <c:numRef>
              <c:f>Charts!$G$179:$G$180</c:f>
              <c:numCache>
                <c:formatCode>_-"£"* #,##0.00_-;\-"£"* #,##0.00_-;_-"£"* "-"??_-;_-@_-</c:formatCode>
                <c:ptCount val="2"/>
                <c:pt idx="1">
                  <c:v>456.8</c:v>
                </c:pt>
              </c:numCache>
            </c:numRef>
          </c:val>
        </c:ser>
        <c:ser>
          <c:idx val="4"/>
          <c:order val="4"/>
          <c:tx>
            <c:strRef>
              <c:f>Charts!$H$178</c:f>
              <c:strCache>
                <c:ptCount val="1"/>
                <c:pt idx="0">
                  <c:v> Faxing </c:v>
                </c:pt>
              </c:strCache>
            </c:strRef>
          </c:tx>
          <c:spPr>
            <a:solidFill>
              <a:srgbClr val="660066"/>
            </a:solidFill>
            <a:ln w="12700">
              <a:solidFill>
                <a:srgbClr val="000000"/>
              </a:solidFill>
              <a:prstDash val="solid"/>
            </a:ln>
          </c:spPr>
          <c:cat>
            <c:strRef>
              <c:f>Charts!$C$179:$C$180</c:f>
              <c:strCache>
                <c:ptCount val="2"/>
                <c:pt idx="0">
                  <c:v>Current</c:v>
                </c:pt>
                <c:pt idx="1">
                  <c:v>New</c:v>
                </c:pt>
              </c:strCache>
            </c:strRef>
          </c:cat>
          <c:val>
            <c:numRef>
              <c:f>Charts!$H$179:$H$180</c:f>
              <c:numCache>
                <c:formatCode>_-"£"* #,##0.00_-;\-"£"* #,##0.00_-;_-"£"* "-"??_-;_-@_-</c:formatCode>
                <c:ptCount val="2"/>
                <c:pt idx="1">
                  <c:v>9.6524999999999999</c:v>
                </c:pt>
              </c:numCache>
            </c:numRef>
          </c:val>
        </c:ser>
        <c:ser>
          <c:idx val="5"/>
          <c:order val="5"/>
          <c:tx>
            <c:strRef>
              <c:f>Charts!$I$178</c:f>
              <c:strCache>
                <c:ptCount val="1"/>
                <c:pt idx="0">
                  <c:v> Emailing </c:v>
                </c:pt>
              </c:strCache>
            </c:strRef>
          </c:tx>
          <c:spPr>
            <a:solidFill>
              <a:srgbClr val="FF8080"/>
            </a:solidFill>
            <a:ln w="12700">
              <a:solidFill>
                <a:srgbClr val="000000"/>
              </a:solidFill>
              <a:prstDash val="solid"/>
            </a:ln>
          </c:spPr>
          <c:cat>
            <c:strRef>
              <c:f>Charts!$C$179:$C$180</c:f>
              <c:strCache>
                <c:ptCount val="2"/>
                <c:pt idx="0">
                  <c:v>Current</c:v>
                </c:pt>
                <c:pt idx="1">
                  <c:v>New</c:v>
                </c:pt>
              </c:strCache>
            </c:strRef>
          </c:cat>
          <c:val>
            <c:numRef>
              <c:f>Charts!$I$179:$I$180</c:f>
              <c:numCache>
                <c:formatCode>_-"£"* #,##0.00_-;\-"£"* #,##0.00_-;_-"£"* "-"??_-;_-@_-</c:formatCode>
                <c:ptCount val="2"/>
                <c:pt idx="1">
                  <c:v>14.321400000000001</c:v>
                </c:pt>
              </c:numCache>
            </c:numRef>
          </c:val>
        </c:ser>
        <c:ser>
          <c:idx val="6"/>
          <c:order val="6"/>
          <c:tx>
            <c:strRef>
              <c:f>Charts!$J$178</c:f>
              <c:strCache>
                <c:ptCount val="1"/>
                <c:pt idx="0">
                  <c:v> Auto </c:v>
                </c:pt>
              </c:strCache>
            </c:strRef>
          </c:tx>
          <c:spPr>
            <a:solidFill>
              <a:srgbClr val="0066CC"/>
            </a:solidFill>
            <a:ln w="12700">
              <a:solidFill>
                <a:srgbClr val="000000"/>
              </a:solidFill>
              <a:prstDash val="solid"/>
            </a:ln>
          </c:spPr>
          <c:cat>
            <c:strRef>
              <c:f>Charts!$C$179:$C$180</c:f>
              <c:strCache>
                <c:ptCount val="2"/>
                <c:pt idx="0">
                  <c:v>Current</c:v>
                </c:pt>
                <c:pt idx="1">
                  <c:v>New</c:v>
                </c:pt>
              </c:strCache>
            </c:strRef>
          </c:cat>
          <c:val>
            <c:numRef>
              <c:f>Charts!$J$179:$J$180</c:f>
              <c:numCache>
                <c:formatCode>_-"£"* #,##0.00_-;\-"£"* #,##0.00_-;_-"£"* "-"??_-;_-@_-</c:formatCode>
                <c:ptCount val="2"/>
                <c:pt idx="1">
                  <c:v>7.4749999999999996</c:v>
                </c:pt>
              </c:numCache>
            </c:numRef>
          </c:val>
        </c:ser>
        <c:ser>
          <c:idx val="7"/>
          <c:order val="7"/>
          <c:tx>
            <c:strRef>
              <c:f>Charts!$K$178</c:f>
              <c:strCache>
                <c:ptCount val="1"/>
                <c:pt idx="0">
                  <c:v> Retrieval </c:v>
                </c:pt>
              </c:strCache>
            </c:strRef>
          </c:tx>
          <c:spPr>
            <a:solidFill>
              <a:srgbClr val="CCCCFF"/>
            </a:solidFill>
            <a:ln w="12700">
              <a:solidFill>
                <a:srgbClr val="000000"/>
              </a:solidFill>
              <a:prstDash val="solid"/>
            </a:ln>
          </c:spPr>
          <c:cat>
            <c:strRef>
              <c:f>Charts!$C$179:$C$180</c:f>
              <c:strCache>
                <c:ptCount val="2"/>
                <c:pt idx="0">
                  <c:v>Current</c:v>
                </c:pt>
                <c:pt idx="1">
                  <c:v>New</c:v>
                </c:pt>
              </c:strCache>
            </c:strRef>
          </c:cat>
          <c:val>
            <c:numRef>
              <c:f>Charts!$K$179:$K$180</c:f>
              <c:numCache>
                <c:formatCode>_-"£"* #,##0.00_-;\-"£"* #,##0.00_-;_-"£"* "-"??_-;_-@_-</c:formatCode>
                <c:ptCount val="2"/>
                <c:pt idx="1">
                  <c:v>94.75</c:v>
                </c:pt>
              </c:numCache>
            </c:numRef>
          </c:val>
        </c:ser>
        <c:shape val="box"/>
        <c:axId val="129814912"/>
        <c:axId val="129816448"/>
        <c:axId val="0"/>
      </c:bar3DChart>
      <c:catAx>
        <c:axId val="129814912"/>
        <c:scaling>
          <c:orientation val="minMax"/>
        </c:scaling>
        <c:axPos val="b"/>
        <c:numFmt formatCode="General" sourceLinked="1"/>
        <c:tickLblPos val="low"/>
        <c:spPr>
          <a:ln w="3175">
            <a:solidFill>
              <a:srgbClr val="000000"/>
            </a:solidFill>
            <a:prstDash val="solid"/>
          </a:ln>
        </c:spPr>
        <c:txPr>
          <a:bodyPr rot="0" vert="horz"/>
          <a:lstStyle/>
          <a:p>
            <a:pPr>
              <a:defRPr sz="600" b="0" i="0" u="none" strike="noStrike" baseline="0">
                <a:solidFill>
                  <a:srgbClr val="000000"/>
                </a:solidFill>
                <a:latin typeface="Verdana"/>
                <a:ea typeface="Verdana"/>
                <a:cs typeface="Verdana"/>
              </a:defRPr>
            </a:pPr>
            <a:endParaRPr lang="en-US"/>
          </a:p>
        </c:txPr>
        <c:crossAx val="129816448"/>
        <c:crosses val="autoZero"/>
        <c:auto val="1"/>
        <c:lblAlgn val="ctr"/>
        <c:lblOffset val="100"/>
        <c:tickLblSkip val="1"/>
        <c:tickMarkSkip val="1"/>
      </c:catAx>
      <c:valAx>
        <c:axId val="129816448"/>
        <c:scaling>
          <c:orientation val="minMax"/>
        </c:scaling>
        <c:axPos val="l"/>
        <c:majorGridlines>
          <c:spPr>
            <a:ln w="3175">
              <a:solidFill>
                <a:srgbClr val="000000"/>
              </a:solidFill>
              <a:prstDash val="solid"/>
            </a:ln>
          </c:spPr>
        </c:majorGridlines>
        <c:numFmt formatCode="_-\£* #,##0_-;\-\£* #,##0_-;_-\£* &quot;-&quot;_-;_-@_-" sourceLinked="0"/>
        <c:tickLblPos val="nextTo"/>
        <c:spPr>
          <a:ln w="3175">
            <a:solidFill>
              <a:srgbClr val="000000"/>
            </a:solidFill>
            <a:prstDash val="solid"/>
          </a:ln>
        </c:spPr>
        <c:txPr>
          <a:bodyPr rot="0" vert="horz"/>
          <a:lstStyle/>
          <a:p>
            <a:pPr>
              <a:defRPr sz="600" b="0" i="0" u="none" strike="noStrike" baseline="0">
                <a:solidFill>
                  <a:srgbClr val="000000"/>
                </a:solidFill>
                <a:latin typeface="Verdana"/>
                <a:ea typeface="Verdana"/>
                <a:cs typeface="Verdana"/>
              </a:defRPr>
            </a:pPr>
            <a:endParaRPr lang="en-US"/>
          </a:p>
        </c:txPr>
        <c:crossAx val="129814912"/>
        <c:crosses val="autoZero"/>
        <c:crossBetween val="between"/>
      </c:valAx>
      <c:spPr>
        <a:noFill/>
        <a:ln w="25400">
          <a:noFill/>
        </a:ln>
      </c:spPr>
    </c:plotArea>
    <c:legend>
      <c:legendPos val="b"/>
      <c:layout>
        <c:manualLayout>
          <c:xMode val="edge"/>
          <c:yMode val="edge"/>
          <c:wMode val="edge"/>
          <c:hMode val="edge"/>
          <c:x val="1.8382352941176471E-2"/>
          <c:y val="0.84475077601601156"/>
          <c:w val="0.98529411764705888"/>
          <c:h val="0.94749074173947423"/>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Verdana"/>
              <a:ea typeface="Verdana"/>
              <a:cs typeface="Verdana"/>
            </a:defRPr>
          </a:pPr>
          <a:endParaRPr lang="en-US"/>
        </a:p>
      </c:txPr>
    </c:legend>
    <c:plotVisOnly val="1"/>
    <c:dispBlanksAs val="gap"/>
  </c:chart>
  <c:spPr>
    <a:gradFill rotWithShape="0">
      <a:gsLst>
        <a:gs pos="0">
          <a:srgbClr val="FFFFCC"/>
        </a:gs>
        <a:gs pos="100000">
          <a:srgbClr val="FFFFCC">
            <a:gamma/>
            <a:tint val="47451"/>
            <a:invGamma/>
          </a:srgbClr>
        </a:gs>
      </a:gsLst>
      <a:lin ang="5400000" scaled="1"/>
    </a:gradFill>
    <a:ln w="3175">
      <a:solidFill>
        <a:srgbClr val="000000"/>
      </a:solidFill>
      <a:prstDash val="solid"/>
    </a:ln>
  </c:spPr>
  <c:txPr>
    <a:bodyPr/>
    <a:lstStyle/>
    <a:p>
      <a:pPr>
        <a:defRPr sz="3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US"/>
  <c:chart>
    <c:view3D>
      <c:hPercent val="145"/>
      <c:rotY val="25"/>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0.21722925894362616"/>
          <c:y val="5.7077752831034244E-2"/>
          <c:w val="0.71535842169366548"/>
          <c:h val="0.73972767669020378"/>
        </c:manualLayout>
      </c:layout>
      <c:bar3DChart>
        <c:barDir val="col"/>
        <c:grouping val="stacked"/>
        <c:ser>
          <c:idx val="0"/>
          <c:order val="0"/>
          <c:tx>
            <c:strRef>
              <c:f>Charts!$D$178</c:f>
              <c:strCache>
                <c:ptCount val="1"/>
                <c:pt idx="0">
                  <c:v> Printing </c:v>
                </c:pt>
              </c:strCache>
            </c:strRef>
          </c:tx>
          <c:spPr>
            <a:solidFill>
              <a:srgbClr val="9999FF"/>
            </a:solidFill>
            <a:ln w="12700">
              <a:solidFill>
                <a:srgbClr val="000000"/>
              </a:solidFill>
              <a:prstDash val="solid"/>
            </a:ln>
          </c:spPr>
          <c:cat>
            <c:strRef>
              <c:f>Charts!$C$179:$C$180</c:f>
              <c:strCache>
                <c:ptCount val="2"/>
                <c:pt idx="0">
                  <c:v>Current</c:v>
                </c:pt>
                <c:pt idx="1">
                  <c:v>New</c:v>
                </c:pt>
              </c:strCache>
            </c:strRef>
          </c:cat>
          <c:val>
            <c:numRef>
              <c:f>Charts!$D$183:$D$184</c:f>
              <c:numCache>
                <c:formatCode>_-"£"* #,##0.00_-;\-"£"* #,##0.00_-;_-"£"* "-"??_-;_-@_-</c:formatCode>
                <c:ptCount val="2"/>
                <c:pt idx="0">
                  <c:v>14352</c:v>
                </c:pt>
              </c:numCache>
            </c:numRef>
          </c:val>
        </c:ser>
        <c:ser>
          <c:idx val="1"/>
          <c:order val="1"/>
          <c:tx>
            <c:strRef>
              <c:f>Charts!$E$178</c:f>
              <c:strCache>
                <c:ptCount val="1"/>
                <c:pt idx="0">
                  <c:v> Manual </c:v>
                </c:pt>
              </c:strCache>
            </c:strRef>
          </c:tx>
          <c:spPr>
            <a:solidFill>
              <a:srgbClr val="993366"/>
            </a:solidFill>
            <a:ln w="12700">
              <a:solidFill>
                <a:srgbClr val="000000"/>
              </a:solidFill>
              <a:prstDash val="solid"/>
            </a:ln>
          </c:spPr>
          <c:cat>
            <c:strRef>
              <c:f>Charts!$C$179:$C$180</c:f>
              <c:strCache>
                <c:ptCount val="2"/>
                <c:pt idx="0">
                  <c:v>Current</c:v>
                </c:pt>
                <c:pt idx="1">
                  <c:v>New</c:v>
                </c:pt>
              </c:strCache>
            </c:strRef>
          </c:cat>
          <c:val>
            <c:numRef>
              <c:f>Charts!$E$183:$E$184</c:f>
              <c:numCache>
                <c:formatCode>_-"£"* #,##0.00_-;\-"£"* #,##0.00_-;_-"£"* "-"??_-;_-@_-</c:formatCode>
                <c:ptCount val="2"/>
                <c:pt idx="0">
                  <c:v>7176</c:v>
                </c:pt>
              </c:numCache>
            </c:numRef>
          </c:val>
        </c:ser>
        <c:ser>
          <c:idx val="2"/>
          <c:order val="2"/>
          <c:tx>
            <c:strRef>
              <c:f>Charts!$F$178</c:f>
              <c:strCache>
                <c:ptCount val="1"/>
                <c:pt idx="0">
                  <c:v> Retrieval </c:v>
                </c:pt>
              </c:strCache>
            </c:strRef>
          </c:tx>
          <c:spPr>
            <a:solidFill>
              <a:srgbClr val="FFFFCC"/>
            </a:solidFill>
            <a:ln w="12700">
              <a:solidFill>
                <a:srgbClr val="000000"/>
              </a:solidFill>
              <a:prstDash val="solid"/>
            </a:ln>
          </c:spPr>
          <c:cat>
            <c:strRef>
              <c:f>Charts!$C$179:$C$180</c:f>
              <c:strCache>
                <c:ptCount val="2"/>
                <c:pt idx="0">
                  <c:v>Current</c:v>
                </c:pt>
                <c:pt idx="1">
                  <c:v>New</c:v>
                </c:pt>
              </c:strCache>
            </c:strRef>
          </c:cat>
          <c:val>
            <c:numRef>
              <c:f>Charts!$F$183:$F$184</c:f>
              <c:numCache>
                <c:formatCode>_-"£"* #,##0.00_-;\-"£"* #,##0.00_-;_-"£"* "-"??_-;_-@_-</c:formatCode>
                <c:ptCount val="2"/>
                <c:pt idx="0">
                  <c:v>6822</c:v>
                </c:pt>
              </c:numCache>
            </c:numRef>
          </c:val>
        </c:ser>
        <c:ser>
          <c:idx val="3"/>
          <c:order val="3"/>
          <c:tx>
            <c:strRef>
              <c:f>Charts!$G$178</c:f>
              <c:strCache>
                <c:ptCount val="1"/>
                <c:pt idx="0">
                  <c:v> Printing </c:v>
                </c:pt>
              </c:strCache>
            </c:strRef>
          </c:tx>
          <c:spPr>
            <a:solidFill>
              <a:srgbClr val="CCFFFF"/>
            </a:solidFill>
            <a:ln w="12700">
              <a:solidFill>
                <a:srgbClr val="000000"/>
              </a:solidFill>
              <a:prstDash val="solid"/>
            </a:ln>
          </c:spPr>
          <c:cat>
            <c:strRef>
              <c:f>Charts!$C$179:$C$180</c:f>
              <c:strCache>
                <c:ptCount val="2"/>
                <c:pt idx="0">
                  <c:v>Current</c:v>
                </c:pt>
                <c:pt idx="1">
                  <c:v>New</c:v>
                </c:pt>
              </c:strCache>
            </c:strRef>
          </c:cat>
          <c:val>
            <c:numRef>
              <c:f>Charts!$G$183:$G$184</c:f>
              <c:numCache>
                <c:formatCode>_-"£"* #,##0.00_-;\-"£"* #,##0.00_-;_-"£"* "-"??_-;_-@_-</c:formatCode>
                <c:ptCount val="2"/>
                <c:pt idx="1">
                  <c:v>5481.6</c:v>
                </c:pt>
              </c:numCache>
            </c:numRef>
          </c:val>
        </c:ser>
        <c:ser>
          <c:idx val="4"/>
          <c:order val="4"/>
          <c:tx>
            <c:strRef>
              <c:f>Charts!$H$178</c:f>
              <c:strCache>
                <c:ptCount val="1"/>
                <c:pt idx="0">
                  <c:v> Faxing </c:v>
                </c:pt>
              </c:strCache>
            </c:strRef>
          </c:tx>
          <c:spPr>
            <a:solidFill>
              <a:srgbClr val="660066"/>
            </a:solidFill>
            <a:ln w="12700">
              <a:solidFill>
                <a:srgbClr val="000000"/>
              </a:solidFill>
              <a:prstDash val="solid"/>
            </a:ln>
          </c:spPr>
          <c:cat>
            <c:strRef>
              <c:f>Charts!$C$179:$C$180</c:f>
              <c:strCache>
                <c:ptCount val="2"/>
                <c:pt idx="0">
                  <c:v>Current</c:v>
                </c:pt>
                <c:pt idx="1">
                  <c:v>New</c:v>
                </c:pt>
              </c:strCache>
            </c:strRef>
          </c:cat>
          <c:val>
            <c:numRef>
              <c:f>Charts!$H$183:$H$184</c:f>
              <c:numCache>
                <c:formatCode>_-"£"* #,##0.00_-;\-"£"* #,##0.00_-;_-"£"* "-"??_-;_-@_-</c:formatCode>
                <c:ptCount val="2"/>
                <c:pt idx="1">
                  <c:v>115.83</c:v>
                </c:pt>
              </c:numCache>
            </c:numRef>
          </c:val>
        </c:ser>
        <c:ser>
          <c:idx val="5"/>
          <c:order val="5"/>
          <c:tx>
            <c:strRef>
              <c:f>Charts!$I$178</c:f>
              <c:strCache>
                <c:ptCount val="1"/>
                <c:pt idx="0">
                  <c:v> Emailing </c:v>
                </c:pt>
              </c:strCache>
            </c:strRef>
          </c:tx>
          <c:spPr>
            <a:solidFill>
              <a:srgbClr val="FF8080"/>
            </a:solidFill>
            <a:ln w="12700">
              <a:solidFill>
                <a:srgbClr val="000000"/>
              </a:solidFill>
              <a:prstDash val="solid"/>
            </a:ln>
          </c:spPr>
          <c:cat>
            <c:strRef>
              <c:f>Charts!$C$179:$C$180</c:f>
              <c:strCache>
                <c:ptCount val="2"/>
                <c:pt idx="0">
                  <c:v>Current</c:v>
                </c:pt>
                <c:pt idx="1">
                  <c:v>New</c:v>
                </c:pt>
              </c:strCache>
            </c:strRef>
          </c:cat>
          <c:val>
            <c:numRef>
              <c:f>Charts!$I$183:$I$184</c:f>
              <c:numCache>
                <c:formatCode>_-"£"* #,##0.00_-;\-"£"* #,##0.00_-;_-"£"* "-"??_-;_-@_-</c:formatCode>
                <c:ptCount val="2"/>
                <c:pt idx="1">
                  <c:v>171.85680000000002</c:v>
                </c:pt>
              </c:numCache>
            </c:numRef>
          </c:val>
        </c:ser>
        <c:ser>
          <c:idx val="6"/>
          <c:order val="6"/>
          <c:tx>
            <c:strRef>
              <c:f>Charts!$J$178</c:f>
              <c:strCache>
                <c:ptCount val="1"/>
                <c:pt idx="0">
                  <c:v> Auto </c:v>
                </c:pt>
              </c:strCache>
            </c:strRef>
          </c:tx>
          <c:spPr>
            <a:solidFill>
              <a:srgbClr val="0066CC"/>
            </a:solidFill>
            <a:ln w="12700">
              <a:solidFill>
                <a:srgbClr val="000000"/>
              </a:solidFill>
              <a:prstDash val="solid"/>
            </a:ln>
          </c:spPr>
          <c:cat>
            <c:strRef>
              <c:f>Charts!$C$179:$C$180</c:f>
              <c:strCache>
                <c:ptCount val="2"/>
                <c:pt idx="0">
                  <c:v>Current</c:v>
                </c:pt>
                <c:pt idx="1">
                  <c:v>New</c:v>
                </c:pt>
              </c:strCache>
            </c:strRef>
          </c:cat>
          <c:val>
            <c:numRef>
              <c:f>Charts!$J$183:$J$184</c:f>
              <c:numCache>
                <c:formatCode>_-"£"* #,##0.00_-;\-"£"* #,##0.00_-;_-"£"* "-"??_-;_-@_-</c:formatCode>
                <c:ptCount val="2"/>
                <c:pt idx="1">
                  <c:v>89.699999999999989</c:v>
                </c:pt>
              </c:numCache>
            </c:numRef>
          </c:val>
        </c:ser>
        <c:ser>
          <c:idx val="7"/>
          <c:order val="7"/>
          <c:tx>
            <c:strRef>
              <c:f>Charts!$K$178</c:f>
              <c:strCache>
                <c:ptCount val="1"/>
                <c:pt idx="0">
                  <c:v> Retrieval </c:v>
                </c:pt>
              </c:strCache>
            </c:strRef>
          </c:tx>
          <c:spPr>
            <a:solidFill>
              <a:srgbClr val="CCCCFF"/>
            </a:solidFill>
            <a:ln w="12700">
              <a:solidFill>
                <a:srgbClr val="000000"/>
              </a:solidFill>
              <a:prstDash val="solid"/>
            </a:ln>
          </c:spPr>
          <c:cat>
            <c:strRef>
              <c:f>Charts!$C$179:$C$180</c:f>
              <c:strCache>
                <c:ptCount val="2"/>
                <c:pt idx="0">
                  <c:v>Current</c:v>
                </c:pt>
                <c:pt idx="1">
                  <c:v>New</c:v>
                </c:pt>
              </c:strCache>
            </c:strRef>
          </c:cat>
          <c:val>
            <c:numRef>
              <c:f>Charts!$K$183:$K$184</c:f>
              <c:numCache>
                <c:formatCode>_-"£"* #,##0.00_-;\-"£"* #,##0.00_-;_-"£"* "-"??_-;_-@_-</c:formatCode>
                <c:ptCount val="2"/>
                <c:pt idx="1">
                  <c:v>1137</c:v>
                </c:pt>
              </c:numCache>
            </c:numRef>
          </c:val>
        </c:ser>
        <c:shape val="box"/>
        <c:axId val="129895040"/>
        <c:axId val="129909120"/>
        <c:axId val="0"/>
      </c:bar3DChart>
      <c:catAx>
        <c:axId val="129895040"/>
        <c:scaling>
          <c:orientation val="minMax"/>
        </c:scaling>
        <c:axPos val="b"/>
        <c:numFmt formatCode="General" sourceLinked="1"/>
        <c:tickLblPos val="low"/>
        <c:spPr>
          <a:ln w="3175">
            <a:solidFill>
              <a:srgbClr val="000000"/>
            </a:solidFill>
            <a:prstDash val="solid"/>
          </a:ln>
        </c:spPr>
        <c:txPr>
          <a:bodyPr rot="0" vert="horz"/>
          <a:lstStyle/>
          <a:p>
            <a:pPr>
              <a:defRPr sz="600" b="0" i="0" u="none" strike="noStrike" baseline="0">
                <a:solidFill>
                  <a:srgbClr val="000000"/>
                </a:solidFill>
                <a:latin typeface="Verdana"/>
                <a:ea typeface="Verdana"/>
                <a:cs typeface="Verdana"/>
              </a:defRPr>
            </a:pPr>
            <a:endParaRPr lang="en-US"/>
          </a:p>
        </c:txPr>
        <c:crossAx val="129909120"/>
        <c:crosses val="autoZero"/>
        <c:auto val="1"/>
        <c:lblAlgn val="ctr"/>
        <c:lblOffset val="100"/>
        <c:tickLblSkip val="1"/>
        <c:tickMarkSkip val="1"/>
      </c:catAx>
      <c:valAx>
        <c:axId val="129909120"/>
        <c:scaling>
          <c:orientation val="minMax"/>
        </c:scaling>
        <c:axPos val="l"/>
        <c:majorGridlines>
          <c:spPr>
            <a:ln w="3175">
              <a:solidFill>
                <a:srgbClr val="000000"/>
              </a:solidFill>
              <a:prstDash val="solid"/>
            </a:ln>
          </c:spPr>
        </c:majorGridlines>
        <c:numFmt formatCode="_-\£* #,##0_-;\-\£* #,##0_-;_-\£* &quot;-&quot;_-;_-@_-" sourceLinked="0"/>
        <c:tickLblPos val="nextTo"/>
        <c:spPr>
          <a:ln w="3175">
            <a:solidFill>
              <a:srgbClr val="000000"/>
            </a:solidFill>
            <a:prstDash val="solid"/>
          </a:ln>
        </c:spPr>
        <c:txPr>
          <a:bodyPr rot="0" vert="horz"/>
          <a:lstStyle/>
          <a:p>
            <a:pPr>
              <a:defRPr sz="600" b="0" i="0" u="none" strike="noStrike" baseline="0">
                <a:solidFill>
                  <a:srgbClr val="000000"/>
                </a:solidFill>
                <a:latin typeface="Verdana"/>
                <a:ea typeface="Verdana"/>
                <a:cs typeface="Verdana"/>
              </a:defRPr>
            </a:pPr>
            <a:endParaRPr lang="en-US"/>
          </a:p>
        </c:txPr>
        <c:crossAx val="129895040"/>
        <c:crosses val="autoZero"/>
        <c:crossBetween val="between"/>
      </c:valAx>
      <c:spPr>
        <a:noFill/>
        <a:ln w="25400">
          <a:noFill/>
        </a:ln>
      </c:spPr>
    </c:plotArea>
    <c:legend>
      <c:legendPos val="b"/>
      <c:layout>
        <c:manualLayout>
          <c:xMode val="edge"/>
          <c:yMode val="edge"/>
          <c:wMode val="edge"/>
          <c:hMode val="edge"/>
          <c:x val="1.8726591760299626E-2"/>
          <c:y val="0.84475077601601156"/>
          <c:w val="0.98876758382730245"/>
          <c:h val="0.94749074173947423"/>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Verdana"/>
              <a:ea typeface="Verdana"/>
              <a:cs typeface="Verdana"/>
            </a:defRPr>
          </a:pPr>
          <a:endParaRPr lang="en-US"/>
        </a:p>
      </c:txPr>
    </c:legend>
    <c:plotVisOnly val="1"/>
    <c:dispBlanksAs val="gap"/>
  </c:chart>
  <c:spPr>
    <a:gradFill rotWithShape="0">
      <a:gsLst>
        <a:gs pos="0">
          <a:srgbClr val="FFFFCC"/>
        </a:gs>
        <a:gs pos="100000">
          <a:srgbClr val="FFFFCC">
            <a:gamma/>
            <a:tint val="47451"/>
            <a:invGamma/>
          </a:srgbClr>
        </a:gs>
      </a:gsLst>
      <a:lin ang="5400000" scaled="1"/>
    </a:gradFill>
    <a:ln w="3175">
      <a:solidFill>
        <a:srgbClr val="000000"/>
      </a:solidFill>
      <a:prstDash val="solid"/>
    </a:ln>
  </c:spPr>
  <c:txPr>
    <a:bodyPr/>
    <a:lstStyle/>
    <a:p>
      <a:pPr>
        <a:defRPr sz="3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9</xdr:col>
      <xdr:colOff>209550</xdr:colOff>
      <xdr:row>0</xdr:row>
      <xdr:rowOff>95250</xdr:rowOff>
    </xdr:from>
    <xdr:to>
      <xdr:col>11</xdr:col>
      <xdr:colOff>247650</xdr:colOff>
      <xdr:row>2</xdr:row>
      <xdr:rowOff>190500</xdr:rowOff>
    </xdr:to>
    <xdr:pic>
      <xdr:nvPicPr>
        <xdr:cNvPr id="1168" name="Picture 8" descr="draycir220x88x16m"/>
        <xdr:cNvPicPr>
          <a:picLocks noChangeAspect="1" noChangeArrowheads="1"/>
        </xdr:cNvPicPr>
      </xdr:nvPicPr>
      <xdr:blipFill>
        <a:blip xmlns:r="http://schemas.openxmlformats.org/officeDocument/2006/relationships" r:embed="rId1" cstate="print"/>
        <a:srcRect/>
        <a:stretch>
          <a:fillRect/>
        </a:stretch>
      </xdr:blipFill>
      <xdr:spPr bwMode="auto">
        <a:xfrm>
          <a:off x="8772525" y="95250"/>
          <a:ext cx="1647825" cy="752475"/>
        </a:xfrm>
        <a:prstGeom prst="rect">
          <a:avLst/>
        </a:prstGeom>
        <a:noFill/>
        <a:ln w="9525">
          <a:noFill/>
          <a:miter lim="800000"/>
          <a:headEnd/>
          <a:tailEnd/>
        </a:ln>
      </xdr:spPr>
    </xdr:pic>
    <xdr:clientData/>
  </xdr:twoCellAnchor>
  <xdr:twoCellAnchor>
    <xdr:from>
      <xdr:col>4</xdr:col>
      <xdr:colOff>104775</xdr:colOff>
      <xdr:row>32</xdr:row>
      <xdr:rowOff>161925</xdr:rowOff>
    </xdr:from>
    <xdr:to>
      <xdr:col>6</xdr:col>
      <xdr:colOff>180975</xdr:colOff>
      <xdr:row>32</xdr:row>
      <xdr:rowOff>161925</xdr:rowOff>
    </xdr:to>
    <xdr:sp macro="" textlink="">
      <xdr:nvSpPr>
        <xdr:cNvPr id="1169" name="Line 33"/>
        <xdr:cNvSpPr>
          <a:spLocks noChangeShapeType="1"/>
        </xdr:cNvSpPr>
      </xdr:nvSpPr>
      <xdr:spPr bwMode="auto">
        <a:xfrm flipH="1" flipV="1">
          <a:off x="4829175" y="8210550"/>
          <a:ext cx="1057275" cy="0"/>
        </a:xfrm>
        <a:prstGeom prst="line">
          <a:avLst/>
        </a:prstGeom>
        <a:noFill/>
        <a:ln w="107950">
          <a:solidFill>
            <a:srgbClr val="FF0000"/>
          </a:solidFill>
          <a:round/>
          <a:headEnd/>
          <a:tailEnd type="stealth" w="med" len="med"/>
        </a:ln>
      </xdr:spPr>
    </xdr:sp>
    <xdr:clientData/>
  </xdr:twoCellAnchor>
  <xdr:twoCellAnchor>
    <xdr:from>
      <xdr:col>1</xdr:col>
      <xdr:colOff>895350</xdr:colOff>
      <xdr:row>33</xdr:row>
      <xdr:rowOff>24091</xdr:rowOff>
    </xdr:from>
    <xdr:to>
      <xdr:col>3</xdr:col>
      <xdr:colOff>1114425</xdr:colOff>
      <xdr:row>33</xdr:row>
      <xdr:rowOff>60511</xdr:rowOff>
    </xdr:to>
    <xdr:sp macro="" textlink="">
      <xdr:nvSpPr>
        <xdr:cNvPr id="1058" name="Rectangle 34"/>
        <xdr:cNvSpPr>
          <a:spLocks noChangeArrowheads="1"/>
        </xdr:cNvSpPr>
      </xdr:nvSpPr>
      <xdr:spPr bwMode="auto">
        <a:xfrm flipV="1">
          <a:off x="1108262" y="7980267"/>
          <a:ext cx="3558428" cy="36420"/>
        </a:xfrm>
        <a:prstGeom prst="rect">
          <a:avLst/>
        </a:prstGeom>
        <a:solidFill>
          <a:schemeClr val="accent6">
            <a:lumMod val="75000"/>
            <a:alpha val="71000"/>
          </a:schemeClr>
        </a:solidFill>
        <a:ln w="9525">
          <a:noFill/>
          <a:miter lim="800000"/>
          <a:headEnd/>
          <a:tailEnd/>
        </a:ln>
      </xdr:spPr>
      <xdr:txBody>
        <a:bodyPr vertOverflow="clip" wrap="square" lIns="27432" tIns="22860" rIns="0" bIns="0" anchor="t" upright="1"/>
        <a:lstStyle/>
        <a:p>
          <a:pPr algn="l" rtl="0">
            <a:defRPr sz="1000"/>
          </a:pPr>
          <a:r>
            <a:rPr lang="en-GB" sz="1000" b="0" i="0" strike="noStrike">
              <a:solidFill>
                <a:schemeClr val="accent1">
                  <a:lumMod val="75000"/>
                </a:schemeClr>
              </a:solidFill>
              <a:latin typeface="Arial"/>
              <a:cs typeface="Arial"/>
            </a:rPr>
            <a:t>v</a:t>
          </a:r>
        </a:p>
      </xdr:txBody>
    </xdr:sp>
    <xdr:clientData/>
  </xdr:twoCellAnchor>
  <xdr:twoCellAnchor>
    <xdr:from>
      <xdr:col>6</xdr:col>
      <xdr:colOff>245408</xdr:colOff>
      <xdr:row>31</xdr:row>
      <xdr:rowOff>201699</xdr:rowOff>
    </xdr:from>
    <xdr:to>
      <xdr:col>9</xdr:col>
      <xdr:colOff>369233</xdr:colOff>
      <xdr:row>33</xdr:row>
      <xdr:rowOff>33614</xdr:rowOff>
    </xdr:to>
    <xdr:sp macro="" textlink="">
      <xdr:nvSpPr>
        <xdr:cNvPr id="1059" name="Text Box 35"/>
        <xdr:cNvSpPr txBox="1">
          <a:spLocks noChangeArrowheads="1"/>
        </xdr:cNvSpPr>
      </xdr:nvSpPr>
      <xdr:spPr bwMode="auto">
        <a:xfrm>
          <a:off x="5960408" y="7653611"/>
          <a:ext cx="2981325" cy="369797"/>
        </a:xfrm>
        <a:prstGeom prst="rect">
          <a:avLst/>
        </a:prstGeom>
        <a:noFill/>
        <a:ln w="9525">
          <a:noFill/>
          <a:miter lim="800000"/>
          <a:headEnd/>
          <a:tailEnd/>
        </a:ln>
      </xdr:spPr>
      <xdr:txBody>
        <a:bodyPr vertOverflow="clip" wrap="square" lIns="54864" tIns="32004" rIns="0" bIns="0" anchor="t" upright="1"/>
        <a:lstStyle/>
        <a:p>
          <a:pPr algn="l" rtl="0">
            <a:defRPr sz="1000"/>
          </a:pPr>
          <a:r>
            <a:rPr lang="en-GB" sz="1800" b="1" i="0" strike="noStrike">
              <a:solidFill>
                <a:srgbClr val="FF0000"/>
              </a:solidFill>
              <a:latin typeface="Verdana"/>
              <a:ea typeface="Verdana"/>
              <a:cs typeface="Verdana"/>
            </a:rPr>
            <a:t>Year 3 savings</a:t>
          </a:r>
        </a:p>
      </xdr:txBody>
    </xdr:sp>
    <xdr:clientData/>
  </xdr:twoCellAnchor>
  <xdr:twoCellAnchor>
    <xdr:from>
      <xdr:col>5</xdr:col>
      <xdr:colOff>209550</xdr:colOff>
      <xdr:row>10</xdr:row>
      <xdr:rowOff>142875</xdr:rowOff>
    </xdr:from>
    <xdr:to>
      <xdr:col>10</xdr:col>
      <xdr:colOff>704850</xdr:colOff>
      <xdr:row>29</xdr:row>
      <xdr:rowOff>114300</xdr:rowOff>
    </xdr:to>
    <xdr:graphicFrame macro="">
      <xdr:nvGraphicFramePr>
        <xdr:cNvPr id="1172"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0.32679</cdr:x>
      <cdr:y>0.01319</cdr:y>
    </cdr:from>
    <cdr:to>
      <cdr:x>0.74067</cdr:x>
      <cdr:y>0.06333</cdr:y>
    </cdr:to>
    <cdr:sp macro="" textlink="">
      <cdr:nvSpPr>
        <cdr:cNvPr id="12289" name="Text Box 1"/>
        <cdr:cNvSpPr txBox="1">
          <a:spLocks xmlns:a="http://schemas.openxmlformats.org/drawingml/2006/main" noChangeArrowheads="1"/>
        </cdr:cNvSpPr>
      </cdr:nvSpPr>
      <cdr:spPr bwMode="auto">
        <a:xfrm xmlns:a="http://schemas.openxmlformats.org/drawingml/2006/main">
          <a:off x="1671584" y="50800"/>
          <a:ext cx="2113030" cy="1810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en-GB" sz="800" b="1" i="0" strike="noStrike">
              <a:solidFill>
                <a:srgbClr val="800000"/>
              </a:solidFill>
              <a:latin typeface="Verdana"/>
              <a:ea typeface="Verdana"/>
              <a:cs typeface="Verdana"/>
            </a:rPr>
            <a:t>Document Production</a:t>
          </a:r>
        </a:p>
      </cdr:txBody>
    </cdr:sp>
  </cdr:relSizeAnchor>
</c:userShapes>
</file>

<file path=xl/drawings/drawing11.xml><?xml version="1.0" encoding="utf-8"?>
<c:userShapes xmlns:c="http://schemas.openxmlformats.org/drawingml/2006/chart">
  <cdr:relSizeAnchor xmlns:cdr="http://schemas.openxmlformats.org/drawingml/2006/chartDrawing">
    <cdr:from>
      <cdr:x>0.30269</cdr:x>
      <cdr:y>0.01503</cdr:y>
    </cdr:from>
    <cdr:to>
      <cdr:x>0.71596</cdr:x>
      <cdr:y>0.07084</cdr:y>
    </cdr:to>
    <cdr:sp macro="" textlink="">
      <cdr:nvSpPr>
        <cdr:cNvPr id="13313" name="Text Box 1"/>
        <cdr:cNvSpPr txBox="1">
          <a:spLocks xmlns:a="http://schemas.openxmlformats.org/drawingml/2006/main" noChangeArrowheads="1"/>
        </cdr:cNvSpPr>
      </cdr:nvSpPr>
      <cdr:spPr bwMode="auto">
        <a:xfrm xmlns:a="http://schemas.openxmlformats.org/drawingml/2006/main">
          <a:off x="1574467" y="60015"/>
          <a:ext cx="2145363" cy="211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en-GB" sz="800" b="1" i="0" strike="noStrike">
              <a:solidFill>
                <a:srgbClr val="800000"/>
              </a:solidFill>
              <a:latin typeface="Verdana"/>
              <a:ea typeface="Verdana"/>
              <a:cs typeface="Verdana"/>
            </a:rPr>
            <a:t>Current Costs vs. New Costs</a:t>
          </a:r>
        </a:p>
      </cdr:txBody>
    </cdr:sp>
  </cdr:relSizeAnchor>
</c:userShapes>
</file>

<file path=xl/drawings/drawing12.xml><?xml version="1.0" encoding="utf-8"?>
<c:userShapes xmlns:c="http://schemas.openxmlformats.org/drawingml/2006/chart">
  <cdr:relSizeAnchor xmlns:cdr="http://schemas.openxmlformats.org/drawingml/2006/chartDrawing">
    <cdr:from>
      <cdr:x>0.12525</cdr:x>
      <cdr:y>0.04364</cdr:y>
    </cdr:from>
    <cdr:to>
      <cdr:x>0.88559</cdr:x>
      <cdr:y>0.13696</cdr:y>
    </cdr:to>
    <cdr:sp macro="" textlink="">
      <cdr:nvSpPr>
        <cdr:cNvPr id="48129" name="Text Box 1"/>
        <cdr:cNvSpPr txBox="1">
          <a:spLocks xmlns:a="http://schemas.openxmlformats.org/drawingml/2006/main" noChangeArrowheads="1"/>
        </cdr:cNvSpPr>
      </cdr:nvSpPr>
      <cdr:spPr bwMode="auto">
        <a:xfrm xmlns:a="http://schemas.openxmlformats.org/drawingml/2006/main">
          <a:off x="328863" y="185645"/>
          <a:ext cx="1977131" cy="390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en-GB" sz="800" b="1" i="0" strike="noStrike">
              <a:solidFill>
                <a:srgbClr val="800000"/>
              </a:solidFill>
              <a:latin typeface="Verdana"/>
              <a:ea typeface="Verdana"/>
              <a:cs typeface="Verdana"/>
            </a:rPr>
            <a:t>Current Costs vs. New Costs</a:t>
          </a:r>
        </a:p>
        <a:p xmlns:a="http://schemas.openxmlformats.org/drawingml/2006/main">
          <a:pPr algn="ctr" rtl="0">
            <a:defRPr sz="1000"/>
          </a:pPr>
          <a:r>
            <a:rPr lang="en-GB" sz="800" b="1" i="0" strike="noStrike">
              <a:solidFill>
                <a:srgbClr val="800000"/>
              </a:solidFill>
              <a:latin typeface="Verdana"/>
              <a:ea typeface="Verdana"/>
              <a:cs typeface="Verdana"/>
            </a:rPr>
            <a:t>per Month</a:t>
          </a:r>
        </a:p>
      </cdr:txBody>
    </cdr:sp>
  </cdr:relSizeAnchor>
</c:userShapes>
</file>

<file path=xl/drawings/drawing13.xml><?xml version="1.0" encoding="utf-8"?>
<c:userShapes xmlns:c="http://schemas.openxmlformats.org/drawingml/2006/chart">
  <cdr:relSizeAnchor xmlns:cdr="http://schemas.openxmlformats.org/drawingml/2006/chartDrawing">
    <cdr:from>
      <cdr:x>0.126</cdr:x>
      <cdr:y>0.04339</cdr:y>
    </cdr:from>
    <cdr:to>
      <cdr:x>0.88435</cdr:x>
      <cdr:y>0.13696</cdr:y>
    </cdr:to>
    <cdr:sp macro="" textlink="">
      <cdr:nvSpPr>
        <cdr:cNvPr id="49153" name="Text Box 1"/>
        <cdr:cNvSpPr txBox="1">
          <a:spLocks xmlns:a="http://schemas.openxmlformats.org/drawingml/2006/main" noChangeArrowheads="1"/>
        </cdr:cNvSpPr>
      </cdr:nvSpPr>
      <cdr:spPr bwMode="auto">
        <a:xfrm xmlns:a="http://schemas.openxmlformats.org/drawingml/2006/main">
          <a:off x="324806" y="184624"/>
          <a:ext cx="1935856" cy="39125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en-GB" sz="800" b="1" i="0" strike="noStrike">
              <a:solidFill>
                <a:srgbClr val="800000"/>
              </a:solidFill>
              <a:latin typeface="Verdana"/>
              <a:ea typeface="Verdana"/>
              <a:cs typeface="Verdana"/>
            </a:rPr>
            <a:t>Current Costs vs. New Costs</a:t>
          </a:r>
        </a:p>
        <a:p xmlns:a="http://schemas.openxmlformats.org/drawingml/2006/main">
          <a:pPr algn="ctr" rtl="0">
            <a:defRPr sz="1000"/>
          </a:pPr>
          <a:r>
            <a:rPr lang="en-GB" sz="800" b="1" i="0" strike="noStrike">
              <a:solidFill>
                <a:srgbClr val="800000"/>
              </a:solidFill>
              <a:latin typeface="Verdana"/>
              <a:ea typeface="Verdana"/>
              <a:cs typeface="Verdana"/>
            </a:rPr>
            <a:t>per Year</a:t>
          </a:r>
        </a:p>
      </cdr:txBody>
    </cdr:sp>
  </cdr:relSizeAnchor>
</c:userShapes>
</file>

<file path=xl/drawings/drawing2.xml><?xml version="1.0" encoding="utf-8"?>
<c:userShapes xmlns:c="http://schemas.openxmlformats.org/drawingml/2006/chart">
  <cdr:relSizeAnchor xmlns:cdr="http://schemas.openxmlformats.org/drawingml/2006/chartDrawing">
    <cdr:from>
      <cdr:x>0.02974</cdr:x>
      <cdr:y>0.28155</cdr:y>
    </cdr:from>
    <cdr:to>
      <cdr:x>0.17873</cdr:x>
      <cdr:y>0.76519</cdr:y>
    </cdr:to>
    <cdr:sp macro="" textlink="">
      <cdr:nvSpPr>
        <cdr:cNvPr id="98305" name="Text Box 1025"/>
        <cdr:cNvSpPr txBox="1">
          <a:spLocks xmlns:a="http://schemas.openxmlformats.org/drawingml/2006/main" noChangeArrowheads="1"/>
        </cdr:cNvSpPr>
      </cdr:nvSpPr>
      <cdr:spPr bwMode="auto">
        <a:xfrm xmlns:a="http://schemas.openxmlformats.org/drawingml/2006/main">
          <a:off x="148246" y="965248"/>
          <a:ext cx="693970" cy="17846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2860" rIns="0" bIns="0" anchor="t" upright="1"/>
        <a:lstStyle xmlns:a="http://schemas.openxmlformats.org/drawingml/2006/main"/>
        <a:p xmlns:a="http://schemas.openxmlformats.org/drawingml/2006/main">
          <a:pPr algn="r" rtl="0">
            <a:defRPr sz="1000"/>
          </a:pPr>
          <a:r>
            <a:rPr lang="en-GB" sz="1275" b="0" i="0" strike="noStrike">
              <a:solidFill>
                <a:schemeClr val="accent1">
                  <a:lumMod val="75000"/>
                </a:schemeClr>
              </a:solidFill>
              <a:latin typeface="Verdana"/>
              <a:ea typeface="Verdana"/>
              <a:cs typeface="Verdana"/>
            </a:rPr>
            <a:t>Costs per month </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0</xdr:colOff>
      <xdr:row>4</xdr:row>
      <xdr:rowOff>161925</xdr:rowOff>
    </xdr:from>
    <xdr:to>
      <xdr:col>8</xdr:col>
      <xdr:colOff>190500</xdr:colOff>
      <xdr:row>6</xdr:row>
      <xdr:rowOff>38100</xdr:rowOff>
    </xdr:to>
    <xdr:sp macro="" textlink="">
      <xdr:nvSpPr>
        <xdr:cNvPr id="3073" name="Text Box 1"/>
        <xdr:cNvSpPr txBox="1">
          <a:spLocks noChangeArrowheads="1"/>
        </xdr:cNvSpPr>
      </xdr:nvSpPr>
      <xdr:spPr bwMode="auto">
        <a:xfrm>
          <a:off x="2257425" y="914400"/>
          <a:ext cx="4610100" cy="247650"/>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400" b="1" i="0" strike="noStrike">
              <a:solidFill>
                <a:srgbClr val="800000"/>
              </a:solidFill>
              <a:latin typeface="Arial"/>
              <a:cs typeface="Arial"/>
            </a:rPr>
            <a:t>How the documents are sent?</a:t>
          </a:r>
        </a:p>
      </xdr:txBody>
    </xdr:sp>
    <xdr:clientData/>
  </xdr:twoCellAnchor>
  <xdr:twoCellAnchor>
    <xdr:from>
      <xdr:col>10</xdr:col>
      <xdr:colOff>152400</xdr:colOff>
      <xdr:row>4</xdr:row>
      <xdr:rowOff>171450</xdr:rowOff>
    </xdr:from>
    <xdr:to>
      <xdr:col>12</xdr:col>
      <xdr:colOff>733425</xdr:colOff>
      <xdr:row>6</xdr:row>
      <xdr:rowOff>47625</xdr:rowOff>
    </xdr:to>
    <xdr:sp macro="" textlink="">
      <xdr:nvSpPr>
        <xdr:cNvPr id="3074" name="Text Box 2"/>
        <xdr:cNvSpPr txBox="1">
          <a:spLocks noChangeArrowheads="1"/>
        </xdr:cNvSpPr>
      </xdr:nvSpPr>
      <xdr:spPr bwMode="auto">
        <a:xfrm>
          <a:off x="7229475" y="923925"/>
          <a:ext cx="2276475" cy="247650"/>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400" b="1" i="0" strike="noStrike">
              <a:solidFill>
                <a:srgbClr val="800000"/>
              </a:solidFill>
              <a:latin typeface="Arial"/>
              <a:cs typeface="Arial"/>
            </a:rPr>
            <a:t>Costs of using Spindle</a:t>
          </a:r>
        </a:p>
      </xdr:txBody>
    </xdr:sp>
    <xdr:clientData/>
  </xdr:twoCellAnchor>
  <xdr:twoCellAnchor>
    <xdr:from>
      <xdr:col>6</xdr:col>
      <xdr:colOff>457200</xdr:colOff>
      <xdr:row>4</xdr:row>
      <xdr:rowOff>171450</xdr:rowOff>
    </xdr:from>
    <xdr:to>
      <xdr:col>8</xdr:col>
      <xdr:colOff>466725</xdr:colOff>
      <xdr:row>6</xdr:row>
      <xdr:rowOff>47625</xdr:rowOff>
    </xdr:to>
    <xdr:sp macro="" textlink="">
      <xdr:nvSpPr>
        <xdr:cNvPr id="3075" name="Text Box 3"/>
        <xdr:cNvSpPr txBox="1">
          <a:spLocks noChangeArrowheads="1"/>
        </xdr:cNvSpPr>
      </xdr:nvSpPr>
      <xdr:spPr bwMode="auto">
        <a:xfrm>
          <a:off x="5495925" y="923925"/>
          <a:ext cx="1581150" cy="247650"/>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400" b="1" i="0" strike="noStrike">
              <a:solidFill>
                <a:srgbClr val="800000"/>
              </a:solidFill>
              <a:latin typeface="Arial"/>
              <a:cs typeface="Arial"/>
            </a:rPr>
            <a:t>Current method</a:t>
          </a:r>
        </a:p>
      </xdr:txBody>
    </xdr:sp>
    <xdr:clientData/>
  </xdr:twoCellAnchor>
  <xdr:twoCellAnchor>
    <xdr:from>
      <xdr:col>6</xdr:col>
      <xdr:colOff>95250</xdr:colOff>
      <xdr:row>76</xdr:row>
      <xdr:rowOff>0</xdr:rowOff>
    </xdr:from>
    <xdr:to>
      <xdr:col>14</xdr:col>
      <xdr:colOff>171450</xdr:colOff>
      <xdr:row>99</xdr:row>
      <xdr:rowOff>47625</xdr:rowOff>
    </xdr:to>
    <xdr:graphicFrame macro="">
      <xdr:nvGraphicFramePr>
        <xdr:cNvPr id="318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1</xdr:row>
      <xdr:rowOff>28575</xdr:rowOff>
    </xdr:from>
    <xdr:to>
      <xdr:col>7</xdr:col>
      <xdr:colOff>885825</xdr:colOff>
      <xdr:row>4</xdr:row>
      <xdr:rowOff>66675</xdr:rowOff>
    </xdr:to>
    <xdr:sp macro="" textlink="">
      <xdr:nvSpPr>
        <xdr:cNvPr id="3086" name="Text Box 14"/>
        <xdr:cNvSpPr txBox="1">
          <a:spLocks noChangeArrowheads="1"/>
        </xdr:cNvSpPr>
      </xdr:nvSpPr>
      <xdr:spPr bwMode="auto">
        <a:xfrm>
          <a:off x="47625" y="276225"/>
          <a:ext cx="6457950" cy="54292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800000"/>
              </a:solidFill>
              <a:latin typeface="Verdana"/>
              <a:ea typeface="Verdana"/>
              <a:cs typeface="Verdana"/>
            </a:rPr>
            <a:t>Here you can amend the 'Method of Distribution' for each of your document.</a:t>
          </a:r>
        </a:p>
        <a:p>
          <a:pPr algn="l" rtl="0">
            <a:defRPr sz="1000"/>
          </a:pPr>
          <a:r>
            <a:rPr lang="en-GB" sz="1000" b="0" i="0" strike="noStrike">
              <a:solidFill>
                <a:srgbClr val="800000"/>
              </a:solidFill>
              <a:latin typeface="Verdana"/>
              <a:ea typeface="Verdana"/>
              <a:cs typeface="Verdana"/>
            </a:rPr>
            <a:t>Simply change the values in</a:t>
          </a:r>
          <a:r>
            <a:rPr lang="en-GB" sz="1000" b="0" i="0" strike="noStrike">
              <a:solidFill>
                <a:srgbClr val="000080"/>
              </a:solidFill>
              <a:latin typeface="Verdana"/>
              <a:ea typeface="Verdana"/>
              <a:cs typeface="Verdana"/>
            </a:rPr>
            <a:t> </a:t>
          </a:r>
          <a:r>
            <a:rPr lang="en-GB" sz="1000" b="1" i="0" strike="noStrike">
              <a:solidFill>
                <a:srgbClr val="000080"/>
              </a:solidFill>
              <a:latin typeface="Verdana"/>
              <a:ea typeface="Verdana"/>
              <a:cs typeface="Verdana"/>
            </a:rPr>
            <a:t>'Blue' </a:t>
          </a:r>
          <a:r>
            <a:rPr lang="en-GB" sz="1000" b="0" i="0" strike="noStrike">
              <a:solidFill>
                <a:srgbClr val="800000"/>
              </a:solidFill>
              <a:latin typeface="Verdana"/>
              <a:ea typeface="Verdana"/>
              <a:cs typeface="Verdana"/>
            </a:rPr>
            <a:t>to the percentage you feel is right for your company.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371475</xdr:rowOff>
    </xdr:from>
    <xdr:to>
      <xdr:col>6</xdr:col>
      <xdr:colOff>819150</xdr:colOff>
      <xdr:row>5</xdr:row>
      <xdr:rowOff>133350</xdr:rowOff>
    </xdr:to>
    <xdr:sp macro="" textlink="">
      <xdr:nvSpPr>
        <xdr:cNvPr id="2192" name="Rectangle 18"/>
        <xdr:cNvSpPr>
          <a:spLocks noChangeArrowheads="1"/>
        </xdr:cNvSpPr>
      </xdr:nvSpPr>
      <xdr:spPr bwMode="auto">
        <a:xfrm flipV="1">
          <a:off x="209550" y="1371600"/>
          <a:ext cx="5267325" cy="314325"/>
        </a:xfrm>
        <a:prstGeom prst="rect">
          <a:avLst/>
        </a:prstGeom>
        <a:solidFill>
          <a:srgbClr val="800000">
            <a:alpha val="10196"/>
          </a:srgbClr>
        </a:solidFill>
        <a:ln w="9525">
          <a:noFill/>
          <a:miter lim="800000"/>
          <a:headEnd/>
          <a:tailEnd/>
        </a:ln>
      </xdr:spPr>
    </xdr:sp>
    <xdr:clientData/>
  </xdr:twoCellAnchor>
  <xdr:twoCellAnchor>
    <xdr:from>
      <xdr:col>1</xdr:col>
      <xdr:colOff>28575</xdr:colOff>
      <xdr:row>5</xdr:row>
      <xdr:rowOff>28575</xdr:rowOff>
    </xdr:from>
    <xdr:to>
      <xdr:col>6</xdr:col>
      <xdr:colOff>762000</xdr:colOff>
      <xdr:row>5</xdr:row>
      <xdr:rowOff>66675</xdr:rowOff>
    </xdr:to>
    <xdr:sp macro="" textlink="">
      <xdr:nvSpPr>
        <xdr:cNvPr id="2067" name="Rectangle 19"/>
        <xdr:cNvSpPr>
          <a:spLocks noChangeArrowheads="1"/>
        </xdr:cNvSpPr>
      </xdr:nvSpPr>
      <xdr:spPr bwMode="auto">
        <a:xfrm flipV="1">
          <a:off x="238125" y="1581150"/>
          <a:ext cx="5181600" cy="38100"/>
        </a:xfrm>
        <a:prstGeom prst="rect">
          <a:avLst/>
        </a:prstGeom>
        <a:solidFill>
          <a:srgbClr val="800000">
            <a:alpha val="56000"/>
          </a:srgbClr>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v</a:t>
          </a:r>
        </a:p>
      </xdr:txBody>
    </xdr:sp>
    <xdr:clientData/>
  </xdr:twoCellAnchor>
  <xdr:twoCellAnchor>
    <xdr:from>
      <xdr:col>1</xdr:col>
      <xdr:colOff>38100</xdr:colOff>
      <xdr:row>29</xdr:row>
      <xdr:rowOff>133350</xdr:rowOff>
    </xdr:from>
    <xdr:to>
      <xdr:col>5</xdr:col>
      <xdr:colOff>95250</xdr:colOff>
      <xdr:row>31</xdr:row>
      <xdr:rowOff>114300</xdr:rowOff>
    </xdr:to>
    <xdr:sp macro="" textlink="">
      <xdr:nvSpPr>
        <xdr:cNvPr id="2194" name="Rectangle 20"/>
        <xdr:cNvSpPr>
          <a:spLocks noChangeArrowheads="1"/>
        </xdr:cNvSpPr>
      </xdr:nvSpPr>
      <xdr:spPr bwMode="auto">
        <a:xfrm flipV="1">
          <a:off x="247650" y="6172200"/>
          <a:ext cx="4124325" cy="342900"/>
        </a:xfrm>
        <a:prstGeom prst="rect">
          <a:avLst/>
        </a:prstGeom>
        <a:solidFill>
          <a:srgbClr val="FF0000">
            <a:alpha val="10196"/>
          </a:srgbClr>
        </a:solidFill>
        <a:ln w="9525">
          <a:noFill/>
          <a:miter lim="800000"/>
          <a:headEnd/>
          <a:tailEnd/>
        </a:ln>
      </xdr:spPr>
    </xdr:sp>
    <xdr:clientData/>
  </xdr:twoCellAnchor>
  <xdr:twoCellAnchor>
    <xdr:from>
      <xdr:col>1</xdr:col>
      <xdr:colOff>1019175</xdr:colOff>
      <xdr:row>31</xdr:row>
      <xdr:rowOff>19050</xdr:rowOff>
    </xdr:from>
    <xdr:to>
      <xdr:col>4</xdr:col>
      <xdr:colOff>1028700</xdr:colOff>
      <xdr:row>31</xdr:row>
      <xdr:rowOff>66675</xdr:rowOff>
    </xdr:to>
    <xdr:sp macro="" textlink="">
      <xdr:nvSpPr>
        <xdr:cNvPr id="2069" name="Rectangle 21"/>
        <xdr:cNvSpPr>
          <a:spLocks noChangeArrowheads="1"/>
        </xdr:cNvSpPr>
      </xdr:nvSpPr>
      <xdr:spPr bwMode="auto">
        <a:xfrm flipV="1">
          <a:off x="1228725" y="6419850"/>
          <a:ext cx="3048000" cy="47625"/>
        </a:xfrm>
        <a:prstGeom prst="rect">
          <a:avLst/>
        </a:prstGeom>
        <a:solidFill>
          <a:srgbClr val="FF0000">
            <a:alpha val="71001"/>
          </a:srgbClr>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v</a:t>
          </a:r>
        </a:p>
      </xdr:txBody>
    </xdr:sp>
    <xdr:clientData/>
  </xdr:twoCellAnchor>
  <xdr:twoCellAnchor>
    <xdr:from>
      <xdr:col>0</xdr:col>
      <xdr:colOff>19050</xdr:colOff>
      <xdr:row>0</xdr:row>
      <xdr:rowOff>19050</xdr:rowOff>
    </xdr:from>
    <xdr:to>
      <xdr:col>7</xdr:col>
      <xdr:colOff>9525</xdr:colOff>
      <xdr:row>3</xdr:row>
      <xdr:rowOff>152400</xdr:rowOff>
    </xdr:to>
    <xdr:sp macro="" textlink="">
      <xdr:nvSpPr>
        <xdr:cNvPr id="2072" name="Text Box 24"/>
        <xdr:cNvSpPr txBox="1">
          <a:spLocks noChangeArrowheads="1"/>
        </xdr:cNvSpPr>
      </xdr:nvSpPr>
      <xdr:spPr bwMode="auto">
        <a:xfrm>
          <a:off x="19050" y="19050"/>
          <a:ext cx="5514975" cy="126682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800" b="1" i="0" strike="noStrike">
              <a:solidFill>
                <a:srgbClr val="800000"/>
              </a:solidFill>
              <a:latin typeface="Verdana"/>
              <a:ea typeface="Verdana"/>
              <a:cs typeface="Verdana"/>
            </a:rPr>
            <a:t>How this sheet works?</a:t>
          </a:r>
          <a:endParaRPr lang="en-GB" sz="800" b="0" i="0" strike="noStrike">
            <a:solidFill>
              <a:srgbClr val="800000"/>
            </a:solidFill>
            <a:latin typeface="Verdana"/>
            <a:ea typeface="Verdana"/>
            <a:cs typeface="Verdana"/>
          </a:endParaRPr>
        </a:p>
        <a:p>
          <a:pPr algn="l" rtl="0">
            <a:defRPr sz="1000"/>
          </a:pPr>
          <a:r>
            <a:rPr lang="en-GB" sz="800" b="0" i="0" strike="noStrike">
              <a:solidFill>
                <a:srgbClr val="800000"/>
              </a:solidFill>
              <a:latin typeface="Verdana"/>
              <a:ea typeface="Verdana"/>
              <a:cs typeface="Verdana"/>
            </a:rPr>
            <a:t>This sheet helps you work out the savings made by electronically archiving your documents</a:t>
          </a:r>
        </a:p>
        <a:p>
          <a:pPr algn="l" rtl="0">
            <a:defRPr sz="1000"/>
          </a:pPr>
          <a:endParaRPr lang="en-GB" sz="800" b="0" i="0" strike="noStrike">
            <a:solidFill>
              <a:srgbClr val="800000"/>
            </a:solidFill>
            <a:latin typeface="Verdana"/>
            <a:ea typeface="Verdana"/>
            <a:cs typeface="Verdana"/>
          </a:endParaRPr>
        </a:p>
        <a:p>
          <a:pPr algn="l" rtl="0">
            <a:defRPr sz="1000"/>
          </a:pPr>
          <a:r>
            <a:rPr lang="en-GB" sz="800" b="0" i="0" strike="noStrike">
              <a:solidFill>
                <a:srgbClr val="800000"/>
              </a:solidFill>
              <a:latin typeface="Verdana"/>
              <a:ea typeface="Verdana"/>
              <a:cs typeface="Verdana"/>
            </a:rPr>
            <a:t>1. Select either </a:t>
          </a:r>
          <a:r>
            <a:rPr lang="en-GB" sz="800" b="1" i="0" strike="noStrike">
              <a:solidFill>
                <a:srgbClr val="000080"/>
              </a:solidFill>
              <a:latin typeface="Verdana"/>
              <a:ea typeface="Verdana"/>
              <a:cs typeface="Verdana"/>
            </a:rPr>
            <a:t>'Yes'</a:t>
          </a:r>
          <a:r>
            <a:rPr lang="en-GB" sz="800" b="0" i="0" strike="noStrike">
              <a:solidFill>
                <a:srgbClr val="000080"/>
              </a:solidFill>
              <a:latin typeface="Verdana"/>
              <a:ea typeface="Verdana"/>
              <a:cs typeface="Verdana"/>
            </a:rPr>
            <a:t> </a:t>
          </a:r>
          <a:r>
            <a:rPr lang="en-GB" sz="800" b="0" i="0" strike="noStrike">
              <a:solidFill>
                <a:srgbClr val="800000"/>
              </a:solidFill>
              <a:latin typeface="Verdana"/>
              <a:ea typeface="Verdana"/>
              <a:cs typeface="Verdana"/>
            </a:rPr>
            <a:t>or </a:t>
          </a:r>
          <a:r>
            <a:rPr lang="en-GB" sz="800" b="1" i="0" strike="noStrike">
              <a:solidFill>
                <a:srgbClr val="000080"/>
              </a:solidFill>
              <a:latin typeface="Verdana"/>
              <a:ea typeface="Verdana"/>
              <a:cs typeface="Verdana"/>
            </a:rPr>
            <a:t>'No'</a:t>
          </a:r>
          <a:r>
            <a:rPr lang="en-GB" sz="800" b="0" i="0" strike="noStrike">
              <a:solidFill>
                <a:srgbClr val="800000"/>
              </a:solidFill>
              <a:latin typeface="Verdana"/>
              <a:ea typeface="Verdana"/>
              <a:cs typeface="Verdana"/>
            </a:rPr>
            <a:t> to the Archived? column question against each Document</a:t>
          </a:r>
        </a:p>
        <a:p>
          <a:pPr algn="l" rtl="0">
            <a:defRPr sz="1000"/>
          </a:pPr>
          <a:r>
            <a:rPr lang="en-GB" sz="800" b="0" i="0" strike="noStrike">
              <a:solidFill>
                <a:srgbClr val="800000"/>
              </a:solidFill>
              <a:latin typeface="Verdana"/>
              <a:ea typeface="Verdana"/>
              <a:cs typeface="Verdana"/>
            </a:rPr>
            <a:t>2. Simply change the value in </a:t>
          </a:r>
          <a:r>
            <a:rPr lang="en-GB" sz="800" b="1" i="0" strike="noStrike">
              <a:solidFill>
                <a:srgbClr val="000080"/>
              </a:solidFill>
              <a:latin typeface="Verdana"/>
              <a:ea typeface="Verdana"/>
              <a:cs typeface="Verdana"/>
            </a:rPr>
            <a:t>'Blue'</a:t>
          </a:r>
          <a:r>
            <a:rPr lang="en-GB" sz="800" b="0" i="0" strike="noStrike">
              <a:solidFill>
                <a:srgbClr val="800000"/>
              </a:solidFill>
              <a:latin typeface="Verdana"/>
              <a:ea typeface="Verdana"/>
              <a:cs typeface="Verdana"/>
            </a:rPr>
            <a:t> in the 'Retrieval' column</a:t>
          </a:r>
        </a:p>
        <a:p>
          <a:pPr algn="l" rtl="0">
            <a:defRPr sz="1000"/>
          </a:pPr>
          <a:endParaRPr lang="en-GB" sz="800" b="0" i="0" strike="noStrike">
            <a:solidFill>
              <a:srgbClr val="800000"/>
            </a:solidFill>
            <a:latin typeface="Verdana"/>
            <a:ea typeface="Verdana"/>
            <a:cs typeface="Verdana"/>
          </a:endParaRPr>
        </a:p>
        <a:p>
          <a:pPr algn="l" rtl="0">
            <a:defRPr sz="1000"/>
          </a:pPr>
          <a:r>
            <a:rPr lang="en-GB" sz="800" b="0" i="0" strike="noStrike">
              <a:solidFill>
                <a:srgbClr val="800000"/>
              </a:solidFill>
              <a:latin typeface="Verdana"/>
              <a:ea typeface="Verdana"/>
              <a:cs typeface="Verdana"/>
            </a:rPr>
            <a:t>Note: If you retrieve the same document repeatively make sure the percentage reflects this, e.g. if you look at EVERY invoice on average twice a month then enter 200%</a:t>
          </a:r>
        </a:p>
      </xdr:txBody>
    </xdr:sp>
    <xdr:clientData/>
  </xdr:twoCellAnchor>
  <xdr:twoCellAnchor>
    <xdr:from>
      <xdr:col>7</xdr:col>
      <xdr:colOff>257175</xdr:colOff>
      <xdr:row>11</xdr:row>
      <xdr:rowOff>142875</xdr:rowOff>
    </xdr:from>
    <xdr:to>
      <xdr:col>12</xdr:col>
      <xdr:colOff>904875</xdr:colOff>
      <xdr:row>27</xdr:row>
      <xdr:rowOff>85725</xdr:rowOff>
    </xdr:to>
    <xdr:graphicFrame macro="">
      <xdr:nvGraphicFramePr>
        <xdr:cNvPr id="2197"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0.28807</cdr:x>
      <cdr:y>0.01618</cdr:y>
    </cdr:from>
    <cdr:to>
      <cdr:x>0.72763</cdr:x>
      <cdr:y>0.07279</cdr:y>
    </cdr:to>
    <cdr:sp macro="" textlink="">
      <cdr:nvSpPr>
        <cdr:cNvPr id="9217" name="Text Box 1025"/>
        <cdr:cNvSpPr txBox="1">
          <a:spLocks xmlns:a="http://schemas.openxmlformats.org/drawingml/2006/main" noChangeArrowheads="1"/>
        </cdr:cNvSpPr>
      </cdr:nvSpPr>
      <cdr:spPr bwMode="auto">
        <a:xfrm xmlns:a="http://schemas.openxmlformats.org/drawingml/2006/main">
          <a:off x="1460157" y="50800"/>
          <a:ext cx="2223211" cy="1666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18288" rIns="0" bIns="0" anchor="t" upright="1"/>
        <a:lstStyle xmlns:a="http://schemas.openxmlformats.org/drawingml/2006/main"/>
        <a:p xmlns:a="http://schemas.openxmlformats.org/drawingml/2006/main">
          <a:pPr algn="l" rtl="0">
            <a:defRPr sz="1000"/>
          </a:pPr>
          <a:r>
            <a:rPr lang="en-GB" sz="900" b="1" i="0" strike="noStrike">
              <a:solidFill>
                <a:srgbClr val="800000"/>
              </a:solidFill>
              <a:latin typeface="Verdana"/>
              <a:ea typeface="Verdana"/>
              <a:cs typeface="Verdana"/>
            </a:rPr>
            <a:t>Archiving Manual vs. Automatic</a:t>
          </a: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304800</xdr:colOff>
      <xdr:row>6</xdr:row>
      <xdr:rowOff>161925</xdr:rowOff>
    </xdr:from>
    <xdr:to>
      <xdr:col>6</xdr:col>
      <xdr:colOff>600075</xdr:colOff>
      <xdr:row>8</xdr:row>
      <xdr:rowOff>114300</xdr:rowOff>
    </xdr:to>
    <xdr:sp macro="" textlink="">
      <xdr:nvSpPr>
        <xdr:cNvPr id="4097" name="Text Box 1"/>
        <xdr:cNvSpPr txBox="1">
          <a:spLocks noChangeArrowheads="1"/>
        </xdr:cNvSpPr>
      </xdr:nvSpPr>
      <xdr:spPr bwMode="auto">
        <a:xfrm>
          <a:off x="3771900" y="1152525"/>
          <a:ext cx="1971675" cy="323850"/>
        </a:xfrm>
        <a:prstGeom prst="rect">
          <a:avLst/>
        </a:prstGeom>
        <a:solidFill>
          <a:srgbClr val="FFFFFF"/>
        </a:solidFill>
        <a:ln w="9525">
          <a:noFill/>
          <a:miter lim="800000"/>
          <a:headEnd/>
          <a:tailEnd/>
        </a:ln>
      </xdr:spPr>
      <xdr:txBody>
        <a:bodyPr vertOverflow="clip" wrap="square" lIns="36576" tIns="22860" rIns="36576" bIns="22860" anchor="ctr" upright="1"/>
        <a:lstStyle/>
        <a:p>
          <a:pPr algn="ctr" rtl="0">
            <a:defRPr sz="1000"/>
          </a:pPr>
          <a:r>
            <a:rPr lang="en-GB" sz="1200" b="1" i="0" strike="noStrike">
              <a:solidFill>
                <a:srgbClr val="800000"/>
              </a:solidFill>
              <a:latin typeface="Verdana"/>
              <a:ea typeface="Verdana"/>
              <a:cs typeface="Verdana"/>
            </a:rPr>
            <a:t>Archiving Costs</a:t>
          </a:r>
        </a:p>
      </xdr:txBody>
    </xdr:sp>
    <xdr:clientData/>
  </xdr:twoCellAnchor>
  <xdr:twoCellAnchor>
    <xdr:from>
      <xdr:col>7</xdr:col>
      <xdr:colOff>295275</xdr:colOff>
      <xdr:row>80</xdr:row>
      <xdr:rowOff>76200</xdr:rowOff>
    </xdr:from>
    <xdr:to>
      <xdr:col>17</xdr:col>
      <xdr:colOff>209550</xdr:colOff>
      <xdr:row>103</xdr:row>
      <xdr:rowOff>152400</xdr:rowOff>
    </xdr:to>
    <xdr:graphicFrame macro="">
      <xdr:nvGraphicFramePr>
        <xdr:cNvPr id="413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0.34534</cdr:x>
      <cdr:y>0.0125</cdr:y>
    </cdr:from>
    <cdr:to>
      <cdr:x>0.69998</cdr:x>
      <cdr:y>0.06759</cdr:y>
    </cdr:to>
    <cdr:sp macro="" textlink="">
      <cdr:nvSpPr>
        <cdr:cNvPr id="8193" name="Text Box 1"/>
        <cdr:cNvSpPr txBox="1">
          <a:spLocks xmlns:a="http://schemas.openxmlformats.org/drawingml/2006/main" noChangeArrowheads="1"/>
        </cdr:cNvSpPr>
      </cdr:nvSpPr>
      <cdr:spPr bwMode="auto">
        <a:xfrm xmlns:a="http://schemas.openxmlformats.org/drawingml/2006/main">
          <a:off x="2213604" y="50800"/>
          <a:ext cx="2269998" cy="2098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GB" sz="800" b="1" i="0" strike="noStrike">
              <a:solidFill>
                <a:srgbClr val="800000"/>
              </a:solidFill>
              <a:latin typeface="Verdana"/>
              <a:ea typeface="Verdana"/>
              <a:cs typeface="Verdana"/>
            </a:rPr>
            <a:t>Archiving Manual vs. Automatic</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219075</xdr:colOff>
      <xdr:row>28</xdr:row>
      <xdr:rowOff>28575</xdr:rowOff>
    </xdr:from>
    <xdr:to>
      <xdr:col>6</xdr:col>
      <xdr:colOff>523875</xdr:colOff>
      <xdr:row>51</xdr:row>
      <xdr:rowOff>114300</xdr:rowOff>
    </xdr:to>
    <xdr:graphicFrame macro="">
      <xdr:nvGraphicFramePr>
        <xdr:cNvPr id="103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5</xdr:row>
      <xdr:rowOff>95250</xdr:rowOff>
    </xdr:from>
    <xdr:to>
      <xdr:col>6</xdr:col>
      <xdr:colOff>523875</xdr:colOff>
      <xdr:row>27</xdr:row>
      <xdr:rowOff>133350</xdr:rowOff>
    </xdr:to>
    <xdr:graphicFrame macro="">
      <xdr:nvGraphicFramePr>
        <xdr:cNvPr id="103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56</xdr:row>
      <xdr:rowOff>104775</xdr:rowOff>
    </xdr:from>
    <xdr:to>
      <xdr:col>6</xdr:col>
      <xdr:colOff>561975</xdr:colOff>
      <xdr:row>79</xdr:row>
      <xdr:rowOff>152400</xdr:rowOff>
    </xdr:to>
    <xdr:graphicFrame macro="">
      <xdr:nvGraphicFramePr>
        <xdr:cNvPr id="1034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171450</xdr:colOff>
      <xdr:row>80</xdr:row>
      <xdr:rowOff>57150</xdr:rowOff>
    </xdr:from>
    <xdr:to>
      <xdr:col>3</xdr:col>
      <xdr:colOff>295275</xdr:colOff>
      <xdr:row>106</xdr:row>
      <xdr:rowOff>19050</xdr:rowOff>
    </xdr:to>
    <xdr:graphicFrame macro="">
      <xdr:nvGraphicFramePr>
        <xdr:cNvPr id="1034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342900</xdr:colOff>
      <xdr:row>80</xdr:row>
      <xdr:rowOff>66675</xdr:rowOff>
    </xdr:from>
    <xdr:to>
      <xdr:col>6</xdr:col>
      <xdr:colOff>571500</xdr:colOff>
      <xdr:row>106</xdr:row>
      <xdr:rowOff>28575</xdr:rowOff>
    </xdr:to>
    <xdr:graphicFrame macro="">
      <xdr:nvGraphicFramePr>
        <xdr:cNvPr id="10346"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0.24879</cdr:x>
      <cdr:y>0.01247</cdr:y>
    </cdr:from>
    <cdr:to>
      <cdr:x>0.80322</cdr:x>
      <cdr:y>0.06732</cdr:y>
    </cdr:to>
    <cdr:sp macro="" textlink="">
      <cdr:nvSpPr>
        <cdr:cNvPr id="11265" name="Text Box 1"/>
        <cdr:cNvSpPr txBox="1">
          <a:spLocks xmlns:a="http://schemas.openxmlformats.org/drawingml/2006/main" noChangeArrowheads="1"/>
        </cdr:cNvSpPr>
      </cdr:nvSpPr>
      <cdr:spPr bwMode="auto">
        <a:xfrm xmlns:a="http://schemas.openxmlformats.org/drawingml/2006/main">
          <a:off x="1270953" y="50800"/>
          <a:ext cx="2825353" cy="2094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en-GB" sz="800" b="1" i="0" strike="noStrike">
              <a:solidFill>
                <a:srgbClr val="800000"/>
              </a:solidFill>
              <a:latin typeface="Verdana"/>
              <a:ea typeface="Verdana"/>
              <a:cs typeface="Verdana"/>
            </a:rPr>
            <a:t>Document Archiving Manual vs. Automatic</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42"/>
  <sheetViews>
    <sheetView tabSelected="1" zoomScale="85" workbookViewId="0">
      <selection activeCell="C7" sqref="C7"/>
    </sheetView>
  </sheetViews>
  <sheetFormatPr defaultRowHeight="12.75"/>
  <cols>
    <col min="1" max="1" width="3.140625" customWidth="1"/>
    <col min="2" max="2" width="34.85546875" customWidth="1"/>
    <col min="3" max="3" width="15.28515625" bestFit="1" customWidth="1"/>
    <col min="4" max="4" width="17.5703125" customWidth="1"/>
    <col min="5" max="5" width="4" customWidth="1"/>
    <col min="6" max="6" width="10.7109375" customWidth="1"/>
    <col min="7" max="7" width="13.85546875" customWidth="1"/>
    <col min="8" max="8" width="16.5703125" customWidth="1"/>
    <col min="9" max="9" width="12.42578125" customWidth="1"/>
    <col min="10" max="10" width="11.5703125" customWidth="1"/>
    <col min="11" max="11" width="12.5703125" bestFit="1" customWidth="1"/>
    <col min="12" max="12" width="11.140625" bestFit="1" customWidth="1"/>
    <col min="13" max="13" width="12.5703125" bestFit="1" customWidth="1"/>
  </cols>
  <sheetData>
    <row r="1" spans="1:17" ht="31.5">
      <c r="A1" s="112" t="s">
        <v>49</v>
      </c>
      <c r="B1" s="2"/>
      <c r="D1" s="2"/>
      <c r="E1" s="2"/>
      <c r="F1" s="2"/>
      <c r="G1" s="2"/>
      <c r="H1" s="2"/>
      <c r="I1" s="73" t="s">
        <v>58</v>
      </c>
      <c r="J1" s="2"/>
      <c r="K1" s="3"/>
      <c r="L1" s="3"/>
      <c r="M1" s="3"/>
      <c r="N1" s="3"/>
      <c r="O1" s="3"/>
      <c r="P1" s="3"/>
      <c r="Q1" s="3"/>
    </row>
    <row r="2" spans="1:17" ht="20.25" customHeight="1">
      <c r="A2" s="79" t="s">
        <v>52</v>
      </c>
      <c r="B2" s="20"/>
      <c r="C2" s="2"/>
      <c r="E2" s="2"/>
      <c r="F2" s="2"/>
      <c r="G2" s="2"/>
      <c r="H2" s="2"/>
      <c r="I2" s="2"/>
      <c r="J2" s="2"/>
      <c r="K2" s="3"/>
      <c r="L2" s="3"/>
      <c r="M2" s="3"/>
      <c r="N2" s="3"/>
      <c r="O2" s="3"/>
      <c r="P2" s="3"/>
      <c r="Q2" s="3"/>
    </row>
    <row r="3" spans="1:17" ht="31.5" customHeight="1">
      <c r="A3" s="2"/>
      <c r="B3" s="2"/>
      <c r="C3" s="75" t="s">
        <v>53</v>
      </c>
      <c r="D3" s="72">
        <v>0</v>
      </c>
      <c r="E3" s="2"/>
      <c r="F3" s="2"/>
      <c r="G3" s="2"/>
      <c r="H3" s="2"/>
      <c r="I3" s="2"/>
      <c r="J3" s="2"/>
      <c r="K3" s="3"/>
      <c r="L3" s="3"/>
      <c r="M3" s="3"/>
      <c r="N3" s="3"/>
      <c r="O3" s="3"/>
      <c r="P3" s="3"/>
      <c r="Q3" s="3"/>
    </row>
    <row r="4" spans="1:17" ht="14.25">
      <c r="A4" s="2"/>
      <c r="B4" s="9"/>
      <c r="C4" s="2"/>
      <c r="D4" s="2"/>
      <c r="E4" s="2"/>
      <c r="F4" s="3"/>
      <c r="G4" s="3"/>
      <c r="H4" s="3"/>
      <c r="I4" s="2"/>
      <c r="J4" s="3"/>
      <c r="K4" s="3"/>
      <c r="L4" s="3"/>
      <c r="M4" s="3"/>
      <c r="N4" s="3"/>
      <c r="O4" s="3"/>
      <c r="P4" s="3"/>
      <c r="Q4" s="3"/>
    </row>
    <row r="5" spans="1:17" ht="21">
      <c r="A5" s="2"/>
      <c r="B5" s="76" t="s">
        <v>35</v>
      </c>
      <c r="C5" s="77" t="s">
        <v>0</v>
      </c>
      <c r="D5" s="77" t="s">
        <v>1</v>
      </c>
      <c r="E5" s="11"/>
      <c r="F5" s="3"/>
      <c r="G5" s="78" t="s">
        <v>51</v>
      </c>
      <c r="H5" s="78"/>
      <c r="I5" s="78"/>
      <c r="J5" s="3"/>
      <c r="K5" s="3"/>
      <c r="L5" s="3"/>
      <c r="M5" s="3"/>
      <c r="N5" s="3"/>
      <c r="O5" s="3"/>
      <c r="P5" s="3"/>
      <c r="Q5" s="3"/>
    </row>
    <row r="6" spans="1:17" ht="12.75" customHeight="1">
      <c r="A6" s="2"/>
      <c r="B6" s="74"/>
      <c r="C6" s="2"/>
      <c r="D6" s="2"/>
      <c r="E6" s="2"/>
      <c r="F6" s="3"/>
      <c r="G6" s="81"/>
      <c r="H6" s="81"/>
      <c r="I6" s="81"/>
      <c r="J6" s="3"/>
      <c r="K6" s="3"/>
      <c r="L6" s="3"/>
      <c r="M6" s="3"/>
      <c r="N6" s="3"/>
      <c r="O6" s="3"/>
      <c r="P6" s="3"/>
      <c r="Q6" s="3"/>
    </row>
    <row r="7" spans="1:17" ht="21">
      <c r="A7" s="2"/>
      <c r="B7" s="75" t="s">
        <v>3</v>
      </c>
      <c r="C7" s="106">
        <v>400</v>
      </c>
      <c r="D7" s="105">
        <f t="shared" ref="D7:D13" si="0">C7*12</f>
        <v>4800</v>
      </c>
      <c r="E7" s="2"/>
      <c r="F7" s="3"/>
      <c r="G7" s="75" t="s">
        <v>12</v>
      </c>
      <c r="H7" s="57">
        <v>80</v>
      </c>
      <c r="I7" s="2"/>
      <c r="J7" s="3"/>
      <c r="K7" s="3"/>
      <c r="L7" s="3"/>
      <c r="M7" s="3"/>
      <c r="N7" s="3"/>
      <c r="O7" s="3"/>
      <c r="P7" s="3"/>
      <c r="Q7" s="3"/>
    </row>
    <row r="8" spans="1:17" ht="21">
      <c r="A8" s="2"/>
      <c r="B8" s="75" t="s">
        <v>4</v>
      </c>
      <c r="C8" s="106">
        <v>250</v>
      </c>
      <c r="D8" s="105">
        <f t="shared" si="0"/>
        <v>3000</v>
      </c>
      <c r="E8" s="2"/>
      <c r="F8" s="3"/>
      <c r="G8" s="75" t="s">
        <v>13</v>
      </c>
      <c r="H8" s="57">
        <v>4.5</v>
      </c>
      <c r="I8" s="2"/>
      <c r="J8" s="3"/>
      <c r="K8" s="3"/>
      <c r="L8" s="3"/>
      <c r="M8" s="3"/>
      <c r="N8" s="3"/>
      <c r="O8" s="3"/>
      <c r="P8" s="3"/>
      <c r="Q8" s="3"/>
    </row>
    <row r="9" spans="1:17" ht="21">
      <c r="A9" s="2"/>
      <c r="B9" s="75" t="s">
        <v>20</v>
      </c>
      <c r="C9" s="106">
        <v>50</v>
      </c>
      <c r="D9" s="105">
        <f t="shared" si="0"/>
        <v>600</v>
      </c>
      <c r="E9" s="2"/>
      <c r="F9" s="3"/>
      <c r="G9" s="75" t="s">
        <v>14</v>
      </c>
      <c r="H9" s="57">
        <v>0.01</v>
      </c>
      <c r="I9" s="70"/>
      <c r="J9" s="3"/>
      <c r="K9" s="3"/>
      <c r="L9" s="3"/>
      <c r="M9" s="3"/>
      <c r="N9" s="3"/>
      <c r="O9" s="3"/>
      <c r="P9" s="3"/>
      <c r="Q9" s="3"/>
    </row>
    <row r="10" spans="1:17" ht="21">
      <c r="A10" s="2"/>
      <c r="B10" s="75" t="s">
        <v>5</v>
      </c>
      <c r="C10" s="106">
        <v>20</v>
      </c>
      <c r="D10" s="105">
        <f t="shared" si="0"/>
        <v>240</v>
      </c>
      <c r="E10" s="2"/>
      <c r="F10" s="3"/>
      <c r="G10" s="75" t="s">
        <v>50</v>
      </c>
      <c r="H10" s="57">
        <v>50</v>
      </c>
      <c r="I10" s="96" t="s">
        <v>31</v>
      </c>
      <c r="J10" s="95" t="s">
        <v>54</v>
      </c>
      <c r="K10" s="3"/>
      <c r="L10" s="3"/>
      <c r="M10" s="3"/>
      <c r="N10" s="3"/>
      <c r="O10" s="3"/>
      <c r="P10" s="3"/>
      <c r="Q10" s="3"/>
    </row>
    <row r="11" spans="1:17" ht="21">
      <c r="A11" s="2"/>
      <c r="B11" s="75" t="s">
        <v>6</v>
      </c>
      <c r="C11" s="106">
        <v>250</v>
      </c>
      <c r="D11" s="105">
        <f t="shared" si="0"/>
        <v>3000</v>
      </c>
      <c r="E11" s="2"/>
      <c r="F11" s="3"/>
      <c r="G11" s="3"/>
      <c r="H11" s="3"/>
      <c r="I11" s="3"/>
      <c r="J11" s="3"/>
      <c r="K11" s="3"/>
      <c r="L11" s="3"/>
      <c r="M11" s="3"/>
      <c r="N11" s="3"/>
      <c r="O11" s="3"/>
      <c r="P11" s="3"/>
      <c r="Q11" s="3"/>
    </row>
    <row r="12" spans="1:17" ht="21">
      <c r="A12" s="2"/>
      <c r="B12" s="75" t="s">
        <v>7</v>
      </c>
      <c r="C12" s="106">
        <v>100</v>
      </c>
      <c r="D12" s="105">
        <f t="shared" si="0"/>
        <v>1200</v>
      </c>
      <c r="E12" s="2"/>
      <c r="F12" s="3"/>
      <c r="G12" s="3"/>
      <c r="H12" s="3"/>
      <c r="I12" s="3"/>
      <c r="J12" s="3"/>
      <c r="K12" s="3"/>
      <c r="L12" s="3"/>
      <c r="M12" s="3"/>
      <c r="N12" s="3"/>
      <c r="O12" s="3"/>
      <c r="P12" s="3"/>
      <c r="Q12" s="3"/>
    </row>
    <row r="13" spans="1:17" ht="21">
      <c r="A13" s="2"/>
      <c r="B13" s="75" t="s">
        <v>8</v>
      </c>
      <c r="C13" s="106">
        <v>25</v>
      </c>
      <c r="D13" s="105">
        <f t="shared" si="0"/>
        <v>300</v>
      </c>
      <c r="E13" s="2"/>
      <c r="F13" s="3"/>
      <c r="G13" s="3"/>
      <c r="H13" s="3"/>
      <c r="I13" s="3"/>
      <c r="J13" s="3"/>
      <c r="K13" s="3"/>
      <c r="L13" s="3"/>
      <c r="M13" s="3"/>
      <c r="N13" s="3"/>
      <c r="O13" s="3"/>
      <c r="P13" s="3"/>
      <c r="Q13" s="3"/>
    </row>
    <row r="14" spans="1:17" ht="18.75">
      <c r="A14" s="2"/>
      <c r="B14" s="75"/>
      <c r="C14" s="103"/>
      <c r="D14" s="104"/>
      <c r="E14" s="2"/>
      <c r="F14" s="3"/>
      <c r="G14" s="3"/>
      <c r="H14" s="3"/>
      <c r="I14" s="3"/>
      <c r="J14" s="3"/>
      <c r="K14" s="3"/>
      <c r="L14" s="3"/>
      <c r="M14" s="3"/>
      <c r="N14" s="3"/>
      <c r="O14" s="3"/>
      <c r="P14" s="3"/>
      <c r="Q14" s="3"/>
    </row>
    <row r="15" spans="1:17" ht="21">
      <c r="A15" s="2"/>
      <c r="B15" s="76" t="s">
        <v>21</v>
      </c>
      <c r="C15" s="77" t="s">
        <v>0</v>
      </c>
      <c r="D15" s="77" t="s">
        <v>1</v>
      </c>
      <c r="E15" s="2"/>
      <c r="F15" s="3"/>
      <c r="G15" s="3"/>
      <c r="H15" s="3"/>
      <c r="I15" s="3"/>
      <c r="J15" s="3"/>
      <c r="K15" s="3"/>
      <c r="L15" s="3"/>
      <c r="M15" s="3"/>
      <c r="N15" s="3"/>
      <c r="O15" s="3"/>
      <c r="P15" s="3"/>
      <c r="Q15" s="3"/>
    </row>
    <row r="16" spans="1:17" ht="9.75" customHeight="1">
      <c r="A16" s="2"/>
      <c r="B16" s="82"/>
      <c r="C16" s="83"/>
      <c r="D16" s="83"/>
      <c r="E16" s="2"/>
      <c r="F16" s="3"/>
      <c r="G16" s="3"/>
      <c r="H16" s="3"/>
      <c r="I16" s="3"/>
      <c r="J16" s="3"/>
      <c r="K16" s="3"/>
      <c r="L16" s="3"/>
      <c r="M16" s="3"/>
      <c r="N16" s="3"/>
      <c r="O16" s="3"/>
      <c r="P16" s="3"/>
      <c r="Q16" s="3"/>
    </row>
    <row r="17" spans="1:17" ht="21">
      <c r="A17" s="2"/>
      <c r="B17" s="75" t="s">
        <v>22</v>
      </c>
      <c r="C17" s="106">
        <v>100</v>
      </c>
      <c r="D17" s="105">
        <f>C17*12</f>
        <v>1200</v>
      </c>
      <c r="E17" s="2"/>
      <c r="F17" s="3"/>
      <c r="G17" s="3"/>
      <c r="H17" s="3"/>
      <c r="I17" s="3"/>
      <c r="J17" s="3"/>
      <c r="K17" s="3"/>
      <c r="L17" s="3"/>
      <c r="M17" s="3"/>
      <c r="N17" s="3"/>
      <c r="O17" s="3"/>
      <c r="P17" s="3"/>
      <c r="Q17" s="3"/>
    </row>
    <row r="18" spans="1:17" ht="21">
      <c r="A18" s="2"/>
      <c r="B18" s="75" t="s">
        <v>23</v>
      </c>
      <c r="C18" s="106">
        <v>100</v>
      </c>
      <c r="D18" s="105">
        <f>C18*12</f>
        <v>1200</v>
      </c>
      <c r="E18" s="2"/>
      <c r="F18" s="3"/>
      <c r="G18" s="3"/>
      <c r="H18" s="3"/>
      <c r="I18" s="3"/>
      <c r="J18" s="3"/>
      <c r="K18" s="3"/>
      <c r="L18" s="3"/>
      <c r="M18" s="3"/>
      <c r="N18" s="3"/>
      <c r="O18" s="3"/>
      <c r="P18" s="3"/>
      <c r="Q18" s="3"/>
    </row>
    <row r="19" spans="1:17" ht="21">
      <c r="A19" s="2"/>
      <c r="B19" s="75" t="s">
        <v>24</v>
      </c>
      <c r="C19" s="106">
        <v>100</v>
      </c>
      <c r="D19" s="105">
        <f>C19*12</f>
        <v>1200</v>
      </c>
      <c r="E19" s="2"/>
      <c r="F19" s="3"/>
      <c r="G19" s="3"/>
      <c r="H19" s="3"/>
      <c r="I19" s="3"/>
      <c r="J19" s="3"/>
      <c r="K19" s="3"/>
      <c r="L19" s="3"/>
      <c r="M19" s="3"/>
      <c r="N19" s="3"/>
      <c r="O19" s="3"/>
      <c r="P19" s="3"/>
      <c r="Q19" s="3"/>
    </row>
    <row r="20" spans="1:17" ht="21">
      <c r="A20" s="2"/>
      <c r="B20" s="75" t="s">
        <v>25</v>
      </c>
      <c r="C20" s="106">
        <v>100</v>
      </c>
      <c r="D20" s="105">
        <f>C20*12</f>
        <v>1200</v>
      </c>
      <c r="E20" s="2"/>
      <c r="F20" s="3"/>
      <c r="G20" s="3"/>
      <c r="H20" s="3"/>
      <c r="I20" s="3"/>
      <c r="J20" s="3"/>
      <c r="K20" s="3"/>
      <c r="L20" s="3"/>
      <c r="M20" s="3"/>
      <c r="N20" s="3"/>
      <c r="O20" s="3"/>
      <c r="P20" s="3"/>
      <c r="Q20" s="3"/>
    </row>
    <row r="21" spans="1:17" ht="18.75">
      <c r="A21" s="2"/>
      <c r="B21" s="74"/>
      <c r="C21" s="107"/>
      <c r="D21" s="107"/>
      <c r="E21" s="2"/>
      <c r="F21" s="3"/>
      <c r="G21" s="3"/>
      <c r="H21" s="3"/>
      <c r="I21" s="3"/>
      <c r="J21" s="3"/>
      <c r="K21" s="3"/>
      <c r="L21" s="3"/>
      <c r="M21" s="3"/>
      <c r="N21" s="3"/>
      <c r="O21" s="3"/>
      <c r="P21" s="3"/>
      <c r="Q21" s="3"/>
    </row>
    <row r="22" spans="1:17" ht="18.75">
      <c r="A22" s="2"/>
      <c r="B22" s="75" t="s">
        <v>10</v>
      </c>
      <c r="C22" s="108">
        <f>SUM(C7:C21)</f>
        <v>1495</v>
      </c>
      <c r="D22" s="108">
        <f>C22*12</f>
        <v>17940</v>
      </c>
      <c r="E22" s="16"/>
      <c r="F22" s="3"/>
      <c r="G22" s="3"/>
      <c r="H22" s="3"/>
      <c r="I22" s="3"/>
      <c r="J22" s="3"/>
      <c r="K22" s="3"/>
      <c r="L22" s="3"/>
      <c r="M22" s="3"/>
      <c r="N22" s="3"/>
      <c r="O22" s="3"/>
      <c r="P22" s="3"/>
      <c r="Q22" s="3"/>
    </row>
    <row r="23" spans="1:17" ht="14.25" customHeight="1">
      <c r="A23" s="2"/>
      <c r="B23" s="74"/>
      <c r="C23" s="105"/>
      <c r="D23" s="105"/>
      <c r="E23" s="2"/>
      <c r="F23" s="3"/>
      <c r="G23" s="3"/>
      <c r="H23" s="3"/>
      <c r="I23" s="3"/>
      <c r="J23" s="3"/>
      <c r="K23" s="3"/>
      <c r="L23" s="3"/>
      <c r="M23" s="3"/>
      <c r="N23" s="3"/>
      <c r="O23" s="3"/>
      <c r="P23" s="3"/>
      <c r="Q23" s="3"/>
    </row>
    <row r="24" spans="1:17" ht="18.75">
      <c r="A24" s="2"/>
      <c r="B24" s="75" t="s">
        <v>19</v>
      </c>
      <c r="C24" s="109">
        <f>C22*H7/100</f>
        <v>1196</v>
      </c>
      <c r="D24" s="110">
        <f>C24*12</f>
        <v>14352</v>
      </c>
      <c r="E24" s="22"/>
      <c r="F24" s="3"/>
      <c r="G24" s="3"/>
      <c r="H24" s="3"/>
      <c r="I24" s="3"/>
      <c r="J24" s="3"/>
      <c r="K24" s="3"/>
      <c r="L24" s="3"/>
      <c r="M24" s="3"/>
      <c r="N24" s="3"/>
      <c r="O24" s="3"/>
      <c r="P24" s="3"/>
      <c r="Q24" s="3"/>
    </row>
    <row r="25" spans="1:17" ht="14.25" customHeight="1">
      <c r="A25" s="2"/>
      <c r="B25" s="74"/>
      <c r="C25" s="111"/>
      <c r="D25" s="111"/>
      <c r="E25" s="17"/>
      <c r="F25" s="3"/>
      <c r="G25" s="3"/>
      <c r="H25" s="3"/>
      <c r="I25" s="3"/>
      <c r="J25" s="3"/>
      <c r="K25" s="3"/>
      <c r="L25" s="3"/>
      <c r="M25" s="3"/>
      <c r="N25" s="3"/>
      <c r="O25" s="3"/>
      <c r="P25" s="3"/>
      <c r="Q25" s="3"/>
    </row>
    <row r="26" spans="1:17" ht="18.75">
      <c r="A26" s="2"/>
      <c r="B26" s="75" t="s">
        <v>47</v>
      </c>
      <c r="C26" s="109">
        <f>IF($I$10 = "Yes", 'Production Calcs'!C76,'Production Calcs'!C75)</f>
        <v>309.47390000000001</v>
      </c>
      <c r="D26" s="110">
        <f>C26*12</f>
        <v>3713.6868000000004</v>
      </c>
      <c r="E26" s="17"/>
      <c r="F26" s="2"/>
      <c r="G26" s="3"/>
      <c r="H26" s="3"/>
      <c r="I26" s="3"/>
      <c r="J26" s="2"/>
      <c r="K26" s="3"/>
      <c r="L26" s="3"/>
      <c r="M26" s="3"/>
      <c r="N26" s="3"/>
      <c r="O26" s="3"/>
      <c r="P26" s="3"/>
      <c r="Q26" s="3"/>
    </row>
    <row r="27" spans="1:17" ht="9.75" customHeight="1">
      <c r="A27" s="2"/>
      <c r="B27" s="2"/>
      <c r="C27" s="80"/>
      <c r="D27" s="80"/>
      <c r="E27" s="17"/>
      <c r="F27" s="2"/>
      <c r="G27" s="2"/>
      <c r="H27" s="2"/>
      <c r="I27" s="2"/>
      <c r="J27" s="2"/>
      <c r="K27" s="3"/>
      <c r="L27" s="3"/>
      <c r="M27" s="3"/>
      <c r="N27" s="3"/>
      <c r="O27" s="3"/>
      <c r="P27" s="3"/>
      <c r="Q27" s="3"/>
    </row>
    <row r="28" spans="1:17" s="102" customFormat="1" ht="23.25">
      <c r="A28" s="99"/>
      <c r="B28" s="87" t="s">
        <v>9</v>
      </c>
      <c r="C28" s="88">
        <f>C24-C26</f>
        <v>886.52610000000004</v>
      </c>
      <c r="D28" s="88">
        <f>C28*12</f>
        <v>10638.313200000001</v>
      </c>
      <c r="E28" s="100"/>
      <c r="F28" s="99"/>
      <c r="G28" s="99"/>
      <c r="H28" s="99"/>
      <c r="I28" s="99"/>
      <c r="J28" s="99"/>
      <c r="K28" s="101"/>
      <c r="L28" s="101"/>
      <c r="M28" s="101"/>
      <c r="N28" s="101"/>
      <c r="O28" s="101"/>
      <c r="P28" s="101"/>
      <c r="Q28" s="101"/>
    </row>
    <row r="29" spans="1:17" ht="15.75" customHeight="1">
      <c r="A29" s="3"/>
      <c r="B29" s="93"/>
      <c r="C29" s="93"/>
      <c r="D29" s="93"/>
      <c r="E29" s="3"/>
      <c r="F29" s="3"/>
      <c r="G29" s="2"/>
      <c r="H29" s="2"/>
      <c r="I29" s="2"/>
      <c r="J29" s="3"/>
      <c r="K29" s="3"/>
      <c r="L29" s="3"/>
      <c r="M29" s="3"/>
      <c r="N29" s="3"/>
      <c r="O29" s="3"/>
      <c r="P29" s="3"/>
      <c r="Q29" s="3"/>
    </row>
    <row r="30" spans="1:17" ht="21.75" customHeight="1">
      <c r="A30" s="3"/>
      <c r="B30" s="92"/>
      <c r="C30" s="89"/>
      <c r="D30" s="88" t="s">
        <v>57</v>
      </c>
      <c r="E30" s="19"/>
      <c r="F30" s="3"/>
      <c r="G30" s="3"/>
      <c r="H30" s="3"/>
      <c r="I30" s="3"/>
      <c r="J30" s="3"/>
      <c r="K30" s="3"/>
      <c r="L30" s="3"/>
      <c r="M30" s="3"/>
      <c r="N30" s="3"/>
      <c r="O30" s="3"/>
      <c r="P30" s="3"/>
      <c r="Q30" s="3"/>
    </row>
    <row r="31" spans="1:17" ht="24" customHeight="1">
      <c r="A31" s="3"/>
      <c r="B31" s="94"/>
      <c r="C31" s="90" t="s">
        <v>45</v>
      </c>
      <c r="D31" s="91">
        <f>(C28*12)-D3</f>
        <v>10638.313200000001</v>
      </c>
      <c r="E31" s="3"/>
      <c r="F31" s="84" t="str">
        <f>(IF(D3&gt;0,IF(D3/C28&gt;3,D3/C28,D3/C28*30),""))</f>
        <v/>
      </c>
      <c r="G31" s="85" t="str">
        <f>IF(D3&gt;0,IF(D3/C28&gt;3,"months to pay for itself","days to pay for itself"),"")</f>
        <v/>
      </c>
      <c r="H31" s="86"/>
      <c r="I31" s="86"/>
      <c r="J31" s="86"/>
      <c r="K31" s="86"/>
      <c r="L31" s="3"/>
      <c r="M31" s="3"/>
      <c r="N31" s="3"/>
      <c r="O31" s="3"/>
      <c r="P31" s="3"/>
      <c r="Q31" s="3"/>
    </row>
    <row r="32" spans="1:17" ht="24" customHeight="1">
      <c r="A32" s="3"/>
      <c r="B32" s="94"/>
      <c r="C32" s="90" t="s">
        <v>44</v>
      </c>
      <c r="D32" s="91">
        <f>IF(D3 &gt; 0, (C28*12+D31-500), (C28*12+D31))</f>
        <v>21276.626400000001</v>
      </c>
      <c r="E32" s="3"/>
      <c r="F32" s="3"/>
      <c r="H32" s="69"/>
      <c r="I32" s="3"/>
      <c r="J32" s="3"/>
      <c r="K32" s="3"/>
      <c r="L32" s="3"/>
      <c r="M32" s="3"/>
      <c r="N32" s="3"/>
      <c r="O32" s="3"/>
      <c r="P32" s="3"/>
      <c r="Q32" s="3"/>
    </row>
    <row r="33" spans="1:17" ht="24" customHeight="1">
      <c r="A33" s="3"/>
      <c r="B33" s="94"/>
      <c r="C33" s="90" t="s">
        <v>43</v>
      </c>
      <c r="D33" s="91">
        <f>IF(D4 &gt; 0, (C28*12+D32-500), (C28*12+D32))</f>
        <v>31914.939600000002</v>
      </c>
      <c r="E33" s="3"/>
      <c r="F33" s="3"/>
      <c r="G33" s="3"/>
      <c r="H33" s="3"/>
      <c r="I33" s="3"/>
      <c r="J33" s="3"/>
      <c r="K33" s="3"/>
      <c r="L33" s="3"/>
      <c r="M33" s="3"/>
      <c r="N33" s="3"/>
      <c r="O33" s="3"/>
      <c r="P33" s="3"/>
      <c r="Q33" s="3"/>
    </row>
    <row r="34" spans="1:17" ht="14.25">
      <c r="A34" s="3"/>
      <c r="B34" s="71"/>
      <c r="C34" s="68"/>
      <c r="D34" s="3"/>
      <c r="E34" s="3"/>
      <c r="F34" s="3"/>
      <c r="G34" s="3"/>
      <c r="H34" s="3"/>
      <c r="I34" s="3"/>
      <c r="J34" s="3"/>
      <c r="K34" s="3"/>
      <c r="L34" s="3"/>
      <c r="M34" s="3"/>
      <c r="N34" s="3"/>
      <c r="O34" s="3"/>
      <c r="P34" s="3"/>
      <c r="Q34" s="3"/>
    </row>
    <row r="35" spans="1:17" ht="14.25">
      <c r="A35" s="3"/>
      <c r="B35" s="2"/>
      <c r="C35" s="3"/>
      <c r="D35" s="3"/>
      <c r="E35" s="3"/>
      <c r="F35" s="3"/>
      <c r="G35" s="3"/>
      <c r="H35" s="3"/>
      <c r="I35" s="3"/>
      <c r="J35" s="3"/>
      <c r="K35" s="3"/>
      <c r="L35" s="3"/>
      <c r="M35" s="3"/>
      <c r="N35" s="3"/>
      <c r="O35" s="3"/>
      <c r="P35" s="3"/>
      <c r="Q35" s="3"/>
    </row>
    <row r="36" spans="1:17">
      <c r="A36" s="3"/>
      <c r="B36" s="3"/>
      <c r="C36" s="3"/>
      <c r="D36" s="3"/>
      <c r="E36" s="3"/>
      <c r="F36" s="3"/>
      <c r="G36" s="3"/>
      <c r="H36" s="3"/>
      <c r="I36" s="3"/>
      <c r="J36" s="3"/>
      <c r="K36" s="3"/>
      <c r="L36" s="3"/>
      <c r="M36" s="3"/>
      <c r="N36" s="3"/>
      <c r="O36" s="3"/>
      <c r="P36" s="3"/>
      <c r="Q36" s="3"/>
    </row>
    <row r="37" spans="1:17">
      <c r="A37" s="3"/>
      <c r="B37" s="3"/>
      <c r="C37" s="3"/>
      <c r="D37" s="3"/>
      <c r="E37" s="3"/>
      <c r="F37" s="3"/>
      <c r="G37" s="3"/>
      <c r="H37" s="3"/>
      <c r="I37" s="3"/>
      <c r="J37" s="3"/>
      <c r="K37" s="3"/>
      <c r="L37" s="3"/>
      <c r="M37" s="3"/>
      <c r="N37" s="3"/>
      <c r="O37" s="3"/>
      <c r="P37" s="3"/>
      <c r="Q37" s="3"/>
    </row>
    <row r="38" spans="1:17">
      <c r="A38" s="3"/>
      <c r="B38" s="3"/>
      <c r="C38" s="3"/>
      <c r="D38" s="3"/>
      <c r="E38" s="3"/>
      <c r="F38" s="3"/>
      <c r="G38" s="3"/>
      <c r="H38" s="3"/>
      <c r="I38" s="3"/>
      <c r="J38" s="3"/>
      <c r="K38" s="3"/>
      <c r="L38" s="3"/>
      <c r="M38" s="3"/>
      <c r="N38" s="3"/>
      <c r="O38" s="3"/>
      <c r="P38" s="3"/>
      <c r="Q38" s="3"/>
    </row>
    <row r="39" spans="1:17">
      <c r="A39" s="3"/>
      <c r="B39" s="3"/>
      <c r="C39" s="3"/>
      <c r="D39" s="3"/>
      <c r="E39" s="3"/>
      <c r="F39" s="3"/>
      <c r="G39" s="3"/>
      <c r="H39" s="3"/>
      <c r="I39" s="3"/>
      <c r="J39" s="3"/>
      <c r="K39" s="3"/>
      <c r="L39" s="3"/>
      <c r="M39" s="3"/>
      <c r="N39" s="3"/>
      <c r="O39" s="3"/>
      <c r="P39" s="3"/>
      <c r="Q39" s="3"/>
    </row>
    <row r="40" spans="1:17">
      <c r="A40" s="3"/>
      <c r="B40" s="3"/>
      <c r="C40" s="3"/>
      <c r="D40" s="3"/>
      <c r="E40" s="3"/>
      <c r="F40" s="3"/>
      <c r="G40" s="3"/>
      <c r="H40" s="3"/>
      <c r="I40" s="3"/>
      <c r="J40" s="3"/>
      <c r="K40" s="3"/>
      <c r="L40" s="3"/>
      <c r="M40" s="3"/>
      <c r="N40" s="3"/>
      <c r="O40" s="3"/>
      <c r="P40" s="3"/>
      <c r="Q40" s="3"/>
    </row>
    <row r="41" spans="1:17">
      <c r="A41" s="3"/>
      <c r="B41" s="3"/>
      <c r="C41" s="3"/>
      <c r="D41" s="3"/>
      <c r="E41" s="3"/>
      <c r="F41" s="3"/>
      <c r="G41" s="3"/>
      <c r="H41" s="3"/>
      <c r="I41" s="3"/>
      <c r="J41" s="3"/>
      <c r="K41" s="3"/>
      <c r="L41" s="3"/>
      <c r="M41" s="3"/>
      <c r="N41" s="3"/>
      <c r="O41" s="3"/>
      <c r="P41" s="3"/>
      <c r="Q41" s="3"/>
    </row>
    <row r="42" spans="1:17">
      <c r="G42" s="3"/>
      <c r="H42" s="3"/>
      <c r="I42" s="3"/>
    </row>
  </sheetData>
  <phoneticPr fontId="4" type="noConversion"/>
  <pageMargins left="0.75" right="0.75" top="1" bottom="1"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Z102"/>
  <sheetViews>
    <sheetView topLeftCell="B1" workbookViewId="0">
      <selection activeCell="K20" sqref="K20"/>
    </sheetView>
  </sheetViews>
  <sheetFormatPr defaultRowHeight="12.75"/>
  <cols>
    <col min="1" max="1" width="14.28515625" customWidth="1"/>
    <col min="2" max="2" width="19.5703125" customWidth="1"/>
    <col min="3" max="3" width="12.42578125" customWidth="1"/>
    <col min="4" max="4" width="11" bestFit="1" customWidth="1"/>
    <col min="7" max="7" width="8.7109375" customWidth="1"/>
    <col min="8" max="8" width="15.85546875" bestFit="1" customWidth="1"/>
    <col min="9" max="9" width="6" customWidth="1"/>
    <col min="10" max="10" width="17.85546875" customWidth="1"/>
    <col min="11" max="11" width="13.5703125" bestFit="1" customWidth="1"/>
    <col min="12" max="12" width="11.85546875" bestFit="1" customWidth="1"/>
    <col min="13" max="13" width="13.5703125" bestFit="1" customWidth="1"/>
    <col min="14" max="14" width="17.5703125" customWidth="1"/>
    <col min="15" max="15" width="13.7109375" customWidth="1"/>
    <col min="16" max="16" width="15.85546875" customWidth="1"/>
    <col min="17" max="17" width="10.7109375" bestFit="1" customWidth="1"/>
    <col min="18" max="18" width="13.28515625" customWidth="1"/>
  </cols>
  <sheetData>
    <row r="1" spans="1:26" ht="19.5">
      <c r="A1" s="1" t="s">
        <v>34</v>
      </c>
      <c r="B1" s="1"/>
      <c r="C1" s="3"/>
      <c r="D1" s="3"/>
      <c r="E1" s="3"/>
      <c r="F1" s="3"/>
      <c r="G1" s="3"/>
      <c r="H1" s="3"/>
      <c r="I1" s="3"/>
      <c r="J1" s="3"/>
      <c r="K1" s="3"/>
      <c r="L1" s="3"/>
      <c r="M1" s="3"/>
      <c r="N1" s="3"/>
      <c r="O1" s="3"/>
      <c r="P1" s="3"/>
      <c r="Q1" s="3"/>
      <c r="R1" s="3"/>
      <c r="S1" s="3"/>
      <c r="T1" s="3"/>
      <c r="U1" s="3"/>
      <c r="V1" s="3"/>
      <c r="W1" s="3"/>
      <c r="X1" s="3"/>
      <c r="Y1" s="3"/>
      <c r="Z1" s="3"/>
    </row>
    <row r="2" spans="1:26">
      <c r="A2" s="3"/>
      <c r="B2" s="3"/>
      <c r="C2" s="3"/>
      <c r="D2" s="3"/>
      <c r="E2" s="3"/>
      <c r="F2" s="3"/>
      <c r="G2" s="3"/>
      <c r="H2" s="3"/>
      <c r="I2" s="3"/>
      <c r="J2" s="3"/>
      <c r="K2" s="3"/>
      <c r="L2" s="3"/>
      <c r="M2" s="3"/>
      <c r="N2" s="3"/>
      <c r="O2" s="3"/>
      <c r="P2" s="3"/>
      <c r="Q2" s="3"/>
      <c r="R2" s="3"/>
      <c r="S2" s="3"/>
      <c r="T2" s="3"/>
      <c r="U2" s="3"/>
      <c r="V2" s="3"/>
      <c r="W2" s="3"/>
      <c r="X2" s="3"/>
      <c r="Y2" s="3"/>
      <c r="Z2" s="3"/>
    </row>
    <row r="3" spans="1:26">
      <c r="A3" s="3"/>
      <c r="B3" s="3"/>
      <c r="C3" s="3"/>
      <c r="D3" s="3"/>
      <c r="E3" s="3"/>
      <c r="F3" s="3"/>
      <c r="G3" s="3"/>
      <c r="H3" s="3"/>
      <c r="I3" s="3"/>
      <c r="J3" s="3"/>
      <c r="K3" s="3"/>
      <c r="L3" s="3"/>
      <c r="M3" s="3"/>
      <c r="N3" s="3"/>
      <c r="O3" s="3"/>
      <c r="P3" s="3"/>
      <c r="Q3" s="3"/>
      <c r="R3" s="3"/>
      <c r="S3" s="3"/>
      <c r="T3" s="3"/>
      <c r="U3" s="3"/>
      <c r="V3" s="3"/>
      <c r="W3" s="3"/>
      <c r="X3" s="3"/>
      <c r="Y3" s="3"/>
      <c r="Z3" s="3"/>
    </row>
    <row r="4" spans="1:26" ht="14.25">
      <c r="A4" s="3"/>
      <c r="B4" s="3"/>
      <c r="C4" s="2"/>
      <c r="D4" s="2"/>
      <c r="E4" s="2"/>
      <c r="F4" s="2"/>
      <c r="G4" s="3"/>
      <c r="H4" s="3"/>
      <c r="I4" s="3"/>
      <c r="J4" s="3"/>
      <c r="K4" s="3"/>
      <c r="L4" s="3"/>
      <c r="M4" s="3"/>
      <c r="N4" s="3"/>
      <c r="O4" s="3"/>
      <c r="P4" s="3"/>
      <c r="Q4" s="3"/>
      <c r="R4" s="3"/>
      <c r="S4" s="3"/>
      <c r="T4" s="3"/>
      <c r="U4" s="3"/>
      <c r="V4" s="3"/>
      <c r="W4" s="3"/>
      <c r="X4" s="3"/>
      <c r="Y4" s="3"/>
      <c r="Z4" s="3"/>
    </row>
    <row r="5" spans="1:26" ht="15">
      <c r="A5" s="3"/>
      <c r="B5" s="3"/>
      <c r="C5" s="4"/>
      <c r="D5" s="5"/>
      <c r="E5" s="6"/>
      <c r="F5" s="7"/>
      <c r="G5" s="7"/>
      <c r="H5" s="6"/>
      <c r="I5" s="8"/>
      <c r="J5" s="8"/>
      <c r="K5" s="6"/>
      <c r="L5" s="8"/>
      <c r="M5" s="8"/>
      <c r="N5" s="3"/>
      <c r="O5" s="3"/>
      <c r="P5" s="3"/>
      <c r="Q5" s="3"/>
      <c r="R5" s="8"/>
      <c r="S5" s="3"/>
      <c r="T5" s="3"/>
      <c r="U5" s="3"/>
      <c r="V5" s="3"/>
      <c r="W5" s="3"/>
      <c r="X5" s="3"/>
      <c r="Y5" s="3"/>
      <c r="Z5" s="3"/>
    </row>
    <row r="6" spans="1:26" ht="14.25">
      <c r="A6" s="3"/>
      <c r="B6" s="3"/>
      <c r="C6" s="2"/>
      <c r="D6" s="2"/>
      <c r="E6" s="2"/>
      <c r="F6" s="2"/>
      <c r="G6" s="2"/>
      <c r="H6" s="8"/>
      <c r="I6" s="8"/>
      <c r="J6" s="8"/>
      <c r="K6" s="8"/>
      <c r="L6" s="8"/>
      <c r="M6" s="8"/>
      <c r="N6" s="3"/>
      <c r="O6" s="3"/>
      <c r="P6" s="3"/>
      <c r="Q6" s="3"/>
      <c r="R6" s="8"/>
      <c r="S6" s="3"/>
      <c r="T6" s="3"/>
      <c r="U6" s="3"/>
      <c r="V6" s="3"/>
      <c r="W6" s="3"/>
      <c r="X6" s="3"/>
      <c r="Y6" s="3"/>
      <c r="Z6" s="3"/>
    </row>
    <row r="7" spans="1:26" ht="14.25">
      <c r="A7" s="3"/>
      <c r="B7" s="3"/>
      <c r="C7" s="2"/>
      <c r="D7" s="2"/>
      <c r="E7" s="2"/>
      <c r="F7" s="2"/>
      <c r="G7" s="2"/>
      <c r="H7" s="8"/>
      <c r="I7" s="8"/>
      <c r="J7" s="8"/>
      <c r="K7" s="8"/>
      <c r="L7" s="8"/>
      <c r="M7" s="8"/>
      <c r="N7" s="3"/>
      <c r="O7" s="3"/>
      <c r="P7" s="3"/>
      <c r="Q7" s="3"/>
      <c r="R7" s="8"/>
      <c r="S7" s="3"/>
      <c r="T7" s="3"/>
      <c r="U7" s="3"/>
      <c r="V7" s="3"/>
      <c r="W7" s="3"/>
      <c r="X7" s="3"/>
      <c r="Y7" s="3"/>
      <c r="Z7" s="3"/>
    </row>
    <row r="8" spans="1:26" ht="14.25">
      <c r="A8" s="3"/>
      <c r="B8" s="3"/>
      <c r="C8" s="41" t="s">
        <v>16</v>
      </c>
      <c r="D8" s="41" t="s">
        <v>17</v>
      </c>
      <c r="E8" s="41" t="s">
        <v>18</v>
      </c>
      <c r="F8" s="41" t="s">
        <v>15</v>
      </c>
      <c r="G8" s="41"/>
      <c r="H8" s="41" t="s">
        <v>12</v>
      </c>
      <c r="I8" s="41"/>
      <c r="J8" s="41" t="s">
        <v>50</v>
      </c>
      <c r="K8" s="41" t="s">
        <v>12</v>
      </c>
      <c r="L8" s="41" t="s">
        <v>13</v>
      </c>
      <c r="M8" s="41" t="s">
        <v>14</v>
      </c>
      <c r="N8" s="41" t="s">
        <v>15</v>
      </c>
      <c r="O8" s="41" t="s">
        <v>55</v>
      </c>
      <c r="P8" s="3"/>
      <c r="Q8" s="3"/>
      <c r="R8" s="11"/>
      <c r="S8" s="3"/>
      <c r="T8" s="3"/>
      <c r="U8" s="3"/>
      <c r="V8" s="3"/>
      <c r="W8" s="3"/>
      <c r="X8" s="3"/>
      <c r="Y8" s="3"/>
      <c r="Z8" s="3"/>
    </row>
    <row r="9" spans="1:26" ht="14.25">
      <c r="A9" s="3"/>
      <c r="B9" s="3"/>
      <c r="C9" s="2"/>
      <c r="D9" s="2"/>
      <c r="E9" s="2"/>
      <c r="F9" s="2"/>
      <c r="G9" s="2"/>
      <c r="H9" s="2"/>
      <c r="I9" s="2"/>
      <c r="J9" s="2"/>
      <c r="K9" s="2"/>
      <c r="L9" s="2"/>
      <c r="M9" s="3"/>
      <c r="N9" s="2"/>
      <c r="O9" s="3"/>
      <c r="P9" s="3"/>
      <c r="Q9" s="3"/>
      <c r="R9" s="2"/>
      <c r="S9" s="3"/>
      <c r="T9" s="3"/>
      <c r="U9" s="3"/>
      <c r="V9" s="3"/>
      <c r="W9" s="3"/>
      <c r="X9" s="3"/>
      <c r="Y9" s="3"/>
      <c r="Z9" s="3"/>
    </row>
    <row r="10" spans="1:26" ht="15">
      <c r="A10" s="26"/>
      <c r="B10" s="26" t="str">
        <f>'Production Savings'!B7</f>
        <v>Sales Statements</v>
      </c>
      <c r="C10" s="21">
        <v>0.1</v>
      </c>
      <c r="D10" s="21">
        <v>0.6</v>
      </c>
      <c r="E10" s="59">
        <f t="shared" ref="E10:E16" si="0">F10-C10-D10</f>
        <v>0.30000000000000004</v>
      </c>
      <c r="F10" s="60">
        <v>1</v>
      </c>
      <c r="G10" s="61"/>
      <c r="H10" s="62">
        <f>'Production Savings'!C7*'Production Savings'!$H$7*F10/100</f>
        <v>320</v>
      </c>
      <c r="I10" s="62"/>
      <c r="J10" s="62">
        <f>'Production Savings'!C7*'Production Savings'!$H$10*E10/100</f>
        <v>60.000000000000007</v>
      </c>
      <c r="K10" s="97">
        <f>'Production Savings'!C7*'Production Savings'!$H$7*E10/100</f>
        <v>96.000000000000014</v>
      </c>
      <c r="L10" s="62">
        <f>'Production Savings'!C7*'Production Savings'!$H$8*C10/100</f>
        <v>1.8</v>
      </c>
      <c r="M10" s="62">
        <f>IF('Production Savings'!H9&lt;&gt;"0p",'Production Savings'!D7*'Production Savings'!$H$9*D10/100,0)</f>
        <v>0.28799999999999998</v>
      </c>
      <c r="N10" s="62">
        <f t="shared" ref="N10:N16" si="1">SUM(K10:M10)</f>
        <v>98.088000000000008</v>
      </c>
      <c r="O10" s="62">
        <f>SUM(L10:M10)+J10</f>
        <v>62.088000000000008</v>
      </c>
      <c r="P10" s="3"/>
      <c r="Q10" s="3"/>
      <c r="R10" s="14"/>
      <c r="S10" s="3"/>
      <c r="T10" s="3"/>
      <c r="U10" s="3"/>
      <c r="V10" s="3"/>
      <c r="W10" s="3"/>
      <c r="X10" s="3"/>
      <c r="Y10" s="3"/>
      <c r="Z10" s="3"/>
    </row>
    <row r="11" spans="1:26" ht="15">
      <c r="A11" s="26"/>
      <c r="B11" s="26" t="str">
        <f>'Production Savings'!B8</f>
        <v>Sales Invoices</v>
      </c>
      <c r="C11" s="21">
        <v>0.1</v>
      </c>
      <c r="D11" s="21">
        <v>0.1</v>
      </c>
      <c r="E11" s="59">
        <f t="shared" si="0"/>
        <v>0.8</v>
      </c>
      <c r="F11" s="60">
        <v>1</v>
      </c>
      <c r="G11" s="61"/>
      <c r="H11" s="62">
        <f>'Production Savings'!C8*'Production Savings'!$H$7*F11/100</f>
        <v>200</v>
      </c>
      <c r="I11" s="62"/>
      <c r="J11" s="62">
        <f>'Production Savings'!C8*'Production Savings'!$H$10*E11/100</f>
        <v>100</v>
      </c>
      <c r="K11" s="97">
        <f>'Production Savings'!C8*'Production Savings'!$H$7*E11/100</f>
        <v>160</v>
      </c>
      <c r="L11" s="62">
        <f>'Production Savings'!C8*'Production Savings'!$H$8*C11/100</f>
        <v>1.125</v>
      </c>
      <c r="M11" s="62">
        <f>IF('Production Savings'!I10&lt;&gt;"0p",'Production Savings'!D8*'Production Savings'!$H$9*D11/100,0)</f>
        <v>0.03</v>
      </c>
      <c r="N11" s="62">
        <f t="shared" si="1"/>
        <v>161.155</v>
      </c>
      <c r="O11" s="62">
        <f t="shared" ref="O11:O16" si="2">SUM(L11:M11)+J11</f>
        <v>101.155</v>
      </c>
      <c r="P11" s="3"/>
      <c r="Q11" s="3"/>
      <c r="R11" s="14"/>
      <c r="S11" s="3"/>
      <c r="T11" s="3"/>
      <c r="U11" s="3"/>
      <c r="V11" s="3"/>
      <c r="W11" s="3"/>
      <c r="X11" s="3"/>
      <c r="Y11" s="3"/>
      <c r="Z11" s="3"/>
    </row>
    <row r="12" spans="1:26" ht="15">
      <c r="A12" s="26"/>
      <c r="B12" s="26" t="str">
        <f>'Production Savings'!B9</f>
        <v>Copy Invoices</v>
      </c>
      <c r="C12" s="21">
        <v>0.3</v>
      </c>
      <c r="D12" s="21">
        <v>0.6</v>
      </c>
      <c r="E12" s="59">
        <f t="shared" si="0"/>
        <v>9.9999999999999978E-2</v>
      </c>
      <c r="F12" s="60">
        <v>1</v>
      </c>
      <c r="G12" s="61"/>
      <c r="H12" s="62">
        <f>'Production Savings'!C9*'Production Savings'!$H$7*F12/100</f>
        <v>40</v>
      </c>
      <c r="I12" s="62"/>
      <c r="J12" s="62">
        <f>'Production Savings'!C9*'Production Savings'!$H$10*E12/100</f>
        <v>2.4999999999999996</v>
      </c>
      <c r="K12" s="97">
        <f>'Production Savings'!C9*'Production Savings'!$H$7*E12/100</f>
        <v>3.9999999999999987</v>
      </c>
      <c r="L12" s="62">
        <f>'Production Savings'!C9*'Production Savings'!$H$8*C12/100</f>
        <v>0.67500000000000004</v>
      </c>
      <c r="M12" s="62">
        <f>IF('Production Savings'!I11&lt;&gt;"0p",'Production Savings'!D9*'Production Savings'!$H$9*D12/100,0)</f>
        <v>3.5999999999999997E-2</v>
      </c>
      <c r="N12" s="62">
        <f t="shared" si="1"/>
        <v>4.7109999999999985</v>
      </c>
      <c r="O12" s="62">
        <f t="shared" si="2"/>
        <v>3.2109999999999994</v>
      </c>
      <c r="P12" s="3"/>
      <c r="Q12" s="3"/>
      <c r="R12" s="14"/>
      <c r="S12" s="3"/>
      <c r="T12" s="3"/>
      <c r="U12" s="3"/>
      <c r="V12" s="3"/>
      <c r="W12" s="3"/>
      <c r="X12" s="3"/>
      <c r="Y12" s="3"/>
      <c r="Z12" s="3"/>
    </row>
    <row r="13" spans="1:26" ht="15">
      <c r="A13" s="26"/>
      <c r="B13" s="26" t="str">
        <f>'Production Savings'!B10</f>
        <v>Credit Notes</v>
      </c>
      <c r="C13" s="21">
        <v>0.1</v>
      </c>
      <c r="D13" s="21">
        <v>0.6</v>
      </c>
      <c r="E13" s="59">
        <f t="shared" si="0"/>
        <v>0.30000000000000004</v>
      </c>
      <c r="F13" s="60">
        <v>1</v>
      </c>
      <c r="G13" s="61"/>
      <c r="H13" s="62">
        <f>'Production Savings'!C10*'Production Savings'!$H$7*F13/100</f>
        <v>16</v>
      </c>
      <c r="I13" s="62"/>
      <c r="J13" s="62">
        <f>'Production Savings'!C10*'Production Savings'!$H$10*E13/100</f>
        <v>3.0000000000000004</v>
      </c>
      <c r="K13" s="97">
        <f>'Production Savings'!C10*'Production Savings'!$H$7*E13/100</f>
        <v>4.8000000000000007</v>
      </c>
      <c r="L13" s="62">
        <f>'Production Savings'!C10*'Production Savings'!$H$8*C13/100</f>
        <v>0.09</v>
      </c>
      <c r="M13" s="62">
        <f>IF('Production Savings'!I12&lt;&gt;"0p",'Production Savings'!D10*'Production Savings'!$H$9*D13/100,0)</f>
        <v>1.44E-2</v>
      </c>
      <c r="N13" s="62">
        <f t="shared" si="1"/>
        <v>4.9044000000000008</v>
      </c>
      <c r="O13" s="62">
        <f t="shared" si="2"/>
        <v>3.1044000000000005</v>
      </c>
      <c r="P13" s="3"/>
      <c r="Q13" s="3"/>
      <c r="R13" s="14"/>
      <c r="S13" s="3"/>
      <c r="T13" s="3"/>
      <c r="U13" s="3"/>
      <c r="V13" s="3"/>
      <c r="W13" s="3"/>
      <c r="X13" s="3"/>
      <c r="Y13" s="3"/>
      <c r="Z13" s="3"/>
    </row>
    <row r="14" spans="1:26" ht="15">
      <c r="A14" s="26"/>
      <c r="B14" s="26" t="str">
        <f>'Production Savings'!B11</f>
        <v>Sales Orders</v>
      </c>
      <c r="C14" s="21">
        <v>0.1</v>
      </c>
      <c r="D14" s="21">
        <v>0.6</v>
      </c>
      <c r="E14" s="59">
        <f t="shared" si="0"/>
        <v>0.30000000000000004</v>
      </c>
      <c r="F14" s="60">
        <v>1</v>
      </c>
      <c r="G14" s="61"/>
      <c r="H14" s="62">
        <f>'Production Savings'!C11*'Production Savings'!$H$7*F14/100</f>
        <v>200</v>
      </c>
      <c r="I14" s="62"/>
      <c r="J14" s="62">
        <f>'Production Savings'!C11*'Production Savings'!$H$10*E14/100</f>
        <v>37.500000000000007</v>
      </c>
      <c r="K14" s="97">
        <f>'Production Savings'!C11*'Production Savings'!$H$7*E14/100</f>
        <v>60.000000000000007</v>
      </c>
      <c r="L14" s="62">
        <f>'Production Savings'!C11*'Production Savings'!$H$8*C14/100</f>
        <v>1.125</v>
      </c>
      <c r="M14" s="62">
        <f>IF('Production Savings'!I13&lt;&gt;"0p",'Production Savings'!D11*'Production Savings'!$H$9*D14/100,0)</f>
        <v>0.18</v>
      </c>
      <c r="N14" s="62">
        <f t="shared" si="1"/>
        <v>61.305000000000007</v>
      </c>
      <c r="O14" s="62">
        <f t="shared" si="2"/>
        <v>38.805000000000007</v>
      </c>
      <c r="P14" s="3"/>
      <c r="Q14" s="3"/>
      <c r="R14" s="14"/>
      <c r="S14" s="3"/>
      <c r="T14" s="3"/>
      <c r="U14" s="3"/>
      <c r="V14" s="3"/>
      <c r="W14" s="3"/>
      <c r="X14" s="3"/>
      <c r="Y14" s="3"/>
      <c r="Z14" s="3"/>
    </row>
    <row r="15" spans="1:26" ht="15">
      <c r="A15" s="26"/>
      <c r="B15" s="26" t="str">
        <f>'Production Savings'!B12</f>
        <v>Purchase Orders</v>
      </c>
      <c r="C15" s="21">
        <v>0.2</v>
      </c>
      <c r="D15" s="21">
        <v>0.7</v>
      </c>
      <c r="E15" s="59">
        <f t="shared" si="0"/>
        <v>0.10000000000000009</v>
      </c>
      <c r="F15" s="60">
        <v>1</v>
      </c>
      <c r="G15" s="61"/>
      <c r="H15" s="62">
        <f>'Production Savings'!C12*'Production Savings'!$H$7*F15/100</f>
        <v>80</v>
      </c>
      <c r="I15" s="62"/>
      <c r="J15" s="62">
        <f>'Production Savings'!C12*'Production Savings'!$H$10*E15/100</f>
        <v>5.0000000000000044</v>
      </c>
      <c r="K15" s="97">
        <f>'Production Savings'!C12*'Production Savings'!$H$7*E15/100</f>
        <v>8.0000000000000071</v>
      </c>
      <c r="L15" s="62">
        <f>'Production Savings'!C12*'Production Savings'!$H$8*C15/100</f>
        <v>0.9</v>
      </c>
      <c r="M15" s="62">
        <f>IF('Production Savings'!I14&lt;&gt;"0p",'Production Savings'!D12*'Production Savings'!$H$9*D15/100,0)</f>
        <v>8.3999999999999991E-2</v>
      </c>
      <c r="N15" s="62">
        <f t="shared" si="1"/>
        <v>8.9840000000000071</v>
      </c>
      <c r="O15" s="62">
        <f t="shared" si="2"/>
        <v>5.9840000000000044</v>
      </c>
      <c r="P15" s="3"/>
      <c r="Q15" s="3"/>
      <c r="R15" s="14"/>
      <c r="S15" s="3"/>
      <c r="T15" s="3"/>
      <c r="U15" s="3"/>
      <c r="V15" s="3"/>
      <c r="W15" s="3"/>
      <c r="X15" s="3"/>
      <c r="Y15" s="3"/>
      <c r="Z15" s="3"/>
    </row>
    <row r="16" spans="1:26" ht="15">
      <c r="A16" s="26"/>
      <c r="B16" s="26" t="str">
        <f>'Production Savings'!B13</f>
        <v>Remittance Advices</v>
      </c>
      <c r="C16" s="21">
        <v>0.1</v>
      </c>
      <c r="D16" s="21">
        <v>0.7</v>
      </c>
      <c r="E16" s="59">
        <f t="shared" si="0"/>
        <v>0.20000000000000007</v>
      </c>
      <c r="F16" s="60">
        <v>1</v>
      </c>
      <c r="G16" s="61"/>
      <c r="H16" s="62">
        <f>'Production Savings'!C13*'Production Savings'!$H$7*F16/100</f>
        <v>20</v>
      </c>
      <c r="I16" s="62"/>
      <c r="J16" s="62">
        <f>'Production Savings'!C13*'Production Savings'!$H$10*E16/100</f>
        <v>2.5000000000000009</v>
      </c>
      <c r="K16" s="97">
        <f>'Production Savings'!C13*'Production Savings'!$H$7*E16/100</f>
        <v>4.0000000000000009</v>
      </c>
      <c r="L16" s="62">
        <f>'Production Savings'!C13*'Production Savings'!$H$8*C16/100</f>
        <v>0.1125</v>
      </c>
      <c r="M16" s="62">
        <f>IF('Production Savings'!I15&lt;&gt;"0p",'Production Savings'!D13*'Production Savings'!$H$9*D16/100,0)</f>
        <v>2.0999999999999998E-2</v>
      </c>
      <c r="N16" s="62">
        <f t="shared" si="1"/>
        <v>4.1335000000000006</v>
      </c>
      <c r="O16" s="62">
        <f t="shared" si="2"/>
        <v>2.6335000000000011</v>
      </c>
      <c r="P16" s="3"/>
      <c r="Q16" s="3"/>
      <c r="R16" s="14"/>
      <c r="S16" s="3"/>
      <c r="T16" s="3"/>
      <c r="U16" s="3"/>
      <c r="V16" s="3"/>
      <c r="W16" s="3"/>
      <c r="X16" s="3"/>
      <c r="Y16" s="3"/>
      <c r="Z16" s="3"/>
    </row>
    <row r="17" spans="1:26" ht="15">
      <c r="A17" s="26"/>
      <c r="B17" s="26"/>
      <c r="C17" s="21"/>
      <c r="D17" s="21"/>
      <c r="E17" s="59"/>
      <c r="F17" s="60"/>
      <c r="G17" s="61"/>
      <c r="H17" s="62"/>
      <c r="I17" s="62"/>
      <c r="J17" s="62"/>
      <c r="K17" s="62"/>
      <c r="L17" s="62"/>
      <c r="M17" s="63"/>
      <c r="N17" s="62"/>
      <c r="O17" s="3"/>
      <c r="P17" s="3"/>
      <c r="Q17" s="3"/>
      <c r="R17" s="14"/>
      <c r="S17" s="3"/>
      <c r="T17" s="3"/>
      <c r="U17" s="3"/>
      <c r="V17" s="3"/>
      <c r="W17" s="3"/>
      <c r="X17" s="3"/>
      <c r="Y17" s="3"/>
      <c r="Z17" s="3"/>
    </row>
    <row r="18" spans="1:26" ht="15">
      <c r="A18" s="26"/>
      <c r="B18" s="26" t="str">
        <f>'Production Savings'!B15</f>
        <v>Other Documents</v>
      </c>
      <c r="C18" s="21"/>
      <c r="D18" s="21"/>
      <c r="E18" s="59"/>
      <c r="F18" s="60"/>
      <c r="G18" s="61"/>
      <c r="H18" s="62"/>
      <c r="I18" s="62"/>
      <c r="J18" s="62"/>
      <c r="K18" s="62"/>
      <c r="L18" s="62"/>
      <c r="M18" s="63"/>
      <c r="N18" s="62"/>
      <c r="O18" s="3"/>
      <c r="P18" s="3"/>
      <c r="Q18" s="3"/>
      <c r="R18" s="14"/>
      <c r="S18" s="3"/>
      <c r="T18" s="3"/>
      <c r="U18" s="3"/>
      <c r="V18" s="3"/>
      <c r="W18" s="3"/>
      <c r="X18" s="3"/>
      <c r="Y18" s="3"/>
      <c r="Z18" s="3"/>
    </row>
    <row r="19" spans="1:26" ht="15">
      <c r="A19" s="26"/>
      <c r="B19" s="26" t="str">
        <f>'Production Savings'!B17</f>
        <v>Quotations</v>
      </c>
      <c r="C19" s="21">
        <v>0.1</v>
      </c>
      <c r="D19" s="21">
        <v>0.7</v>
      </c>
      <c r="E19" s="59">
        <f>F19-C19-D19</f>
        <v>0.20000000000000007</v>
      </c>
      <c r="F19" s="60">
        <v>1</v>
      </c>
      <c r="G19" s="61"/>
      <c r="H19" s="62">
        <f>'Production Savings'!C17*'Production Savings'!$H$7*F19/100</f>
        <v>80</v>
      </c>
      <c r="I19" s="62"/>
      <c r="J19" s="62">
        <f>'Production Savings'!C17*'Production Savings'!$H$10*E19/100</f>
        <v>10.000000000000004</v>
      </c>
      <c r="K19" s="97">
        <f>'Production Savings'!C17*'Production Savings'!$H$7*E19/100</f>
        <v>16.000000000000004</v>
      </c>
      <c r="L19" s="62">
        <f>'Production Savings'!C17*'Production Savings'!$H$8*C19/100</f>
        <v>0.45</v>
      </c>
      <c r="M19" s="62">
        <f>IF('Production Savings'!I19&lt;&gt;"0p",'Production Savings'!D17*'Production Savings'!$H$9*D19/100,0)</f>
        <v>8.3999999999999991E-2</v>
      </c>
      <c r="N19" s="62">
        <f>SUM(K19:M19)</f>
        <v>16.534000000000002</v>
      </c>
      <c r="O19" s="62">
        <f>SUM(L19:M19)+J19</f>
        <v>10.534000000000004</v>
      </c>
      <c r="P19" s="3"/>
      <c r="Q19" s="3"/>
      <c r="R19" s="14"/>
      <c r="S19" s="3"/>
      <c r="T19" s="3"/>
      <c r="U19" s="3"/>
      <c r="V19" s="3"/>
      <c r="W19" s="3"/>
      <c r="X19" s="3"/>
      <c r="Y19" s="3"/>
      <c r="Z19" s="3"/>
    </row>
    <row r="20" spans="1:26" ht="15">
      <c r="A20" s="26"/>
      <c r="B20" s="26" t="str">
        <f>'Production Savings'!B18</f>
        <v>Letters</v>
      </c>
      <c r="C20" s="21">
        <v>0.2</v>
      </c>
      <c r="D20" s="21">
        <v>0.2</v>
      </c>
      <c r="E20" s="59">
        <f>F20-C20-D20</f>
        <v>0.60000000000000009</v>
      </c>
      <c r="F20" s="60">
        <v>1</v>
      </c>
      <c r="G20" s="61"/>
      <c r="H20" s="62">
        <f>'Production Savings'!C18*'Production Savings'!$H$7*F20/100</f>
        <v>80</v>
      </c>
      <c r="I20" s="62"/>
      <c r="J20" s="62">
        <f>'Production Savings'!C18*'Production Savings'!$H$10*E20/100</f>
        <v>30.000000000000004</v>
      </c>
      <c r="K20" s="97">
        <f>'Production Savings'!C18*'Production Savings'!$H$7*E20/100</f>
        <v>48.000000000000007</v>
      </c>
      <c r="L20" s="62">
        <f>'Production Savings'!C18*'Production Savings'!$H$8*C20/100</f>
        <v>0.9</v>
      </c>
      <c r="M20" s="62">
        <f>IF('Production Savings'!I20&lt;&gt;"0p",'Production Savings'!D18*'Production Savings'!$H$9*D20/100,0)</f>
        <v>2.4000000000000004E-2</v>
      </c>
      <c r="N20" s="62">
        <f>SUM(K20:M20)</f>
        <v>48.924000000000007</v>
      </c>
      <c r="O20" s="62">
        <f>SUM(L20:M20)+J20</f>
        <v>30.924000000000003</v>
      </c>
      <c r="P20" s="3"/>
      <c r="Q20" s="3"/>
      <c r="R20" s="14"/>
      <c r="S20" s="3"/>
      <c r="T20" s="3"/>
      <c r="U20" s="3"/>
      <c r="V20" s="3"/>
      <c r="W20" s="3"/>
      <c r="X20" s="3"/>
      <c r="Y20" s="3"/>
      <c r="Z20" s="3"/>
    </row>
    <row r="21" spans="1:26" ht="15">
      <c r="A21" s="26"/>
      <c r="B21" s="26" t="str">
        <f>'Production Savings'!B19</f>
        <v>Debtors Letters</v>
      </c>
      <c r="C21" s="21">
        <v>0.3</v>
      </c>
      <c r="D21" s="21">
        <v>0.5</v>
      </c>
      <c r="E21" s="59">
        <f>F21-C21-D21</f>
        <v>0.19999999999999996</v>
      </c>
      <c r="F21" s="60">
        <v>1</v>
      </c>
      <c r="G21" s="61"/>
      <c r="H21" s="62">
        <f>'Production Savings'!C19*'Production Savings'!$H$7*F21/100</f>
        <v>80</v>
      </c>
      <c r="I21" s="62"/>
      <c r="J21" s="62">
        <f>'Production Savings'!C19*'Production Savings'!$H$10*E21/100</f>
        <v>9.9999999999999982</v>
      </c>
      <c r="K21" s="97">
        <f>'Production Savings'!C19*'Production Savings'!$H$7*E21/100</f>
        <v>15.999999999999995</v>
      </c>
      <c r="L21" s="62">
        <f>'Production Savings'!C19*'Production Savings'!$H$8*C21/100</f>
        <v>1.35</v>
      </c>
      <c r="M21" s="62">
        <f>IF('Production Savings'!I21&lt;&gt;"0p",'Production Savings'!D19*'Production Savings'!$H$9*D21/100,0)</f>
        <v>0.06</v>
      </c>
      <c r="N21" s="62">
        <f>SUM(K21:M21)</f>
        <v>17.409999999999993</v>
      </c>
      <c r="O21" s="62">
        <f>SUM(L21:M21)+J21</f>
        <v>11.409999999999998</v>
      </c>
      <c r="P21" s="3"/>
      <c r="Q21" s="3"/>
      <c r="R21" s="14"/>
      <c r="S21" s="3"/>
      <c r="T21" s="3"/>
      <c r="U21" s="3"/>
      <c r="V21" s="3"/>
      <c r="W21" s="3"/>
      <c r="X21" s="3"/>
      <c r="Y21" s="3"/>
      <c r="Z21" s="3"/>
    </row>
    <row r="22" spans="1:26" ht="15">
      <c r="A22" s="26"/>
      <c r="B22" s="26" t="str">
        <f>'Production Savings'!B20</f>
        <v>Other</v>
      </c>
      <c r="C22" s="21">
        <v>0.25</v>
      </c>
      <c r="D22" s="21">
        <v>0.25</v>
      </c>
      <c r="E22" s="59">
        <f>F22-C22-D22</f>
        <v>0.5</v>
      </c>
      <c r="F22" s="60">
        <v>1</v>
      </c>
      <c r="G22" s="61"/>
      <c r="H22" s="62">
        <f>'Production Savings'!C20*'Production Savings'!$H$7*F22/100</f>
        <v>80</v>
      </c>
      <c r="I22" s="62"/>
      <c r="J22" s="62">
        <f>'Production Savings'!C20*'Production Savings'!$H$10*E22/100</f>
        <v>25</v>
      </c>
      <c r="K22" s="97">
        <f>'Production Savings'!C20*'Production Savings'!$H$7*E22/100</f>
        <v>40</v>
      </c>
      <c r="L22" s="62">
        <f>'Production Savings'!C20*'Production Savings'!$H$8*C22/100</f>
        <v>1.125</v>
      </c>
      <c r="M22" s="62">
        <f>'Production Savings'!D20*'Production Savings'!$H$8*D22/100</f>
        <v>13.5</v>
      </c>
      <c r="N22" s="62">
        <f>SUM(K22:M22)</f>
        <v>54.625</v>
      </c>
      <c r="O22" s="62">
        <f>SUM(L22:M22)+J22</f>
        <v>39.625</v>
      </c>
      <c r="P22" s="3"/>
      <c r="Q22" s="3"/>
      <c r="R22" s="14"/>
      <c r="S22" s="3"/>
      <c r="T22" s="3"/>
      <c r="U22" s="3"/>
      <c r="V22" s="3"/>
      <c r="W22" s="3"/>
      <c r="X22" s="3"/>
      <c r="Y22" s="3"/>
      <c r="Z22" s="3"/>
    </row>
    <row r="23" spans="1:26" ht="14.25">
      <c r="A23" s="3"/>
      <c r="B23" s="3"/>
      <c r="C23" s="12"/>
      <c r="D23" s="12"/>
      <c r="E23" s="64"/>
      <c r="F23" s="61"/>
      <c r="G23" s="61"/>
      <c r="H23" s="62"/>
      <c r="I23" s="65"/>
      <c r="J23" s="65"/>
      <c r="K23" s="65"/>
      <c r="L23" s="65"/>
      <c r="M23" s="63"/>
      <c r="N23" s="65"/>
      <c r="O23" s="3"/>
      <c r="P23" s="3"/>
      <c r="Q23" s="3"/>
      <c r="R23" s="15"/>
      <c r="S23" s="3"/>
      <c r="T23" s="3"/>
      <c r="U23" s="3"/>
      <c r="V23" s="3"/>
      <c r="W23" s="3"/>
      <c r="X23" s="3"/>
      <c r="Y23" s="3"/>
      <c r="Z23" s="3"/>
    </row>
    <row r="24" spans="1:26" ht="14.25">
      <c r="A24" s="3"/>
      <c r="B24" s="3"/>
      <c r="C24" s="2"/>
      <c r="D24" s="2"/>
      <c r="E24" s="24"/>
      <c r="F24" s="24"/>
      <c r="G24" s="66" t="s">
        <v>15</v>
      </c>
      <c r="H24" s="67">
        <f>SUM(H10:H22)</f>
        <v>1196</v>
      </c>
      <c r="I24" s="67"/>
      <c r="J24" s="67">
        <f t="shared" ref="J24:O24" si="3">SUM(J10:J22)</f>
        <v>285.5</v>
      </c>
      <c r="K24" s="67">
        <f t="shared" si="3"/>
        <v>456.8</v>
      </c>
      <c r="L24" s="67">
        <f t="shared" si="3"/>
        <v>9.6524999999999999</v>
      </c>
      <c r="M24" s="67">
        <f t="shared" si="3"/>
        <v>14.321400000000001</v>
      </c>
      <c r="N24" s="67">
        <f t="shared" si="3"/>
        <v>480.77390000000003</v>
      </c>
      <c r="O24" s="67">
        <f t="shared" si="3"/>
        <v>309.47390000000001</v>
      </c>
      <c r="P24" s="3"/>
      <c r="Q24" s="3"/>
      <c r="R24" s="2"/>
      <c r="S24" s="3"/>
      <c r="T24" s="3"/>
      <c r="U24" s="3"/>
      <c r="V24" s="3"/>
      <c r="W24" s="3"/>
      <c r="X24" s="3"/>
      <c r="Y24" s="3"/>
      <c r="Z24" s="3"/>
    </row>
    <row r="25" spans="1:26" ht="14.25">
      <c r="A25" s="3"/>
      <c r="B25" s="3"/>
      <c r="C25" s="2"/>
      <c r="D25" s="2"/>
      <c r="E25" s="2"/>
      <c r="F25" s="2"/>
      <c r="G25" s="2"/>
      <c r="H25" s="2"/>
      <c r="I25" s="2"/>
      <c r="J25" s="2"/>
      <c r="K25" s="2"/>
      <c r="L25" s="2"/>
      <c r="M25" s="2"/>
      <c r="N25" s="3"/>
      <c r="O25" s="3"/>
      <c r="P25" s="3"/>
      <c r="Q25" s="3"/>
      <c r="R25" s="2"/>
      <c r="S25" s="3"/>
      <c r="T25" s="3"/>
      <c r="U25" s="3"/>
      <c r="V25" s="3"/>
      <c r="W25" s="3"/>
      <c r="X25" s="3"/>
      <c r="Y25" s="3"/>
      <c r="Z25" s="3"/>
    </row>
    <row r="26" spans="1:26" ht="14.25">
      <c r="A26" s="3"/>
      <c r="B26" s="3"/>
      <c r="C26" s="2"/>
      <c r="D26" s="2"/>
      <c r="E26" s="2"/>
      <c r="F26" s="2"/>
      <c r="G26" s="2"/>
      <c r="H26" s="11"/>
      <c r="I26" s="11"/>
      <c r="J26" s="11"/>
      <c r="K26" s="11"/>
      <c r="L26" s="11"/>
      <c r="M26" s="11"/>
      <c r="N26" s="67"/>
      <c r="O26" s="3"/>
      <c r="P26" s="3"/>
      <c r="Q26" s="3"/>
      <c r="R26" s="11"/>
      <c r="S26" s="3"/>
      <c r="T26" s="3"/>
      <c r="U26" s="3"/>
      <c r="V26" s="3"/>
      <c r="W26" s="3"/>
      <c r="X26" s="3"/>
      <c r="Y26" s="3"/>
      <c r="Z26" s="3"/>
    </row>
    <row r="27" spans="1:26" ht="14.25">
      <c r="A27" s="3"/>
      <c r="B27" s="3"/>
      <c r="C27" s="7"/>
      <c r="D27" s="2"/>
      <c r="E27" s="2"/>
      <c r="F27" s="2"/>
      <c r="G27" s="10"/>
      <c r="H27" s="3"/>
      <c r="I27" s="3"/>
      <c r="J27" s="3"/>
      <c r="K27" s="62"/>
      <c r="L27" s="62"/>
      <c r="M27" s="62"/>
      <c r="N27" s="62"/>
      <c r="O27" s="3"/>
      <c r="P27" s="3"/>
      <c r="Q27" s="3"/>
      <c r="R27" s="14"/>
      <c r="S27" s="3"/>
      <c r="T27" s="3"/>
      <c r="U27" s="3"/>
      <c r="V27" s="3"/>
      <c r="W27" s="3"/>
      <c r="X27" s="3"/>
      <c r="Y27" s="3"/>
      <c r="Z27" s="3"/>
    </row>
    <row r="28" spans="1:26" ht="14.25">
      <c r="A28" s="3"/>
      <c r="B28" s="3"/>
      <c r="C28" s="2"/>
      <c r="D28" s="2"/>
      <c r="E28" s="2"/>
      <c r="F28" s="2"/>
      <c r="G28" s="2"/>
      <c r="H28" s="3"/>
      <c r="I28" s="3"/>
      <c r="J28" s="3"/>
      <c r="K28" s="62"/>
      <c r="L28" s="62"/>
      <c r="M28" s="62"/>
      <c r="N28" s="62"/>
      <c r="O28" s="3"/>
      <c r="P28" s="3"/>
      <c r="Q28" s="3"/>
      <c r="R28" s="3"/>
      <c r="S28" s="3"/>
      <c r="T28" s="3"/>
      <c r="U28" s="3"/>
      <c r="V28" s="3"/>
      <c r="W28" s="3"/>
      <c r="X28" s="3"/>
      <c r="Y28" s="3"/>
      <c r="Z28" s="3"/>
    </row>
    <row r="29" spans="1:26">
      <c r="A29" s="3"/>
      <c r="B29" s="3"/>
      <c r="C29" s="3"/>
      <c r="D29" s="3"/>
      <c r="E29" s="3"/>
      <c r="F29" s="3"/>
      <c r="G29" s="3"/>
      <c r="H29" s="3"/>
      <c r="I29" s="3"/>
      <c r="J29" s="3"/>
      <c r="K29" s="62"/>
      <c r="L29" s="62"/>
      <c r="M29" s="62"/>
      <c r="N29" s="62"/>
      <c r="O29" s="3"/>
      <c r="P29" s="3"/>
      <c r="Q29" s="3"/>
      <c r="R29" s="3"/>
      <c r="S29" s="3"/>
      <c r="T29" s="3"/>
      <c r="U29" s="3"/>
      <c r="V29" s="3"/>
      <c r="W29" s="3"/>
      <c r="X29" s="3"/>
      <c r="Y29" s="3"/>
      <c r="Z29" s="3"/>
    </row>
    <row r="30" spans="1:26">
      <c r="A30" s="3"/>
      <c r="B30" s="3"/>
      <c r="C30" s="3"/>
      <c r="D30" s="3"/>
      <c r="E30" s="3"/>
      <c r="F30" s="3"/>
      <c r="G30" s="3"/>
      <c r="H30" s="3"/>
      <c r="I30" s="3"/>
      <c r="J30" s="3"/>
      <c r="K30" s="62"/>
      <c r="L30" s="62"/>
      <c r="M30" s="62"/>
      <c r="N30" s="62"/>
      <c r="O30" s="3"/>
      <c r="P30" s="3"/>
      <c r="Q30" s="3"/>
      <c r="R30" s="3"/>
      <c r="S30" s="3"/>
      <c r="T30" s="3"/>
      <c r="U30" s="3"/>
      <c r="V30" s="3"/>
      <c r="W30" s="3"/>
      <c r="X30" s="3"/>
      <c r="Y30" s="3"/>
      <c r="Z30" s="3"/>
    </row>
    <row r="31" spans="1:26">
      <c r="A31" s="3"/>
      <c r="B31" s="3"/>
      <c r="C31" s="3"/>
      <c r="D31" s="3"/>
      <c r="E31" s="3"/>
      <c r="F31" s="3"/>
      <c r="G31" s="3"/>
      <c r="H31" s="3"/>
      <c r="I31" s="3"/>
      <c r="J31" s="3"/>
      <c r="K31" s="62"/>
      <c r="L31" s="62"/>
      <c r="M31" s="62"/>
      <c r="N31" s="62"/>
      <c r="O31" s="3"/>
      <c r="P31" s="3"/>
      <c r="Q31" s="3"/>
      <c r="R31" s="3"/>
      <c r="S31" s="3"/>
      <c r="T31" s="3"/>
      <c r="U31" s="3"/>
      <c r="V31" s="3"/>
      <c r="W31" s="3"/>
      <c r="X31" s="3"/>
      <c r="Y31" s="3"/>
      <c r="Z31" s="3"/>
    </row>
    <row r="32" spans="1:26">
      <c r="A32" s="3"/>
      <c r="B32" s="3"/>
      <c r="C32" s="3"/>
      <c r="D32" s="3"/>
      <c r="E32" s="3"/>
      <c r="F32" s="3"/>
      <c r="G32" s="3"/>
      <c r="H32" s="3"/>
      <c r="I32" s="3"/>
      <c r="J32" s="3"/>
      <c r="K32" s="62"/>
      <c r="L32" s="62"/>
      <c r="M32" s="62"/>
      <c r="N32" s="62"/>
      <c r="O32" s="3"/>
      <c r="P32" s="3"/>
      <c r="Q32" s="3"/>
      <c r="R32" s="3"/>
      <c r="S32" s="3"/>
      <c r="T32" s="3"/>
      <c r="U32" s="3"/>
      <c r="V32" s="3"/>
      <c r="W32" s="3"/>
      <c r="X32" s="3"/>
      <c r="Y32" s="3"/>
      <c r="Z32" s="3"/>
    </row>
    <row r="33" spans="1:26">
      <c r="A33" s="3"/>
      <c r="B33" s="3"/>
      <c r="C33" s="3"/>
      <c r="D33" s="3"/>
      <c r="E33" s="3"/>
      <c r="F33" s="3"/>
      <c r="G33" s="3"/>
      <c r="H33" s="3"/>
      <c r="I33" s="3"/>
      <c r="J33" s="3"/>
      <c r="K33" s="62"/>
      <c r="L33" s="62"/>
      <c r="M33" s="62"/>
      <c r="N33" s="62"/>
      <c r="O33" s="3"/>
      <c r="P33" s="3"/>
      <c r="Q33" s="3"/>
      <c r="R33" s="3"/>
      <c r="S33" s="3"/>
      <c r="T33" s="3"/>
      <c r="U33" s="3"/>
      <c r="V33" s="3"/>
      <c r="W33" s="3"/>
      <c r="X33" s="3"/>
      <c r="Y33" s="3"/>
      <c r="Z33" s="3"/>
    </row>
    <row r="34" spans="1:26">
      <c r="A34" s="3"/>
      <c r="B34" s="3"/>
      <c r="C34" s="3"/>
      <c r="D34" s="3"/>
      <c r="E34" s="3"/>
      <c r="F34" s="3"/>
      <c r="G34" s="3"/>
      <c r="H34" s="3"/>
      <c r="I34" s="3"/>
      <c r="J34" s="3"/>
      <c r="K34" s="62"/>
      <c r="L34" s="62"/>
      <c r="M34" s="63"/>
      <c r="N34" s="62"/>
      <c r="O34" s="3"/>
      <c r="P34" s="3"/>
      <c r="Q34" s="3"/>
      <c r="R34" s="3"/>
      <c r="S34" s="3"/>
      <c r="T34" s="3"/>
      <c r="U34" s="3"/>
      <c r="V34" s="3"/>
      <c r="W34" s="3"/>
      <c r="X34" s="3"/>
      <c r="Y34" s="3"/>
      <c r="Z34" s="3"/>
    </row>
    <row r="35" spans="1:26">
      <c r="A35" s="3"/>
      <c r="B35" s="3"/>
      <c r="C35" s="3"/>
      <c r="D35" s="3"/>
      <c r="E35" s="3"/>
      <c r="F35" s="3"/>
      <c r="G35" s="3"/>
      <c r="H35" s="3"/>
      <c r="I35" s="3"/>
      <c r="J35" s="3"/>
      <c r="K35" s="62"/>
      <c r="L35" s="62"/>
      <c r="M35" s="63"/>
      <c r="N35" s="62"/>
      <c r="O35" s="3"/>
      <c r="P35" s="3"/>
      <c r="Q35" s="3"/>
      <c r="R35" s="3"/>
      <c r="S35" s="3"/>
      <c r="T35" s="3"/>
      <c r="U35" s="3"/>
      <c r="V35" s="3"/>
      <c r="W35" s="3"/>
      <c r="X35" s="3"/>
      <c r="Y35" s="3"/>
      <c r="Z35" s="3"/>
    </row>
    <row r="36" spans="1:26">
      <c r="A36" s="3"/>
      <c r="B36" s="3"/>
      <c r="C36" s="3"/>
      <c r="D36" s="3"/>
      <c r="E36" s="3"/>
      <c r="F36" s="3"/>
      <c r="G36" s="3"/>
      <c r="H36" s="3"/>
      <c r="I36" s="3"/>
      <c r="J36" s="3"/>
      <c r="K36" s="62"/>
      <c r="L36" s="62"/>
      <c r="M36" s="62"/>
      <c r="N36" s="62"/>
      <c r="O36" s="3"/>
      <c r="P36" s="3"/>
      <c r="Q36" s="3"/>
      <c r="R36" s="3"/>
      <c r="S36" s="3"/>
      <c r="T36" s="3"/>
      <c r="U36" s="3"/>
      <c r="V36" s="3"/>
      <c r="W36" s="3"/>
      <c r="X36" s="3"/>
      <c r="Y36" s="3"/>
      <c r="Z36" s="3"/>
    </row>
    <row r="37" spans="1:26">
      <c r="A37" s="3"/>
      <c r="B37" s="3"/>
      <c r="C37" s="3"/>
      <c r="D37" s="3"/>
      <c r="E37" s="3"/>
      <c r="F37" s="3"/>
      <c r="G37" s="3"/>
      <c r="H37" s="3"/>
      <c r="I37" s="3"/>
      <c r="J37" s="3"/>
      <c r="K37" s="62"/>
      <c r="L37" s="62"/>
      <c r="M37" s="62"/>
      <c r="N37" s="62"/>
      <c r="O37" s="3"/>
      <c r="P37" s="3"/>
      <c r="Q37" s="3"/>
      <c r="R37" s="3"/>
      <c r="S37" s="3"/>
      <c r="T37" s="3"/>
      <c r="U37" s="3"/>
      <c r="V37" s="3"/>
      <c r="W37" s="3"/>
      <c r="X37" s="3"/>
      <c r="Y37" s="3"/>
      <c r="Z37" s="3"/>
    </row>
    <row r="38" spans="1:26">
      <c r="A38" s="3"/>
      <c r="B38" s="3"/>
      <c r="C38" s="3"/>
      <c r="D38" s="3"/>
      <c r="E38" s="3"/>
      <c r="F38" s="3"/>
      <c r="G38" s="3"/>
      <c r="H38" s="3"/>
      <c r="I38" s="3"/>
      <c r="J38" s="3"/>
      <c r="K38" s="62"/>
      <c r="L38" s="62"/>
      <c r="M38" s="62"/>
      <c r="N38" s="62"/>
      <c r="O38" s="3"/>
      <c r="P38" s="3"/>
      <c r="Q38" s="3"/>
      <c r="R38" s="3"/>
      <c r="S38" s="3"/>
      <c r="T38" s="3"/>
      <c r="U38" s="3"/>
      <c r="V38" s="3"/>
      <c r="W38" s="3"/>
      <c r="X38" s="3"/>
      <c r="Y38" s="3"/>
      <c r="Z38" s="3"/>
    </row>
    <row r="39" spans="1:26">
      <c r="A39" s="3"/>
      <c r="B39" s="3"/>
      <c r="C39" s="3"/>
      <c r="D39" s="3"/>
      <c r="E39" s="3"/>
      <c r="F39" s="3"/>
      <c r="G39" s="3"/>
      <c r="H39" s="3"/>
      <c r="I39" s="3"/>
      <c r="J39" s="3"/>
      <c r="K39" s="62"/>
      <c r="L39" s="62"/>
      <c r="M39" s="62"/>
      <c r="N39" s="62"/>
      <c r="O39" s="3"/>
      <c r="P39" s="3"/>
      <c r="Q39" s="3"/>
      <c r="R39" s="3"/>
      <c r="S39" s="3"/>
      <c r="T39" s="3"/>
      <c r="U39" s="3"/>
      <c r="V39" s="3"/>
      <c r="W39" s="3"/>
      <c r="X39" s="3"/>
      <c r="Y39" s="3"/>
      <c r="Z39" s="3"/>
    </row>
    <row r="40" spans="1:26">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c r="A67" s="3"/>
      <c r="B67" s="3"/>
      <c r="C67" s="3"/>
      <c r="D67" s="3"/>
      <c r="E67" s="3"/>
      <c r="F67" s="3"/>
      <c r="G67" s="3"/>
      <c r="H67" s="3"/>
      <c r="I67" s="3"/>
      <c r="J67" s="3"/>
      <c r="K67" s="3"/>
      <c r="L67" s="3"/>
      <c r="M67" s="3"/>
      <c r="N67" s="3"/>
      <c r="O67" s="3"/>
      <c r="P67" s="3"/>
      <c r="Q67" s="3"/>
      <c r="R67" s="3"/>
      <c r="S67" s="3"/>
      <c r="T67" s="3"/>
      <c r="U67" s="3"/>
      <c r="V67" s="3"/>
      <c r="W67" s="3"/>
      <c r="X67" s="3"/>
      <c r="Y67" s="3"/>
      <c r="Z67" s="3"/>
    </row>
    <row r="69" spans="1:26">
      <c r="B69" t="s">
        <v>37</v>
      </c>
    </row>
    <row r="70" spans="1:26">
      <c r="C70" t="s">
        <v>31</v>
      </c>
    </row>
    <row r="71" spans="1:26">
      <c r="C71" t="s">
        <v>36</v>
      </c>
    </row>
    <row r="74" spans="1:26">
      <c r="B74" t="s">
        <v>46</v>
      </c>
      <c r="C74" s="32">
        <f>H24</f>
        <v>1196</v>
      </c>
    </row>
    <row r="75" spans="1:26">
      <c r="B75" t="s">
        <v>48</v>
      </c>
      <c r="C75" s="32">
        <f>N24</f>
        <v>480.77390000000003</v>
      </c>
    </row>
    <row r="76" spans="1:26">
      <c r="B76" s="98" t="s">
        <v>56</v>
      </c>
      <c r="C76" s="32">
        <f>O24</f>
        <v>309.47390000000001</v>
      </c>
    </row>
    <row r="77" spans="1:26">
      <c r="C77" t="str">
        <f>H8</f>
        <v>Printing</v>
      </c>
      <c r="D77" t="str">
        <f>K8</f>
        <v>Printing</v>
      </c>
      <c r="E77" t="str">
        <f>L8</f>
        <v>Faxing</v>
      </c>
      <c r="F77" t="str">
        <f>M8</f>
        <v>Emailing</v>
      </c>
    </row>
    <row r="78" spans="1:26">
      <c r="B78" t="str">
        <f>B10</f>
        <v>Sales Statements</v>
      </c>
      <c r="C78" s="32">
        <f>H10</f>
        <v>320</v>
      </c>
    </row>
    <row r="79" spans="1:26">
      <c r="D79" s="32">
        <f>K10</f>
        <v>96.000000000000014</v>
      </c>
      <c r="E79" s="32">
        <f>L10</f>
        <v>1.8</v>
      </c>
      <c r="F79" s="32">
        <f>M10</f>
        <v>0.28799999999999998</v>
      </c>
    </row>
    <row r="80" spans="1:26">
      <c r="B80" t="str">
        <f>B11</f>
        <v>Sales Invoices</v>
      </c>
      <c r="C80" s="32">
        <f>H11</f>
        <v>200</v>
      </c>
    </row>
    <row r="81" spans="2:6">
      <c r="D81" s="32">
        <f>K11</f>
        <v>160</v>
      </c>
      <c r="E81" s="32">
        <f>L11</f>
        <v>1.125</v>
      </c>
      <c r="F81" s="32">
        <f>M11</f>
        <v>0.03</v>
      </c>
    </row>
    <row r="82" spans="2:6">
      <c r="B82" t="str">
        <f>B12</f>
        <v>Copy Invoices</v>
      </c>
      <c r="C82" s="32">
        <f>H12</f>
        <v>40</v>
      </c>
    </row>
    <row r="83" spans="2:6">
      <c r="D83" s="32">
        <f>K12</f>
        <v>3.9999999999999987</v>
      </c>
      <c r="E83" s="32">
        <f>L12</f>
        <v>0.67500000000000004</v>
      </c>
      <c r="F83" s="32">
        <f>M12</f>
        <v>3.5999999999999997E-2</v>
      </c>
    </row>
    <row r="84" spans="2:6">
      <c r="B84" t="str">
        <f>B13</f>
        <v>Credit Notes</v>
      </c>
      <c r="C84" s="32">
        <f>H13</f>
        <v>16</v>
      </c>
    </row>
    <row r="85" spans="2:6">
      <c r="D85" s="32">
        <f>K13</f>
        <v>4.8000000000000007</v>
      </c>
      <c r="E85" s="32">
        <f>L13</f>
        <v>0.09</v>
      </c>
      <c r="F85" s="32">
        <f>M13</f>
        <v>1.44E-2</v>
      </c>
    </row>
    <row r="86" spans="2:6">
      <c r="B86" t="str">
        <f>B14</f>
        <v>Sales Orders</v>
      </c>
      <c r="C86" s="32">
        <f>H14</f>
        <v>200</v>
      </c>
    </row>
    <row r="87" spans="2:6">
      <c r="D87" s="32">
        <f>K14</f>
        <v>60.000000000000007</v>
      </c>
      <c r="E87" s="32">
        <f>L14</f>
        <v>1.125</v>
      </c>
      <c r="F87" s="32">
        <f>M14</f>
        <v>0.18</v>
      </c>
    </row>
    <row r="88" spans="2:6">
      <c r="B88" t="str">
        <f>B15</f>
        <v>Purchase Orders</v>
      </c>
      <c r="C88" s="32">
        <f>H15</f>
        <v>80</v>
      </c>
    </row>
    <row r="89" spans="2:6">
      <c r="D89" s="32">
        <f>K15</f>
        <v>8.0000000000000071</v>
      </c>
      <c r="E89" s="32">
        <f>L15</f>
        <v>0.9</v>
      </c>
      <c r="F89" s="32">
        <f>M15</f>
        <v>8.3999999999999991E-2</v>
      </c>
    </row>
    <row r="90" spans="2:6">
      <c r="B90" t="str">
        <f>B16</f>
        <v>Remittance Advices</v>
      </c>
      <c r="C90" s="32">
        <f>H16</f>
        <v>20</v>
      </c>
    </row>
    <row r="91" spans="2:6">
      <c r="D91" s="32">
        <f>K16</f>
        <v>4.0000000000000009</v>
      </c>
      <c r="E91" s="32">
        <f>L16</f>
        <v>0.1125</v>
      </c>
      <c r="F91" s="32">
        <f>M16</f>
        <v>2.0999999999999998E-2</v>
      </c>
    </row>
    <row r="92" spans="2:6">
      <c r="B92" t="str">
        <f>B19</f>
        <v>Quotations</v>
      </c>
      <c r="C92" s="32">
        <f>H19</f>
        <v>80</v>
      </c>
    </row>
    <row r="93" spans="2:6">
      <c r="D93" s="32">
        <f>K19</f>
        <v>16.000000000000004</v>
      </c>
      <c r="E93" s="32">
        <f>L19</f>
        <v>0.45</v>
      </c>
      <c r="F93" s="32">
        <f>M19</f>
        <v>8.3999999999999991E-2</v>
      </c>
    </row>
    <row r="94" spans="2:6">
      <c r="B94" t="str">
        <f>B20</f>
        <v>Letters</v>
      </c>
      <c r="C94" s="32">
        <f>H20</f>
        <v>80</v>
      </c>
      <c r="D94" s="32"/>
      <c r="E94" s="32"/>
      <c r="F94" s="32"/>
    </row>
    <row r="95" spans="2:6">
      <c r="D95" s="32">
        <f>K20</f>
        <v>48.000000000000007</v>
      </c>
      <c r="E95" s="32">
        <f>L20</f>
        <v>0.9</v>
      </c>
      <c r="F95" s="32">
        <f>M20</f>
        <v>2.4000000000000004E-2</v>
      </c>
    </row>
    <row r="96" spans="2:6">
      <c r="B96" t="str">
        <f>B21</f>
        <v>Debtors Letters</v>
      </c>
      <c r="C96" s="32">
        <f>H21</f>
        <v>80</v>
      </c>
      <c r="D96" s="32"/>
      <c r="E96" s="32"/>
      <c r="F96" s="32"/>
    </row>
    <row r="97" spans="2:6">
      <c r="D97" s="32">
        <f>K21</f>
        <v>15.999999999999995</v>
      </c>
      <c r="E97" s="32">
        <f>L21</f>
        <v>1.35</v>
      </c>
      <c r="F97" s="32">
        <f>M21</f>
        <v>0.06</v>
      </c>
    </row>
    <row r="98" spans="2:6">
      <c r="B98" t="str">
        <f>B22</f>
        <v>Other</v>
      </c>
      <c r="C98" s="32">
        <f>H22</f>
        <v>80</v>
      </c>
    </row>
    <row r="99" spans="2:6">
      <c r="D99" s="32">
        <f>K22</f>
        <v>40</v>
      </c>
      <c r="E99" s="32">
        <f>L22</f>
        <v>1.125</v>
      </c>
      <c r="F99" s="32">
        <f>M22</f>
        <v>13.5</v>
      </c>
    </row>
    <row r="100" spans="2:6">
      <c r="C100" s="32"/>
      <c r="D100" s="32"/>
      <c r="E100" s="32"/>
      <c r="F100" s="32"/>
    </row>
    <row r="102" spans="2:6">
      <c r="C102" s="32"/>
      <c r="D102" s="32"/>
      <c r="E102" s="32"/>
      <c r="F102" s="32"/>
    </row>
  </sheetData>
  <phoneticPr fontId="4"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dimension ref="A1:S73"/>
  <sheetViews>
    <sheetView workbookViewId="0">
      <selection activeCell="B38" sqref="B38"/>
    </sheetView>
  </sheetViews>
  <sheetFormatPr defaultRowHeight="12.75"/>
  <cols>
    <col min="1" max="1" width="3.140625" customWidth="1"/>
    <col min="2" max="2" width="24.7109375" customWidth="1"/>
    <col min="3" max="3" width="13.28515625" customWidth="1"/>
    <col min="4" max="4" width="11.28515625" customWidth="1"/>
    <col min="5" max="5" width="11.7109375" customWidth="1"/>
    <col min="6" max="6" width="5.7109375" customWidth="1"/>
    <col min="7" max="7" width="13" customWidth="1"/>
    <col min="9" max="9" width="16.28515625" bestFit="1" customWidth="1"/>
    <col min="10" max="10" width="13.42578125" bestFit="1" customWidth="1"/>
    <col min="11" max="11" width="12.5703125" bestFit="1" customWidth="1"/>
    <col min="12" max="12" width="14.5703125" customWidth="1"/>
    <col min="13" max="13" width="15.5703125" customWidth="1"/>
  </cols>
  <sheetData>
    <row r="1" spans="1:19" ht="15">
      <c r="A1" s="27"/>
      <c r="B1" s="3"/>
      <c r="C1" s="3"/>
      <c r="D1" s="3"/>
      <c r="E1" s="3"/>
      <c r="F1" s="3"/>
      <c r="G1" s="3"/>
      <c r="H1" s="3"/>
      <c r="I1" s="3"/>
      <c r="J1" s="3"/>
      <c r="K1" s="3"/>
      <c r="L1" s="3"/>
      <c r="M1" s="3"/>
      <c r="N1" s="3"/>
      <c r="O1" s="3"/>
      <c r="P1" s="3"/>
      <c r="Q1" s="3"/>
      <c r="R1" s="3"/>
      <c r="S1" s="3"/>
    </row>
    <row r="2" spans="1:19" ht="57.75" customHeight="1">
      <c r="A2" s="3"/>
      <c r="B2" s="3"/>
      <c r="C2" s="3"/>
      <c r="D2" s="3"/>
      <c r="E2" s="3"/>
      <c r="F2" s="3"/>
      <c r="G2" s="3"/>
      <c r="H2" s="3"/>
      <c r="I2" s="3"/>
      <c r="J2" s="3"/>
      <c r="K2" s="3"/>
      <c r="L2" s="3"/>
      <c r="M2" s="3"/>
      <c r="N2" s="3"/>
      <c r="O2" s="3"/>
      <c r="P2" s="3"/>
      <c r="Q2" s="3"/>
      <c r="R2" s="3"/>
      <c r="S2" s="3"/>
    </row>
    <row r="3" spans="1:19" ht="16.5" customHeight="1">
      <c r="A3" s="3"/>
      <c r="B3" s="3"/>
      <c r="C3" s="3"/>
      <c r="D3" s="3"/>
      <c r="E3" s="2"/>
      <c r="F3" s="2"/>
      <c r="G3" s="2"/>
      <c r="H3" s="3"/>
      <c r="I3" s="3"/>
      <c r="J3" s="3"/>
      <c r="K3" s="3"/>
      <c r="L3" s="3"/>
      <c r="M3" s="3"/>
      <c r="N3" s="3"/>
      <c r="O3" s="3"/>
      <c r="P3" s="3"/>
      <c r="Q3" s="3"/>
      <c r="R3" s="3"/>
      <c r="S3" s="3"/>
    </row>
    <row r="4" spans="1:19" ht="18.75" customHeight="1">
      <c r="A4" s="24"/>
      <c r="B4" s="25"/>
      <c r="C4" s="25"/>
      <c r="D4" s="24"/>
      <c r="E4" s="24"/>
      <c r="F4" s="2"/>
      <c r="G4" s="2"/>
      <c r="H4" s="39"/>
      <c r="I4" s="39"/>
      <c r="J4" s="24"/>
      <c r="K4" s="3"/>
      <c r="L4" s="3"/>
      <c r="M4" s="3"/>
      <c r="N4" s="3"/>
      <c r="O4" s="3"/>
      <c r="P4" s="3"/>
      <c r="Q4" s="3"/>
      <c r="R4" s="3"/>
      <c r="S4" s="3"/>
    </row>
    <row r="5" spans="1:19" ht="14.25">
      <c r="A5" s="39"/>
      <c r="B5" s="40" t="s">
        <v>2</v>
      </c>
      <c r="C5" s="41" t="s">
        <v>32</v>
      </c>
      <c r="D5" s="42" t="s">
        <v>0</v>
      </c>
      <c r="E5" s="42" t="s">
        <v>1</v>
      </c>
      <c r="F5" s="11"/>
      <c r="G5" s="11" t="s">
        <v>26</v>
      </c>
      <c r="H5" s="39"/>
      <c r="I5" s="40" t="s">
        <v>11</v>
      </c>
      <c r="J5" s="23"/>
      <c r="K5" s="3"/>
      <c r="L5" s="3"/>
      <c r="M5" s="3"/>
      <c r="N5" s="3"/>
      <c r="O5" s="3"/>
      <c r="P5" s="3"/>
      <c r="Q5" s="3"/>
      <c r="R5" s="3"/>
      <c r="S5" s="3"/>
    </row>
    <row r="6" spans="1:19" ht="14.25">
      <c r="A6" s="39"/>
      <c r="B6" s="39"/>
      <c r="C6" s="24"/>
      <c r="D6" s="39"/>
      <c r="E6" s="39"/>
      <c r="F6" s="7"/>
      <c r="G6" s="7"/>
      <c r="H6" s="39"/>
      <c r="I6" s="24"/>
      <c r="J6" s="24"/>
      <c r="K6" s="3"/>
      <c r="L6" s="3"/>
      <c r="M6" s="3"/>
      <c r="N6" s="3"/>
      <c r="O6" s="3"/>
      <c r="P6" s="3"/>
      <c r="Q6" s="3"/>
      <c r="R6" s="3"/>
      <c r="S6" s="3"/>
    </row>
    <row r="7" spans="1:19" ht="15">
      <c r="A7" s="39"/>
      <c r="B7" s="26" t="str">
        <f>'Production Savings'!B7</f>
        <v>Sales Statements</v>
      </c>
      <c r="C7" s="54" t="s">
        <v>31</v>
      </c>
      <c r="D7" s="39">
        <f>IF(C7 = "Yes",'Production Savings'!C7,0)</f>
        <v>400</v>
      </c>
      <c r="E7" s="39">
        <f t="shared" ref="E7:E13" si="0">D7*12</f>
        <v>4800</v>
      </c>
      <c r="F7" s="13"/>
      <c r="G7" s="21">
        <v>1</v>
      </c>
      <c r="H7" s="39"/>
      <c r="I7" s="26" t="s">
        <v>27</v>
      </c>
      <c r="J7" s="57">
        <v>40</v>
      </c>
      <c r="K7" s="3"/>
      <c r="L7" s="3"/>
      <c r="M7" s="3"/>
      <c r="N7" s="3"/>
      <c r="O7" s="3"/>
      <c r="P7" s="3"/>
      <c r="Q7" s="3"/>
      <c r="R7" s="3"/>
      <c r="S7" s="3"/>
    </row>
    <row r="8" spans="1:19" ht="15">
      <c r="A8" s="39"/>
      <c r="B8" s="26" t="str">
        <f>'Production Savings'!B8</f>
        <v>Sales Invoices</v>
      </c>
      <c r="C8" s="54" t="s">
        <v>31</v>
      </c>
      <c r="D8" s="39">
        <f>IF(C8 = "Yes",'Production Savings'!C8,0)</f>
        <v>250</v>
      </c>
      <c r="E8" s="39">
        <f t="shared" si="0"/>
        <v>3000</v>
      </c>
      <c r="F8" s="13"/>
      <c r="G8" s="21">
        <v>1</v>
      </c>
      <c r="H8" s="39"/>
      <c r="I8" s="26" t="s">
        <v>28</v>
      </c>
      <c r="J8" s="57">
        <v>30</v>
      </c>
      <c r="K8" s="3"/>
      <c r="L8" s="3"/>
      <c r="M8" s="3"/>
      <c r="N8" s="3"/>
      <c r="O8" s="3"/>
      <c r="P8" s="3"/>
      <c r="Q8" s="3"/>
      <c r="R8" s="3"/>
      <c r="S8" s="3"/>
    </row>
    <row r="9" spans="1:19" ht="15">
      <c r="A9" s="39"/>
      <c r="B9" s="26" t="str">
        <f>'Production Savings'!B9</f>
        <v>Copy Invoices</v>
      </c>
      <c r="C9" s="54" t="s">
        <v>31</v>
      </c>
      <c r="D9" s="39">
        <f>IF(C9 = "Yes",'Production Savings'!C9,0)</f>
        <v>50</v>
      </c>
      <c r="E9" s="39">
        <f t="shared" si="0"/>
        <v>600</v>
      </c>
      <c r="F9" s="13"/>
      <c r="G9" s="21">
        <v>1</v>
      </c>
      <c r="H9" s="39"/>
      <c r="I9" s="26" t="s">
        <v>29</v>
      </c>
      <c r="J9" s="57">
        <v>0.5</v>
      </c>
      <c r="K9" s="3"/>
      <c r="L9" s="3"/>
      <c r="M9" s="3"/>
      <c r="N9" s="3"/>
      <c r="O9" s="3"/>
      <c r="P9" s="3"/>
      <c r="Q9" s="3"/>
      <c r="R9" s="3"/>
      <c r="S9" s="3"/>
    </row>
    <row r="10" spans="1:19" ht="15">
      <c r="A10" s="39"/>
      <c r="B10" s="26" t="str">
        <f>'Production Savings'!B10</f>
        <v>Credit Notes</v>
      </c>
      <c r="C10" s="54" t="s">
        <v>31</v>
      </c>
      <c r="D10" s="39">
        <f>IF(C10 = "Yes",'Production Savings'!C10,0)</f>
        <v>20</v>
      </c>
      <c r="E10" s="39">
        <f t="shared" si="0"/>
        <v>240</v>
      </c>
      <c r="F10" s="13"/>
      <c r="G10" s="21">
        <v>1</v>
      </c>
      <c r="H10" s="24"/>
      <c r="I10" s="26" t="s">
        <v>28</v>
      </c>
      <c r="J10" s="57">
        <v>5</v>
      </c>
      <c r="K10" s="3"/>
      <c r="L10" s="3"/>
      <c r="M10" s="3"/>
      <c r="N10" s="3"/>
      <c r="O10" s="3"/>
      <c r="P10" s="3"/>
      <c r="Q10" s="3"/>
      <c r="R10" s="3"/>
      <c r="S10" s="3"/>
    </row>
    <row r="11" spans="1:19" ht="15">
      <c r="A11" s="39"/>
      <c r="B11" s="26" t="str">
        <f>'Production Savings'!B11</f>
        <v>Sales Orders</v>
      </c>
      <c r="C11" s="54" t="s">
        <v>31</v>
      </c>
      <c r="D11" s="39">
        <f>IF(C11 = "Yes",'Production Savings'!C11,0)</f>
        <v>250</v>
      </c>
      <c r="E11" s="39">
        <f t="shared" si="0"/>
        <v>3000</v>
      </c>
      <c r="F11" s="13"/>
      <c r="G11" s="21">
        <v>1</v>
      </c>
      <c r="H11" s="24"/>
      <c r="I11" s="24"/>
      <c r="J11" s="24"/>
      <c r="K11" s="3"/>
      <c r="L11" s="3"/>
      <c r="M11" s="3"/>
      <c r="N11" s="3"/>
      <c r="O11" s="3"/>
      <c r="P11" s="3"/>
      <c r="Q11" s="3"/>
      <c r="R11" s="3"/>
      <c r="S11" s="3"/>
    </row>
    <row r="12" spans="1:19" ht="15">
      <c r="A12" s="39"/>
      <c r="B12" s="26" t="str">
        <f>'Production Savings'!B12</f>
        <v>Purchase Orders</v>
      </c>
      <c r="C12" s="54" t="s">
        <v>31</v>
      </c>
      <c r="D12" s="39">
        <f>IF(C12 = "Yes",'Production Savings'!C12,0)</f>
        <v>100</v>
      </c>
      <c r="E12" s="39">
        <f t="shared" si="0"/>
        <v>1200</v>
      </c>
      <c r="F12" s="13"/>
      <c r="G12" s="21">
        <v>1</v>
      </c>
      <c r="H12" s="3"/>
      <c r="I12" s="3"/>
      <c r="J12" s="3"/>
      <c r="K12" s="3"/>
      <c r="L12" s="3"/>
      <c r="M12" s="3"/>
      <c r="N12" s="3"/>
      <c r="O12" s="3"/>
      <c r="P12" s="3"/>
      <c r="Q12" s="3"/>
      <c r="R12" s="3"/>
      <c r="S12" s="3"/>
    </row>
    <row r="13" spans="1:19" ht="15">
      <c r="A13" s="39"/>
      <c r="B13" s="26" t="str">
        <f>'Production Savings'!B13</f>
        <v>Remittance Advices</v>
      </c>
      <c r="C13" s="54" t="s">
        <v>31</v>
      </c>
      <c r="D13" s="39">
        <f>IF(C13 = "Yes",'Production Savings'!C13,0)</f>
        <v>25</v>
      </c>
      <c r="E13" s="39">
        <f t="shared" si="0"/>
        <v>300</v>
      </c>
      <c r="F13" s="13"/>
      <c r="G13" s="21">
        <v>1</v>
      </c>
      <c r="H13" s="3"/>
      <c r="I13" s="3"/>
      <c r="J13" s="3"/>
      <c r="K13" s="3"/>
      <c r="L13" s="3"/>
      <c r="M13" s="3"/>
      <c r="N13" s="3"/>
      <c r="O13" s="3"/>
      <c r="P13" s="3"/>
      <c r="Q13" s="3"/>
      <c r="R13" s="3"/>
      <c r="S13" s="3"/>
    </row>
    <row r="14" spans="1:19" ht="15">
      <c r="A14" s="39"/>
      <c r="B14" s="26"/>
      <c r="C14" s="55"/>
      <c r="D14" s="39"/>
      <c r="E14" s="39"/>
      <c r="F14" s="13"/>
      <c r="G14" s="21"/>
      <c r="H14" s="3"/>
      <c r="I14" s="3"/>
      <c r="J14" s="3"/>
      <c r="K14" s="3"/>
      <c r="L14" s="3"/>
      <c r="M14" s="3"/>
      <c r="N14" s="3"/>
      <c r="O14" s="3"/>
      <c r="P14" s="3"/>
      <c r="Q14" s="3"/>
      <c r="R14" s="3"/>
      <c r="S14" s="3"/>
    </row>
    <row r="15" spans="1:19" ht="15">
      <c r="A15" s="39"/>
      <c r="B15" s="43" t="s">
        <v>21</v>
      </c>
      <c r="C15" s="56"/>
      <c r="D15" s="39"/>
      <c r="E15" s="39"/>
      <c r="F15" s="13"/>
      <c r="G15" s="21"/>
      <c r="H15" s="3"/>
      <c r="I15" s="3"/>
      <c r="J15" s="3"/>
      <c r="K15" s="3"/>
      <c r="L15" s="3"/>
      <c r="M15" s="3"/>
      <c r="N15" s="3"/>
      <c r="O15" s="3"/>
      <c r="P15" s="3"/>
      <c r="Q15" s="3"/>
      <c r="R15" s="3"/>
      <c r="S15" s="3"/>
    </row>
    <row r="16" spans="1:19" ht="15">
      <c r="A16" s="39"/>
      <c r="B16" s="26" t="str">
        <f>'Production Savings'!B17</f>
        <v>Quotations</v>
      </c>
      <c r="C16" s="54" t="s">
        <v>31</v>
      </c>
      <c r="D16" s="39">
        <f>IF(C16 = "Yes",'Production Savings'!C17,0)</f>
        <v>100</v>
      </c>
      <c r="E16" s="39">
        <f>D16*12</f>
        <v>1200</v>
      </c>
      <c r="F16" s="13"/>
      <c r="G16" s="21">
        <v>5</v>
      </c>
      <c r="H16" s="3"/>
      <c r="I16" s="3"/>
      <c r="J16" s="3"/>
      <c r="K16" s="3"/>
      <c r="L16" s="3"/>
      <c r="M16" s="3"/>
      <c r="N16" s="3"/>
      <c r="O16" s="3"/>
      <c r="P16" s="3"/>
      <c r="Q16" s="3"/>
      <c r="R16" s="3"/>
      <c r="S16" s="3"/>
    </row>
    <row r="17" spans="1:19" ht="15">
      <c r="A17" s="39"/>
      <c r="B17" s="26" t="str">
        <f>'Production Savings'!B18</f>
        <v>Letters</v>
      </c>
      <c r="C17" s="54" t="s">
        <v>31</v>
      </c>
      <c r="D17" s="39">
        <f>IF(C17 = "Yes",'Production Savings'!C18,0)</f>
        <v>100</v>
      </c>
      <c r="E17" s="39">
        <f>D17*12</f>
        <v>1200</v>
      </c>
      <c r="F17" s="13"/>
      <c r="G17" s="21">
        <v>1</v>
      </c>
      <c r="H17" s="3"/>
      <c r="I17" s="3"/>
      <c r="J17" s="3"/>
      <c r="K17" s="3"/>
      <c r="L17" s="3"/>
      <c r="M17" s="3"/>
      <c r="N17" s="3"/>
      <c r="O17" s="3"/>
      <c r="P17" s="3"/>
      <c r="Q17" s="3"/>
      <c r="R17" s="3"/>
      <c r="S17" s="3"/>
    </row>
    <row r="18" spans="1:19" ht="15">
      <c r="A18" s="39"/>
      <c r="B18" s="26" t="str">
        <f>'Production Savings'!B19</f>
        <v>Debtors Letters</v>
      </c>
      <c r="C18" s="54" t="s">
        <v>31</v>
      </c>
      <c r="D18" s="39">
        <f>IF(C18 = "Yes",'Production Savings'!C19,0)</f>
        <v>100</v>
      </c>
      <c r="E18" s="39">
        <f>D18*12</f>
        <v>1200</v>
      </c>
      <c r="F18" s="13"/>
      <c r="G18" s="21">
        <v>1</v>
      </c>
      <c r="H18" s="3"/>
      <c r="I18" s="3"/>
      <c r="J18" s="3"/>
      <c r="K18" s="3"/>
      <c r="L18" s="3"/>
      <c r="M18" s="3"/>
      <c r="N18" s="3"/>
      <c r="O18" s="3"/>
      <c r="P18" s="3"/>
      <c r="Q18" s="3"/>
      <c r="R18" s="3"/>
      <c r="S18" s="3"/>
    </row>
    <row r="19" spans="1:19" ht="15">
      <c r="A19" s="39"/>
      <c r="B19" s="26" t="str">
        <f>'Production Savings'!B20</f>
        <v>Other</v>
      </c>
      <c r="C19" s="54" t="s">
        <v>31</v>
      </c>
      <c r="D19" s="39">
        <f>IF(C19 = "Yes",'Production Savings'!C20,0)</f>
        <v>100</v>
      </c>
      <c r="E19" s="39">
        <f>D19*12</f>
        <v>1200</v>
      </c>
      <c r="F19" s="13"/>
      <c r="G19" s="21">
        <v>1</v>
      </c>
      <c r="H19" s="3"/>
      <c r="I19" s="3"/>
      <c r="J19" s="3"/>
      <c r="K19" s="3"/>
      <c r="L19" s="3"/>
      <c r="M19" s="3"/>
      <c r="N19" s="3"/>
      <c r="O19" s="3"/>
      <c r="P19" s="3"/>
      <c r="Q19" s="3"/>
      <c r="R19" s="3"/>
      <c r="S19" s="3"/>
    </row>
    <row r="20" spans="1:19" ht="15">
      <c r="A20" s="39"/>
      <c r="B20" s="26"/>
      <c r="C20" s="25"/>
      <c r="D20" s="39"/>
      <c r="E20" s="39"/>
      <c r="F20" s="13"/>
      <c r="G20" s="52"/>
      <c r="H20" s="3"/>
      <c r="I20" s="3"/>
      <c r="J20" s="3"/>
      <c r="K20" s="3"/>
      <c r="L20" s="3"/>
      <c r="M20" s="3"/>
      <c r="N20" s="3"/>
      <c r="O20" s="3"/>
      <c r="P20" s="3"/>
      <c r="Q20" s="3"/>
      <c r="R20" s="3"/>
      <c r="S20" s="3"/>
    </row>
    <row r="21" spans="1:19" ht="15">
      <c r="A21" s="39"/>
      <c r="B21" s="39"/>
      <c r="C21" s="24"/>
      <c r="D21" s="39"/>
      <c r="E21" s="39"/>
      <c r="F21" s="7"/>
      <c r="G21" s="53"/>
      <c r="H21" s="3"/>
      <c r="I21" s="3"/>
      <c r="J21" s="3"/>
      <c r="K21" s="3"/>
      <c r="L21" s="3"/>
      <c r="M21" s="3"/>
      <c r="N21" s="3"/>
      <c r="O21" s="3"/>
      <c r="P21" s="3"/>
      <c r="Q21" s="3"/>
      <c r="R21" s="3"/>
      <c r="S21" s="3"/>
    </row>
    <row r="22" spans="1:19" ht="14.25">
      <c r="A22" s="39"/>
      <c r="B22" s="42" t="s">
        <v>10</v>
      </c>
      <c r="C22" s="44"/>
      <c r="D22" s="45">
        <f>SUM(D7:D21)</f>
        <v>1495</v>
      </c>
      <c r="E22" s="45">
        <f>D22*12</f>
        <v>17940</v>
      </c>
      <c r="F22" s="7"/>
      <c r="G22" s="7"/>
      <c r="H22" s="3"/>
      <c r="I22" s="3"/>
      <c r="J22" s="3"/>
      <c r="K22" s="3"/>
      <c r="L22" s="3"/>
      <c r="M22" s="3"/>
      <c r="N22" s="3"/>
      <c r="O22" s="3"/>
      <c r="P22" s="3"/>
      <c r="Q22" s="3"/>
      <c r="R22" s="3"/>
      <c r="S22" s="3"/>
    </row>
    <row r="23" spans="1:19" ht="14.25">
      <c r="A23" s="39"/>
      <c r="B23" s="39"/>
      <c r="C23" s="24"/>
      <c r="D23" s="39"/>
      <c r="E23" s="39"/>
      <c r="F23" s="7"/>
      <c r="G23" s="7"/>
      <c r="H23" s="3"/>
      <c r="I23" s="3"/>
      <c r="J23" s="3"/>
      <c r="K23" s="3"/>
      <c r="L23" s="3"/>
      <c r="M23" s="3"/>
      <c r="N23" s="3"/>
      <c r="O23" s="3"/>
      <c r="P23" s="3"/>
      <c r="Q23" s="3"/>
      <c r="R23" s="3"/>
      <c r="S23" s="3"/>
    </row>
    <row r="24" spans="1:19" ht="14.25">
      <c r="A24" s="39"/>
      <c r="B24" s="42" t="s">
        <v>27</v>
      </c>
      <c r="C24" s="46"/>
      <c r="D24" s="47">
        <f>'Archive Calcs'!D28</f>
        <v>598</v>
      </c>
      <c r="E24" s="48">
        <f>D24*12</f>
        <v>7176</v>
      </c>
      <c r="F24" s="7"/>
      <c r="G24" s="7"/>
      <c r="H24" s="3"/>
      <c r="I24" s="3"/>
      <c r="J24" s="3"/>
      <c r="K24" s="3"/>
      <c r="L24" s="3"/>
      <c r="M24" s="3"/>
      <c r="N24" s="3"/>
      <c r="O24" s="3"/>
      <c r="P24" s="3"/>
      <c r="Q24" s="3"/>
      <c r="R24" s="3"/>
      <c r="S24" s="3"/>
    </row>
    <row r="25" spans="1:19" ht="14.25">
      <c r="A25" s="39"/>
      <c r="B25" s="42" t="s">
        <v>38</v>
      </c>
      <c r="C25" s="46"/>
      <c r="D25" s="47">
        <f>'Archive Calcs'!E28</f>
        <v>568.5</v>
      </c>
      <c r="E25" s="48">
        <f>D25*12</f>
        <v>6822</v>
      </c>
      <c r="F25" s="7"/>
      <c r="G25" s="7"/>
      <c r="H25" s="3"/>
      <c r="I25" s="3"/>
      <c r="J25" s="3"/>
      <c r="K25" s="3"/>
      <c r="L25" s="3"/>
      <c r="M25" s="3"/>
      <c r="N25" s="3"/>
      <c r="O25" s="3"/>
      <c r="P25" s="3"/>
      <c r="Q25" s="3"/>
      <c r="R25" s="3"/>
      <c r="S25" s="3"/>
    </row>
    <row r="26" spans="1:19" ht="14.25">
      <c r="A26" s="39"/>
      <c r="B26" s="42"/>
      <c r="C26" s="46"/>
      <c r="D26" s="47"/>
      <c r="E26" s="48"/>
      <c r="F26" s="7"/>
      <c r="G26" s="7"/>
      <c r="H26" s="3"/>
      <c r="I26" s="3"/>
      <c r="J26" s="3"/>
      <c r="K26" s="3"/>
      <c r="L26" s="3"/>
      <c r="M26" s="3"/>
      <c r="N26" s="3"/>
      <c r="O26" s="3"/>
      <c r="P26" s="3"/>
      <c r="Q26" s="3"/>
      <c r="R26" s="3"/>
      <c r="S26" s="3"/>
    </row>
    <row r="27" spans="1:19" ht="14.25">
      <c r="A27" s="39"/>
      <c r="B27" s="42" t="s">
        <v>29</v>
      </c>
      <c r="C27" s="46"/>
      <c r="D27" s="47">
        <f>'Archive Calcs'!F28</f>
        <v>7.4749999999999996</v>
      </c>
      <c r="E27" s="48">
        <f>D27*12</f>
        <v>89.699999999999989</v>
      </c>
      <c r="F27" s="7"/>
      <c r="G27" s="7"/>
      <c r="H27" s="3"/>
      <c r="I27" s="3"/>
      <c r="J27" s="3"/>
      <c r="K27" s="3"/>
      <c r="L27" s="3"/>
      <c r="M27" s="3"/>
      <c r="N27" s="3"/>
      <c r="O27" s="3"/>
      <c r="P27" s="3"/>
      <c r="Q27" s="3"/>
      <c r="R27" s="3"/>
      <c r="S27" s="3"/>
    </row>
    <row r="28" spans="1:19" ht="14.25">
      <c r="A28" s="39"/>
      <c r="B28" s="42" t="s">
        <v>39</v>
      </c>
      <c r="C28" s="46"/>
      <c r="D28" s="47">
        <f>'Archive Calcs'!G28</f>
        <v>94.75</v>
      </c>
      <c r="E28" s="48">
        <f>D28*12</f>
        <v>1137</v>
      </c>
      <c r="F28" s="7"/>
      <c r="G28" s="7"/>
      <c r="H28" s="3"/>
      <c r="I28" s="3"/>
      <c r="J28" s="3"/>
      <c r="K28" s="3"/>
      <c r="L28" s="3"/>
      <c r="M28" s="3"/>
      <c r="N28" s="3"/>
      <c r="O28" s="3"/>
      <c r="P28" s="3"/>
      <c r="Q28" s="3"/>
      <c r="R28" s="3"/>
      <c r="S28" s="3"/>
    </row>
    <row r="29" spans="1:19" ht="14.25">
      <c r="A29" s="39"/>
      <c r="B29" s="42"/>
      <c r="C29" s="46"/>
      <c r="D29" s="47"/>
      <c r="E29" s="48"/>
      <c r="F29" s="7"/>
      <c r="G29" s="7"/>
      <c r="H29" s="3"/>
      <c r="I29" s="3"/>
      <c r="J29" s="3"/>
      <c r="K29" s="3"/>
      <c r="L29" s="3"/>
      <c r="M29" s="3"/>
      <c r="N29" s="3"/>
      <c r="O29" s="3"/>
      <c r="P29" s="3"/>
      <c r="Q29" s="3"/>
      <c r="R29" s="3"/>
      <c r="S29" s="3"/>
    </row>
    <row r="30" spans="1:19" ht="14.25">
      <c r="A30" s="24"/>
      <c r="B30" s="24"/>
      <c r="C30" s="24"/>
      <c r="D30" s="49"/>
      <c r="E30" s="49"/>
      <c r="F30" s="2"/>
      <c r="G30" s="2"/>
      <c r="H30" s="2"/>
      <c r="I30" s="3"/>
      <c r="J30" s="3"/>
      <c r="K30" s="3"/>
      <c r="L30" s="3"/>
      <c r="M30" s="3"/>
      <c r="N30" s="3"/>
      <c r="O30" s="3"/>
      <c r="P30" s="3"/>
      <c r="Q30" s="3"/>
      <c r="R30" s="3"/>
      <c r="S30" s="3"/>
    </row>
    <row r="31" spans="1:19" ht="14.25">
      <c r="A31" s="24"/>
      <c r="B31" s="50" t="s">
        <v>9</v>
      </c>
      <c r="C31" s="50"/>
      <c r="D31" s="51">
        <f>(D24+D25)-(D27+D28)</f>
        <v>1064.2750000000001</v>
      </c>
      <c r="E31" s="51">
        <f>D31*12</f>
        <v>12771.300000000001</v>
      </c>
      <c r="F31" s="2"/>
      <c r="G31" s="2"/>
      <c r="H31" s="2"/>
      <c r="I31" s="3"/>
      <c r="J31" s="3"/>
      <c r="K31" s="3"/>
      <c r="L31" s="3"/>
      <c r="M31" s="3"/>
      <c r="N31" s="3"/>
      <c r="O31" s="3"/>
      <c r="P31" s="3"/>
      <c r="Q31" s="3"/>
      <c r="R31" s="3"/>
      <c r="S31" s="3"/>
    </row>
    <row r="32" spans="1:19">
      <c r="A32" s="24"/>
      <c r="B32" s="24"/>
      <c r="C32" s="24"/>
      <c r="D32" s="24"/>
      <c r="E32" s="24"/>
      <c r="F32" s="3"/>
      <c r="G32" s="3"/>
      <c r="H32" s="3"/>
      <c r="I32" s="3"/>
      <c r="J32" s="3"/>
      <c r="K32" s="3"/>
      <c r="L32" s="3"/>
      <c r="M32" s="3"/>
      <c r="N32" s="3"/>
      <c r="O32" s="3"/>
      <c r="P32" s="3"/>
      <c r="Q32" s="3"/>
      <c r="R32" s="3"/>
      <c r="S32" s="3"/>
    </row>
    <row r="33" spans="1:19">
      <c r="A33" s="24"/>
      <c r="B33" s="24"/>
      <c r="C33" s="24"/>
      <c r="D33" s="24"/>
      <c r="E33" s="24"/>
      <c r="F33" s="3"/>
      <c r="G33" s="3"/>
      <c r="H33" s="3"/>
      <c r="I33" s="3"/>
      <c r="J33" s="3"/>
      <c r="K33" s="3"/>
      <c r="L33" s="3"/>
      <c r="M33" s="3"/>
      <c r="N33" s="3"/>
      <c r="O33" s="3"/>
      <c r="P33" s="3"/>
      <c r="Q33" s="3"/>
      <c r="R33" s="3"/>
      <c r="S33" s="3"/>
    </row>
    <row r="34" spans="1:19" ht="18">
      <c r="A34" s="3"/>
      <c r="B34" s="18"/>
      <c r="C34" s="3"/>
      <c r="D34" s="19"/>
      <c r="E34" s="19"/>
      <c r="F34" s="3"/>
      <c r="G34" s="3"/>
      <c r="H34" s="3"/>
      <c r="I34" s="3"/>
      <c r="J34" s="3"/>
      <c r="K34" s="3"/>
      <c r="L34" s="3"/>
      <c r="M34" s="3"/>
      <c r="N34" s="3"/>
      <c r="O34" s="3"/>
      <c r="P34" s="3"/>
      <c r="Q34" s="3"/>
      <c r="R34" s="3"/>
      <c r="S34" s="3"/>
    </row>
    <row r="35" spans="1:19">
      <c r="A35" s="3"/>
      <c r="B35" s="3"/>
      <c r="C35" s="3"/>
      <c r="D35" s="3"/>
      <c r="E35" s="3"/>
      <c r="F35" s="3"/>
      <c r="G35" s="3"/>
      <c r="H35" s="3"/>
      <c r="I35" s="3"/>
      <c r="J35" s="3"/>
      <c r="K35" s="3"/>
      <c r="L35" s="3"/>
      <c r="M35" s="3"/>
      <c r="N35" s="3"/>
      <c r="O35" s="3"/>
      <c r="P35" s="3"/>
      <c r="Q35" s="3"/>
      <c r="R35" s="3"/>
      <c r="S35" s="3"/>
    </row>
    <row r="36" spans="1:19">
      <c r="A36" s="3"/>
      <c r="B36" s="3"/>
      <c r="C36" s="3"/>
      <c r="D36" s="3"/>
      <c r="E36" s="3"/>
      <c r="F36" s="3"/>
      <c r="G36" s="3"/>
      <c r="H36" s="3"/>
      <c r="I36" s="3"/>
      <c r="J36" s="3"/>
      <c r="K36" s="3"/>
      <c r="L36" s="3"/>
      <c r="M36" s="3"/>
      <c r="N36" s="3"/>
      <c r="O36" s="3"/>
      <c r="P36" s="3"/>
      <c r="Q36" s="3"/>
      <c r="R36" s="3"/>
      <c r="S36" s="3"/>
    </row>
    <row r="37" spans="1:19">
      <c r="A37" s="3"/>
      <c r="B37" s="3"/>
      <c r="C37" s="3"/>
      <c r="D37" s="3"/>
      <c r="E37" s="3"/>
      <c r="F37" s="3"/>
      <c r="G37" s="3"/>
      <c r="H37" s="3"/>
      <c r="I37" s="3"/>
      <c r="J37" s="3"/>
      <c r="K37" s="3"/>
      <c r="L37" s="3"/>
      <c r="M37" s="3"/>
      <c r="N37" s="3"/>
      <c r="O37" s="3"/>
      <c r="P37" s="3"/>
      <c r="Q37" s="3"/>
      <c r="R37" s="3"/>
      <c r="S37" s="3"/>
    </row>
    <row r="38" spans="1:19">
      <c r="A38" s="3"/>
      <c r="B38" s="3"/>
      <c r="C38" s="3"/>
      <c r="D38" s="3"/>
      <c r="E38" s="3"/>
      <c r="F38" s="3"/>
      <c r="G38" s="3"/>
      <c r="H38" s="3"/>
      <c r="I38" s="3"/>
      <c r="J38" s="3"/>
      <c r="K38" s="3"/>
      <c r="L38" s="3"/>
      <c r="M38" s="3"/>
      <c r="N38" s="3"/>
      <c r="O38" s="3"/>
      <c r="P38" s="3"/>
      <c r="Q38" s="3"/>
      <c r="R38" s="3"/>
      <c r="S38" s="3"/>
    </row>
    <row r="39" spans="1:19">
      <c r="A39" s="3"/>
      <c r="B39" s="3"/>
      <c r="C39" s="3"/>
      <c r="D39" s="3"/>
      <c r="E39" s="3"/>
      <c r="F39" s="3"/>
      <c r="G39" s="3"/>
      <c r="H39" s="3"/>
      <c r="I39" s="3"/>
      <c r="J39" s="3"/>
      <c r="K39" s="3"/>
      <c r="L39" s="3"/>
      <c r="M39" s="3"/>
      <c r="N39" s="3"/>
      <c r="O39" s="3"/>
      <c r="P39" s="3"/>
      <c r="Q39" s="3"/>
      <c r="R39" s="3"/>
      <c r="S39" s="3"/>
    </row>
    <row r="40" spans="1:19">
      <c r="A40" s="3"/>
      <c r="B40" s="3"/>
      <c r="C40" s="3"/>
      <c r="D40" s="3"/>
      <c r="E40" s="3"/>
      <c r="F40" s="3"/>
      <c r="G40" s="3"/>
      <c r="H40" s="3"/>
      <c r="I40" s="3"/>
      <c r="J40" s="3"/>
      <c r="K40" s="3"/>
      <c r="L40" s="3"/>
      <c r="M40" s="3"/>
      <c r="N40" s="3"/>
      <c r="O40" s="3"/>
      <c r="P40" s="3"/>
      <c r="Q40" s="3"/>
      <c r="R40" s="3"/>
      <c r="S40" s="3"/>
    </row>
    <row r="41" spans="1:19">
      <c r="A41" s="3"/>
      <c r="B41" s="3"/>
      <c r="C41" s="3"/>
      <c r="D41" s="3"/>
      <c r="E41" s="3"/>
      <c r="F41" s="3"/>
      <c r="G41" s="3"/>
      <c r="H41" s="3"/>
      <c r="I41" s="3"/>
      <c r="J41" s="3"/>
      <c r="K41" s="3"/>
      <c r="L41" s="3"/>
      <c r="M41" s="3"/>
      <c r="N41" s="3"/>
      <c r="O41" s="3"/>
      <c r="P41" s="3"/>
      <c r="Q41" s="3"/>
      <c r="R41" s="3"/>
      <c r="S41" s="3"/>
    </row>
    <row r="42" spans="1:19">
      <c r="A42" s="3"/>
      <c r="B42" s="3"/>
      <c r="C42" s="3"/>
      <c r="D42" s="3"/>
      <c r="E42" s="3"/>
      <c r="F42" s="3"/>
      <c r="G42" s="3"/>
      <c r="H42" s="3"/>
      <c r="I42" s="3"/>
      <c r="J42" s="3"/>
      <c r="K42" s="3"/>
      <c r="L42" s="3"/>
      <c r="M42" s="3"/>
      <c r="N42" s="3"/>
      <c r="O42" s="3"/>
      <c r="P42" s="3"/>
      <c r="Q42" s="3"/>
      <c r="R42" s="3"/>
      <c r="S42" s="3"/>
    </row>
    <row r="43" spans="1:19">
      <c r="A43" s="3"/>
      <c r="B43" s="3"/>
      <c r="C43" s="3"/>
      <c r="D43" s="3"/>
      <c r="E43" s="3"/>
      <c r="F43" s="3"/>
      <c r="G43" s="3"/>
      <c r="H43" s="3"/>
      <c r="I43" s="3"/>
      <c r="J43" s="3"/>
      <c r="K43" s="3"/>
      <c r="L43" s="3"/>
      <c r="M43" s="3"/>
      <c r="N43" s="3"/>
      <c r="O43" s="3"/>
      <c r="P43" s="3"/>
      <c r="Q43" s="3"/>
      <c r="R43" s="3"/>
      <c r="S43" s="3"/>
    </row>
    <row r="44" spans="1:19">
      <c r="A44" s="3"/>
      <c r="B44" s="3"/>
      <c r="C44" s="3"/>
      <c r="D44" s="3"/>
      <c r="E44" s="3"/>
      <c r="F44" s="3"/>
      <c r="G44" s="3"/>
      <c r="H44" s="3"/>
      <c r="I44" s="3"/>
      <c r="J44" s="3"/>
      <c r="K44" s="3"/>
      <c r="L44" s="3"/>
      <c r="M44" s="3"/>
      <c r="N44" s="3"/>
      <c r="O44" s="3"/>
      <c r="P44" s="3"/>
      <c r="Q44" s="3"/>
      <c r="R44" s="3"/>
      <c r="S44" s="3"/>
    </row>
    <row r="45" spans="1:19">
      <c r="A45" s="3"/>
      <c r="B45" s="3"/>
      <c r="C45" s="3"/>
      <c r="D45" s="3"/>
      <c r="E45" s="3"/>
      <c r="F45" s="3"/>
      <c r="G45" s="3"/>
      <c r="H45" s="3"/>
      <c r="I45" s="3"/>
      <c r="J45" s="3"/>
      <c r="K45" s="3"/>
      <c r="L45" s="3"/>
      <c r="M45" s="3"/>
      <c r="N45" s="3"/>
      <c r="O45" s="3"/>
      <c r="P45" s="3"/>
      <c r="Q45" s="3"/>
      <c r="R45" s="3"/>
      <c r="S45" s="3"/>
    </row>
    <row r="46" spans="1:19">
      <c r="A46" s="3"/>
      <c r="B46" s="3"/>
      <c r="C46" s="3"/>
      <c r="D46" s="3"/>
      <c r="E46" s="3"/>
      <c r="F46" s="3"/>
      <c r="G46" s="3"/>
      <c r="H46" s="3"/>
      <c r="I46" s="3"/>
      <c r="J46" s="3"/>
      <c r="K46" s="3"/>
      <c r="L46" s="3"/>
      <c r="M46" s="3"/>
      <c r="N46" s="3"/>
      <c r="O46" s="3"/>
      <c r="P46" s="3"/>
      <c r="Q46" s="3"/>
      <c r="R46" s="3"/>
      <c r="S46" s="3"/>
    </row>
    <row r="47" spans="1:19">
      <c r="A47" s="3"/>
      <c r="B47" s="3"/>
      <c r="C47" s="3"/>
      <c r="D47" s="3"/>
      <c r="E47" s="3"/>
      <c r="F47" s="3"/>
      <c r="G47" s="3"/>
      <c r="H47" s="3"/>
      <c r="I47" s="3"/>
      <c r="J47" s="3"/>
      <c r="K47" s="3"/>
      <c r="L47" s="3"/>
      <c r="M47" s="3"/>
      <c r="N47" s="3"/>
      <c r="O47" s="3"/>
      <c r="P47" s="3"/>
      <c r="Q47" s="3"/>
      <c r="R47" s="3"/>
      <c r="S47" s="3"/>
    </row>
    <row r="48" spans="1:19">
      <c r="A48" s="33"/>
      <c r="B48" s="33"/>
      <c r="C48" s="33"/>
      <c r="D48" s="33"/>
      <c r="E48" s="33"/>
      <c r="F48" s="33"/>
      <c r="G48" s="33"/>
      <c r="H48" s="3"/>
      <c r="I48" s="3"/>
      <c r="J48" s="3"/>
      <c r="K48" s="3"/>
      <c r="L48" s="3"/>
      <c r="M48" s="3"/>
      <c r="N48" s="3"/>
      <c r="O48" s="3"/>
      <c r="P48" s="3"/>
      <c r="Q48" s="3"/>
      <c r="R48" s="3"/>
      <c r="S48" s="3"/>
    </row>
    <row r="49" spans="1:19">
      <c r="A49" s="33"/>
      <c r="B49" s="33"/>
      <c r="C49" s="33"/>
      <c r="D49" s="33"/>
      <c r="E49" s="33"/>
      <c r="F49" s="33"/>
      <c r="G49" s="33"/>
      <c r="H49" s="3"/>
      <c r="I49" s="3"/>
      <c r="J49" s="3"/>
      <c r="K49" s="3"/>
      <c r="L49" s="3"/>
      <c r="M49" s="3"/>
      <c r="N49" s="3"/>
      <c r="O49" s="3"/>
      <c r="P49" s="3"/>
      <c r="Q49" s="3"/>
      <c r="R49" s="3"/>
      <c r="S49" s="3"/>
    </row>
    <row r="50" spans="1:19">
      <c r="A50" s="33"/>
      <c r="B50" s="33"/>
      <c r="C50" s="33"/>
      <c r="D50" s="33"/>
      <c r="E50" s="33"/>
      <c r="F50" s="33"/>
      <c r="G50" s="33"/>
      <c r="H50" s="3"/>
      <c r="I50" s="3"/>
      <c r="J50" s="3"/>
      <c r="K50" s="3"/>
      <c r="L50" s="3"/>
      <c r="M50" s="3"/>
      <c r="N50" s="3"/>
      <c r="O50" s="3"/>
      <c r="P50" s="3"/>
      <c r="Q50" s="3"/>
      <c r="R50" s="3"/>
      <c r="S50" s="3"/>
    </row>
    <row r="51" spans="1:19">
      <c r="A51" s="33"/>
      <c r="B51" s="33"/>
      <c r="C51" s="33"/>
      <c r="D51" s="33"/>
      <c r="E51" s="33"/>
      <c r="F51" s="33"/>
      <c r="G51" s="33"/>
      <c r="H51" s="3"/>
      <c r="I51" s="3"/>
      <c r="J51" s="3"/>
      <c r="K51" s="3"/>
      <c r="L51" s="3"/>
      <c r="M51" s="3"/>
      <c r="N51" s="3"/>
      <c r="O51" s="3"/>
      <c r="P51" s="3"/>
      <c r="Q51" s="3"/>
      <c r="R51" s="3"/>
      <c r="S51" s="3"/>
    </row>
    <row r="52" spans="1:19">
      <c r="A52" s="33"/>
      <c r="B52" s="33"/>
      <c r="C52" s="33"/>
      <c r="D52" s="33"/>
      <c r="E52" s="33"/>
      <c r="F52" s="33"/>
      <c r="G52" s="33"/>
      <c r="H52" s="3"/>
      <c r="I52" s="3"/>
      <c r="J52" s="3"/>
      <c r="K52" s="3"/>
      <c r="L52" s="3"/>
      <c r="M52" s="3"/>
      <c r="N52" s="3"/>
      <c r="O52" s="3"/>
      <c r="P52" s="3"/>
      <c r="Q52" s="3"/>
      <c r="R52" s="3"/>
      <c r="S52" s="3"/>
    </row>
    <row r="53" spans="1:19">
      <c r="A53" s="33"/>
      <c r="B53" s="33"/>
      <c r="C53" s="33"/>
      <c r="D53" s="33"/>
      <c r="E53" s="33"/>
      <c r="F53" s="33"/>
      <c r="G53" s="33"/>
      <c r="H53" s="3"/>
      <c r="I53" s="3"/>
      <c r="J53" s="3"/>
      <c r="K53" s="3"/>
      <c r="L53" s="3"/>
      <c r="M53" s="3"/>
      <c r="N53" s="3"/>
      <c r="O53" s="3"/>
      <c r="P53" s="3"/>
      <c r="Q53" s="3"/>
      <c r="R53" s="3"/>
      <c r="S53" s="3"/>
    </row>
    <row r="54" spans="1:19">
      <c r="A54" s="33"/>
      <c r="B54" s="33"/>
      <c r="C54" s="33"/>
      <c r="D54" s="33"/>
      <c r="E54" s="33"/>
      <c r="F54" s="33"/>
      <c r="G54" s="33"/>
      <c r="H54" s="3"/>
      <c r="I54" s="3"/>
      <c r="J54" s="3"/>
      <c r="K54" s="3"/>
      <c r="L54" s="3"/>
      <c r="M54" s="3"/>
      <c r="N54" s="3"/>
      <c r="O54" s="3"/>
      <c r="P54" s="3"/>
      <c r="Q54" s="3"/>
      <c r="R54" s="3"/>
      <c r="S54" s="3"/>
    </row>
    <row r="55" spans="1:19">
      <c r="A55" s="33"/>
      <c r="B55" s="33"/>
      <c r="C55" s="33"/>
      <c r="D55" s="33"/>
      <c r="E55" s="33"/>
      <c r="F55" s="33"/>
      <c r="G55" s="33"/>
      <c r="H55" s="3"/>
      <c r="I55" s="3"/>
      <c r="J55" s="3"/>
      <c r="K55" s="3"/>
      <c r="L55" s="3"/>
      <c r="M55" s="3"/>
      <c r="N55" s="3"/>
      <c r="O55" s="3"/>
      <c r="P55" s="3"/>
      <c r="Q55" s="3"/>
      <c r="R55" s="3"/>
      <c r="S55" s="3"/>
    </row>
    <row r="56" spans="1:19">
      <c r="A56" s="33"/>
      <c r="B56" s="33"/>
      <c r="C56" s="33"/>
      <c r="D56" s="33"/>
      <c r="E56" s="33"/>
      <c r="F56" s="33"/>
      <c r="G56" s="33"/>
      <c r="H56" s="3"/>
      <c r="I56" s="3" t="s">
        <v>37</v>
      </c>
      <c r="J56" s="28"/>
      <c r="K56" s="3"/>
      <c r="L56" s="3"/>
      <c r="M56" s="3"/>
      <c r="N56" s="3"/>
      <c r="O56" s="3"/>
      <c r="P56" s="3"/>
      <c r="Q56" s="3"/>
      <c r="R56" s="3"/>
      <c r="S56" s="3"/>
    </row>
    <row r="57" spans="1:19">
      <c r="A57" s="33"/>
      <c r="B57" s="33"/>
      <c r="C57" s="33"/>
      <c r="D57" s="33"/>
      <c r="E57" s="33"/>
      <c r="F57" s="33"/>
      <c r="G57" s="33"/>
      <c r="H57" s="3"/>
      <c r="I57" s="3"/>
      <c r="J57" s="3" t="s">
        <v>31</v>
      </c>
      <c r="K57" s="3"/>
      <c r="L57" s="3"/>
      <c r="M57" s="3"/>
      <c r="N57" s="3"/>
      <c r="O57" s="3"/>
      <c r="P57" s="3"/>
      <c r="Q57" s="3"/>
      <c r="R57" s="3"/>
      <c r="S57" s="3"/>
    </row>
    <row r="58" spans="1:19">
      <c r="A58" s="33"/>
      <c r="B58" s="33"/>
      <c r="C58" s="33"/>
      <c r="D58" s="33"/>
      <c r="E58" s="33"/>
      <c r="F58" s="33"/>
      <c r="G58" s="33"/>
      <c r="H58" s="3"/>
      <c r="I58" s="3"/>
      <c r="J58" s="3" t="s">
        <v>36</v>
      </c>
      <c r="K58" s="3"/>
      <c r="L58" s="3"/>
      <c r="M58" s="3"/>
      <c r="N58" s="3"/>
      <c r="O58" s="3"/>
      <c r="P58" s="3"/>
      <c r="Q58" s="3"/>
      <c r="R58" s="3"/>
      <c r="S58" s="3"/>
    </row>
    <row r="59" spans="1:19">
      <c r="A59" s="33"/>
      <c r="B59" s="33"/>
      <c r="C59" s="33"/>
      <c r="D59" s="33"/>
      <c r="E59" s="33"/>
      <c r="F59" s="33"/>
      <c r="G59" s="33"/>
      <c r="H59" s="3"/>
      <c r="I59" s="3"/>
      <c r="J59" s="3"/>
      <c r="K59" s="3"/>
      <c r="L59" s="3"/>
      <c r="M59" s="3"/>
      <c r="N59" s="3"/>
      <c r="O59" s="3"/>
      <c r="P59" s="3"/>
      <c r="Q59" s="3"/>
      <c r="R59" s="3"/>
      <c r="S59" s="3"/>
    </row>
    <row r="60" spans="1:19">
      <c r="A60" s="33"/>
      <c r="B60" s="33"/>
      <c r="C60" s="33"/>
      <c r="D60" s="33"/>
      <c r="E60" s="33"/>
      <c r="F60" s="33"/>
      <c r="G60" s="33"/>
      <c r="H60" s="3"/>
      <c r="I60" s="3"/>
      <c r="J60" s="3"/>
      <c r="K60" s="3"/>
      <c r="L60" s="3"/>
      <c r="M60" s="3"/>
      <c r="N60" s="3"/>
      <c r="O60" s="3"/>
      <c r="P60" s="3"/>
      <c r="Q60" s="3"/>
      <c r="R60" s="3"/>
      <c r="S60" s="3"/>
    </row>
    <row r="61" spans="1:19">
      <c r="A61" s="33"/>
      <c r="B61" s="33"/>
      <c r="C61" s="33"/>
      <c r="D61" s="33"/>
      <c r="E61" s="33"/>
      <c r="F61" s="33"/>
      <c r="G61" s="33"/>
      <c r="H61" s="3"/>
      <c r="I61" s="3"/>
      <c r="J61" s="3"/>
      <c r="K61" s="3"/>
      <c r="L61" s="3"/>
      <c r="M61" s="3"/>
      <c r="N61" s="3"/>
      <c r="O61" s="3"/>
      <c r="P61" s="3"/>
      <c r="Q61" s="3"/>
      <c r="R61" s="3"/>
      <c r="S61" s="3"/>
    </row>
    <row r="62" spans="1:19">
      <c r="A62" s="33"/>
      <c r="B62" s="33"/>
      <c r="C62" s="33"/>
      <c r="D62" s="33"/>
      <c r="E62" s="33"/>
      <c r="F62" s="33"/>
      <c r="G62" s="33"/>
      <c r="H62" s="3"/>
      <c r="I62" s="3"/>
      <c r="J62" s="3"/>
      <c r="K62" s="3"/>
      <c r="L62" s="3"/>
      <c r="M62" s="3"/>
      <c r="N62" s="3"/>
      <c r="O62" s="3"/>
      <c r="P62" s="3"/>
      <c r="Q62" s="3"/>
      <c r="R62" s="3"/>
      <c r="S62" s="3"/>
    </row>
    <row r="63" spans="1:19">
      <c r="A63" s="33"/>
      <c r="B63" s="33"/>
      <c r="C63" s="33"/>
      <c r="D63" s="33"/>
      <c r="E63" s="33"/>
      <c r="F63" s="33"/>
      <c r="G63" s="33"/>
      <c r="H63" s="3"/>
      <c r="I63" s="3"/>
      <c r="J63" s="3"/>
      <c r="K63" s="3"/>
      <c r="L63" s="3"/>
      <c r="M63" s="3"/>
      <c r="N63" s="3"/>
      <c r="O63" s="3"/>
      <c r="P63" s="3"/>
      <c r="Q63" s="3"/>
      <c r="R63" s="3"/>
      <c r="S63" s="3"/>
    </row>
    <row r="64" spans="1:19">
      <c r="A64" s="33"/>
      <c r="B64" s="33"/>
      <c r="C64" s="33"/>
      <c r="D64" s="33"/>
      <c r="E64" s="33"/>
      <c r="F64" s="33"/>
      <c r="G64" s="33"/>
      <c r="H64" s="3"/>
      <c r="I64" s="3"/>
      <c r="J64" s="3"/>
      <c r="K64" s="3"/>
      <c r="L64" s="3"/>
      <c r="M64" s="3"/>
      <c r="N64" s="3"/>
      <c r="O64" s="3"/>
      <c r="P64" s="3"/>
      <c r="Q64" s="3"/>
      <c r="R64" s="3"/>
      <c r="S64" s="3"/>
    </row>
    <row r="65" spans="1:19">
      <c r="A65" s="33"/>
      <c r="B65" s="33"/>
      <c r="C65" s="33"/>
      <c r="D65" s="33"/>
      <c r="E65" s="33"/>
      <c r="F65" s="33"/>
      <c r="G65" s="33"/>
      <c r="H65" s="3"/>
      <c r="I65" s="3"/>
      <c r="J65" s="3"/>
      <c r="K65" s="3"/>
      <c r="L65" s="3"/>
      <c r="M65" s="3"/>
      <c r="N65" s="3"/>
      <c r="O65" s="3"/>
      <c r="P65" s="3"/>
      <c r="Q65" s="3"/>
      <c r="R65" s="3"/>
      <c r="S65" s="3"/>
    </row>
    <row r="66" spans="1:19">
      <c r="A66" s="33"/>
      <c r="B66" s="33"/>
      <c r="C66" s="33"/>
      <c r="D66" s="33"/>
      <c r="E66" s="33"/>
      <c r="F66" s="33"/>
      <c r="G66" s="33"/>
      <c r="H66" s="3"/>
      <c r="I66" s="3"/>
      <c r="J66" s="3"/>
      <c r="K66" s="3"/>
      <c r="L66" s="3"/>
      <c r="M66" s="3"/>
      <c r="N66" s="3"/>
      <c r="O66" s="3"/>
      <c r="P66" s="3"/>
      <c r="Q66" s="3"/>
      <c r="R66" s="3"/>
      <c r="S66" s="3"/>
    </row>
    <row r="67" spans="1:19">
      <c r="A67" s="33"/>
      <c r="B67" s="33"/>
      <c r="C67" s="33"/>
      <c r="D67" s="33"/>
      <c r="E67" s="33"/>
      <c r="F67" s="33"/>
      <c r="G67" s="33"/>
      <c r="H67" s="3"/>
      <c r="I67" s="3"/>
      <c r="J67" s="3"/>
      <c r="K67" s="3"/>
      <c r="L67" s="3"/>
      <c r="M67" s="3"/>
      <c r="N67" s="3"/>
      <c r="O67" s="3"/>
      <c r="P67" s="3"/>
      <c r="Q67" s="3"/>
      <c r="R67" s="3"/>
      <c r="S67" s="3"/>
    </row>
    <row r="68" spans="1:19">
      <c r="A68" s="33"/>
      <c r="B68" s="33"/>
      <c r="C68" s="33"/>
      <c r="D68" s="33"/>
      <c r="E68" s="33"/>
      <c r="F68" s="33"/>
      <c r="G68" s="33"/>
    </row>
    <row r="69" spans="1:19">
      <c r="A69" s="33"/>
      <c r="B69" s="33"/>
      <c r="C69" s="33"/>
      <c r="D69" s="33"/>
      <c r="E69" s="33"/>
      <c r="F69" s="33"/>
      <c r="G69" s="33"/>
    </row>
    <row r="70" spans="1:19">
      <c r="A70" s="33"/>
      <c r="B70" s="33"/>
      <c r="C70" s="33"/>
      <c r="D70" s="33"/>
      <c r="E70" s="33"/>
      <c r="F70" s="33"/>
      <c r="G70" s="33"/>
    </row>
    <row r="71" spans="1:19">
      <c r="A71" s="33"/>
      <c r="B71" s="33"/>
      <c r="C71" s="33"/>
      <c r="D71" s="33"/>
      <c r="E71" s="33"/>
      <c r="F71" s="33"/>
      <c r="G71" s="33"/>
    </row>
    <row r="72" spans="1:19">
      <c r="A72" s="33"/>
      <c r="B72" s="33"/>
      <c r="C72" s="33"/>
      <c r="D72" s="33"/>
      <c r="E72" s="33"/>
      <c r="F72" s="33"/>
      <c r="G72" s="33"/>
    </row>
    <row r="73" spans="1:19">
      <c r="A73" s="33"/>
      <c r="B73" s="33"/>
      <c r="C73" s="33"/>
      <c r="D73" s="33"/>
      <c r="E73" s="33"/>
      <c r="F73" s="33"/>
      <c r="G73" s="33"/>
    </row>
  </sheetData>
  <phoneticPr fontId="4" type="noConversion"/>
  <dataValidations count="1">
    <dataValidation type="list" allowBlank="1" showInputMessage="1" showErrorMessage="1" sqref="C16:C19 C7:C13">
      <formula1>$J$57:$J$58</formula1>
    </dataValidation>
  </dataValidations>
  <pageMargins left="0.75" right="0.75" top="1" bottom="1" header="0.5" footer="0.5"/>
  <pageSetup paperSize="9" orientation="portrait" horizontalDpi="0"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dimension ref="A1:V106"/>
  <sheetViews>
    <sheetView topLeftCell="A75" workbookViewId="0">
      <selection activeCell="C105" sqref="C105"/>
    </sheetView>
  </sheetViews>
  <sheetFormatPr defaultRowHeight="12.75"/>
  <cols>
    <col min="3" max="3" width="19.42578125" customWidth="1"/>
    <col min="4" max="4" width="14.28515625" customWidth="1"/>
    <col min="5" max="7" width="12.5703125" bestFit="1" customWidth="1"/>
    <col min="8" max="8" width="14.85546875" bestFit="1" customWidth="1"/>
  </cols>
  <sheetData>
    <row r="1" spans="1:22">
      <c r="A1" s="3"/>
      <c r="B1" s="3"/>
      <c r="C1" s="3"/>
      <c r="D1" s="3"/>
      <c r="E1" s="3"/>
      <c r="F1" s="3"/>
      <c r="G1" s="3"/>
      <c r="H1" s="3"/>
      <c r="I1" s="3"/>
      <c r="J1" s="3"/>
      <c r="K1" s="3"/>
      <c r="L1" s="3"/>
      <c r="M1" s="3"/>
      <c r="N1" s="3"/>
      <c r="O1" s="3"/>
      <c r="P1" s="3"/>
      <c r="Q1" s="3"/>
      <c r="R1" s="3"/>
      <c r="S1" s="3"/>
      <c r="T1" s="3"/>
      <c r="U1" s="3"/>
      <c r="V1" s="3"/>
    </row>
    <row r="2" spans="1:22">
      <c r="A2" s="3"/>
      <c r="B2" s="3"/>
      <c r="C2" s="3"/>
      <c r="D2" s="3"/>
      <c r="E2" s="3"/>
      <c r="F2" s="3"/>
      <c r="G2" s="3"/>
      <c r="H2" s="3"/>
      <c r="I2" s="3"/>
      <c r="J2" s="3"/>
      <c r="K2" s="3"/>
      <c r="L2" s="3"/>
      <c r="M2" s="3"/>
      <c r="N2" s="3"/>
      <c r="O2" s="3"/>
      <c r="P2" s="3"/>
      <c r="Q2" s="3"/>
      <c r="R2" s="3"/>
      <c r="S2" s="3"/>
      <c r="T2" s="3"/>
      <c r="U2" s="3"/>
      <c r="V2" s="3"/>
    </row>
    <row r="3" spans="1:22">
      <c r="A3" s="3"/>
      <c r="B3" s="3"/>
      <c r="C3" s="3"/>
      <c r="D3" s="3"/>
      <c r="E3" s="3"/>
      <c r="F3" s="3"/>
      <c r="G3" s="3"/>
      <c r="H3" s="3"/>
      <c r="I3" s="3"/>
      <c r="J3" s="3"/>
      <c r="K3" s="3"/>
      <c r="L3" s="3"/>
      <c r="M3" s="3"/>
      <c r="N3" s="3"/>
      <c r="O3" s="3"/>
      <c r="P3" s="3"/>
      <c r="Q3" s="3"/>
      <c r="R3" s="3"/>
      <c r="S3" s="3"/>
      <c r="T3" s="3"/>
      <c r="U3" s="3"/>
      <c r="V3" s="3"/>
    </row>
    <row r="4" spans="1:22">
      <c r="A4" s="3"/>
      <c r="B4" s="3"/>
      <c r="C4" s="3"/>
      <c r="D4" s="3"/>
      <c r="E4" s="3"/>
      <c r="F4" s="3"/>
      <c r="G4" s="3"/>
      <c r="H4" s="3"/>
      <c r="I4" s="3"/>
      <c r="J4" s="3"/>
      <c r="K4" s="3"/>
      <c r="L4" s="3"/>
      <c r="M4" s="3"/>
      <c r="N4" s="3"/>
      <c r="O4" s="3"/>
      <c r="P4" s="3"/>
      <c r="Q4" s="3"/>
      <c r="R4" s="3"/>
      <c r="S4" s="3"/>
      <c r="T4" s="3"/>
      <c r="U4" s="3"/>
      <c r="V4" s="3"/>
    </row>
    <row r="5" spans="1:22">
      <c r="A5" s="3"/>
      <c r="B5" s="3"/>
      <c r="C5" s="3"/>
      <c r="D5" s="3"/>
      <c r="E5" s="3"/>
      <c r="F5" s="3"/>
      <c r="G5" s="3"/>
      <c r="H5" s="3"/>
      <c r="I5" s="3"/>
      <c r="J5" s="3"/>
      <c r="K5" s="3"/>
      <c r="L5" s="3"/>
      <c r="M5" s="3"/>
      <c r="N5" s="3"/>
      <c r="O5" s="3"/>
      <c r="P5" s="3"/>
      <c r="Q5" s="3"/>
      <c r="R5" s="3"/>
      <c r="S5" s="3"/>
      <c r="T5" s="3"/>
      <c r="U5" s="3"/>
      <c r="V5" s="3"/>
    </row>
    <row r="6" spans="1:22" ht="14.25">
      <c r="A6" s="3"/>
      <c r="B6" s="3"/>
      <c r="C6" s="7"/>
      <c r="D6" s="4"/>
      <c r="E6" s="4"/>
      <c r="F6" s="4"/>
      <c r="G6" s="4"/>
      <c r="H6" s="4"/>
      <c r="I6" s="4"/>
      <c r="J6" s="3"/>
      <c r="K6" s="3"/>
      <c r="L6" s="3"/>
      <c r="M6" s="3"/>
      <c r="N6" s="3"/>
      <c r="O6" s="3"/>
      <c r="P6" s="3"/>
      <c r="Q6" s="3"/>
      <c r="R6" s="3"/>
      <c r="S6" s="3"/>
      <c r="T6" s="3"/>
      <c r="U6" s="3"/>
      <c r="V6" s="3"/>
    </row>
    <row r="7" spans="1:22" ht="15">
      <c r="A7" s="3"/>
      <c r="B7" s="3"/>
      <c r="C7" s="7"/>
      <c r="D7" s="6"/>
      <c r="E7" s="30"/>
      <c r="F7" s="30"/>
      <c r="G7" s="4"/>
      <c r="H7" s="4"/>
      <c r="I7" s="4"/>
      <c r="J7" s="3"/>
      <c r="K7" s="3"/>
      <c r="L7" s="3"/>
      <c r="M7" s="3"/>
      <c r="N7" s="3"/>
      <c r="O7" s="3"/>
      <c r="P7" s="3"/>
      <c r="Q7" s="3"/>
      <c r="R7" s="3"/>
      <c r="S7" s="3"/>
      <c r="T7" s="3"/>
      <c r="U7" s="3"/>
      <c r="V7" s="3"/>
    </row>
    <row r="8" spans="1:22" ht="14.25">
      <c r="A8" s="3"/>
      <c r="B8" s="3"/>
      <c r="C8" s="7"/>
      <c r="D8" s="30"/>
      <c r="E8" s="30"/>
      <c r="F8" s="30"/>
      <c r="G8" s="4"/>
      <c r="H8" s="4"/>
      <c r="I8" s="4"/>
      <c r="J8" s="3"/>
      <c r="K8" s="3"/>
      <c r="L8" s="3"/>
      <c r="M8" s="3"/>
      <c r="N8" s="3"/>
      <c r="O8" s="3"/>
      <c r="P8" s="3"/>
      <c r="Q8" s="3"/>
      <c r="R8" s="3"/>
      <c r="S8" s="3"/>
      <c r="T8" s="3"/>
      <c r="U8" s="3"/>
      <c r="V8" s="3"/>
    </row>
    <row r="9" spans="1:22" ht="14.25">
      <c r="A9" s="3"/>
      <c r="B9" s="3"/>
      <c r="C9" s="7"/>
      <c r="D9" s="30"/>
      <c r="E9" s="30"/>
      <c r="F9" s="30"/>
      <c r="G9" s="4"/>
      <c r="H9" s="4"/>
      <c r="I9" s="4"/>
      <c r="J9" s="3"/>
      <c r="K9" s="3"/>
      <c r="L9" s="3"/>
      <c r="M9" s="3"/>
      <c r="N9" s="3"/>
      <c r="O9" s="3"/>
      <c r="P9" s="3"/>
      <c r="Q9" s="3"/>
      <c r="R9" s="3"/>
      <c r="S9" s="3"/>
      <c r="T9" s="3"/>
      <c r="U9" s="3"/>
      <c r="V9" s="3"/>
    </row>
    <row r="10" spans="1:22" ht="14.25">
      <c r="A10" s="3"/>
      <c r="B10" s="3"/>
      <c r="C10" s="11"/>
      <c r="D10" s="11" t="s">
        <v>30</v>
      </c>
      <c r="E10" s="11" t="s">
        <v>26</v>
      </c>
      <c r="F10" s="11" t="s">
        <v>33</v>
      </c>
      <c r="G10" s="11" t="s">
        <v>26</v>
      </c>
      <c r="H10" s="11" t="s">
        <v>15</v>
      </c>
      <c r="I10" s="4"/>
      <c r="J10" s="3"/>
      <c r="K10" s="3"/>
      <c r="L10" s="3"/>
      <c r="M10" s="3"/>
      <c r="N10" s="3"/>
      <c r="O10" s="3"/>
      <c r="P10" s="3"/>
      <c r="Q10" s="3"/>
      <c r="R10" s="3"/>
      <c r="S10" s="3"/>
      <c r="T10" s="3"/>
      <c r="U10" s="3"/>
      <c r="V10" s="3"/>
    </row>
    <row r="11" spans="1:22" ht="14.25">
      <c r="A11" s="3"/>
      <c r="B11" s="3"/>
      <c r="C11" s="7"/>
      <c r="D11" s="7"/>
      <c r="E11" s="7"/>
      <c r="F11" s="7"/>
      <c r="G11" s="4"/>
      <c r="H11" s="4"/>
      <c r="I11" s="4"/>
      <c r="J11" s="3"/>
      <c r="K11" s="3"/>
      <c r="L11" s="3"/>
      <c r="M11" s="3"/>
      <c r="N11" s="3"/>
      <c r="O11" s="3"/>
      <c r="P11" s="3"/>
      <c r="Q11" s="3"/>
      <c r="R11" s="3"/>
      <c r="S11" s="3"/>
      <c r="T11" s="3"/>
      <c r="U11" s="3"/>
      <c r="V11" s="3"/>
    </row>
    <row r="12" spans="1:22" ht="14.25">
      <c r="A12" s="3"/>
      <c r="B12" s="14" t="str">
        <f>'Archiving Savings'!B7</f>
        <v>Sales Statements</v>
      </c>
      <c r="C12" s="14"/>
      <c r="D12" s="14">
        <f>'Archiving Savings'!D7*'Archiving Savings'!$J$7/100</f>
        <v>160</v>
      </c>
      <c r="E12" s="14">
        <f>'Archiving Savings'!D7*'Archiving Savings'!$J$8/100*'Archiving Savings'!G7</f>
        <v>120</v>
      </c>
      <c r="F12" s="14">
        <f>IF('Archiving Savings'!$J$9 = "0p",0,'Archiving Savings'!D7*'Archiving Savings'!$J$9/100)</f>
        <v>2</v>
      </c>
      <c r="G12" s="14">
        <f xml:space="preserve"> 'Archiving Savings'!D7*'Archiving Savings'!$J$10*'Archiving Savings'!G7/100</f>
        <v>20</v>
      </c>
      <c r="H12" s="14">
        <f t="shared" ref="H12:H18" si="0">SUM(D12:G12)</f>
        <v>302</v>
      </c>
      <c r="I12" s="4"/>
      <c r="J12" s="3"/>
      <c r="K12" s="3"/>
      <c r="L12" s="3"/>
      <c r="M12" s="3"/>
      <c r="N12" s="3"/>
      <c r="O12" s="3"/>
      <c r="P12" s="3"/>
      <c r="Q12" s="3"/>
      <c r="R12" s="3"/>
      <c r="S12" s="3"/>
      <c r="T12" s="3"/>
      <c r="U12" s="3"/>
      <c r="V12" s="3"/>
    </row>
    <row r="13" spans="1:22" ht="14.25">
      <c r="A13" s="3"/>
      <c r="B13" s="14" t="str">
        <f>'Archiving Savings'!B8</f>
        <v>Sales Invoices</v>
      </c>
      <c r="C13" s="13"/>
      <c r="D13" s="14">
        <f>'Archiving Savings'!D8*'Archiving Savings'!$J$7/100</f>
        <v>100</v>
      </c>
      <c r="E13" s="14">
        <f>'Archiving Savings'!D8*'Archiving Savings'!$J$8/100*'Archiving Savings'!G8</f>
        <v>75</v>
      </c>
      <c r="F13" s="14">
        <f>IF('Archiving Savings'!$J$9 = "0p",0,'Archiving Savings'!D8*'Archiving Savings'!$J$9/100)</f>
        <v>1.25</v>
      </c>
      <c r="G13" s="14">
        <f xml:space="preserve"> 'Archiving Savings'!D8*'Archiving Savings'!$J$10*'Archiving Savings'!G8/100</f>
        <v>12.5</v>
      </c>
      <c r="H13" s="14">
        <f t="shared" si="0"/>
        <v>188.75</v>
      </c>
      <c r="I13" s="4"/>
      <c r="J13" s="3"/>
      <c r="K13" s="3"/>
      <c r="L13" s="3"/>
      <c r="M13" s="3"/>
      <c r="N13" s="3"/>
      <c r="O13" s="3"/>
      <c r="P13" s="3"/>
      <c r="Q13" s="3"/>
      <c r="R13" s="3"/>
      <c r="S13" s="3"/>
      <c r="T13" s="3"/>
      <c r="U13" s="3"/>
      <c r="V13" s="3"/>
    </row>
    <row r="14" spans="1:22" ht="14.25">
      <c r="A14" s="3"/>
      <c r="B14" s="14" t="str">
        <f>'Archiving Savings'!B9</f>
        <v>Copy Invoices</v>
      </c>
      <c r="C14" s="13"/>
      <c r="D14" s="14">
        <f>'Archiving Savings'!D9*'Archiving Savings'!$J$7/100</f>
        <v>20</v>
      </c>
      <c r="E14" s="14">
        <f>'Archiving Savings'!D9*'Archiving Savings'!$J$8/100*'Archiving Savings'!G9</f>
        <v>15</v>
      </c>
      <c r="F14" s="14">
        <f>IF('Archiving Savings'!$J$9 = "0p",0,'Archiving Savings'!D9*'Archiving Savings'!$J$9/100)</f>
        <v>0.25</v>
      </c>
      <c r="G14" s="14">
        <f xml:space="preserve"> 'Archiving Savings'!D9*'Archiving Savings'!$J$10*'Archiving Savings'!G9/100</f>
        <v>2.5</v>
      </c>
      <c r="H14" s="14">
        <f t="shared" si="0"/>
        <v>37.75</v>
      </c>
      <c r="I14" s="4"/>
      <c r="J14" s="3"/>
      <c r="K14" s="3"/>
      <c r="L14" s="3"/>
      <c r="M14" s="3"/>
      <c r="N14" s="3"/>
      <c r="O14" s="3"/>
      <c r="P14" s="3"/>
      <c r="Q14" s="3"/>
      <c r="R14" s="3"/>
      <c r="S14" s="3"/>
      <c r="T14" s="3"/>
      <c r="U14" s="3"/>
      <c r="V14" s="3"/>
    </row>
    <row r="15" spans="1:22" ht="14.25">
      <c r="A15" s="3"/>
      <c r="B15" s="14" t="str">
        <f>'Archiving Savings'!B10</f>
        <v>Credit Notes</v>
      </c>
      <c r="C15" s="13"/>
      <c r="D15" s="14">
        <f>'Archiving Savings'!D10*'Archiving Savings'!$J$7/100</f>
        <v>8</v>
      </c>
      <c r="E15" s="14">
        <f>'Archiving Savings'!D10*'Archiving Savings'!$J$8/100*'Archiving Savings'!G10</f>
        <v>6</v>
      </c>
      <c r="F15" s="14">
        <f>IF('Archiving Savings'!$J$9 = "0p",0,'Archiving Savings'!D10*'Archiving Savings'!$J$9/100)</f>
        <v>0.1</v>
      </c>
      <c r="G15" s="14">
        <f xml:space="preserve"> 'Archiving Savings'!D10*'Archiving Savings'!$J$10*'Archiving Savings'!G10/100</f>
        <v>1</v>
      </c>
      <c r="H15" s="14">
        <f t="shared" si="0"/>
        <v>15.1</v>
      </c>
      <c r="I15" s="4"/>
      <c r="J15" s="3"/>
      <c r="K15" s="3"/>
      <c r="L15" s="3"/>
      <c r="M15" s="3"/>
      <c r="N15" s="3"/>
      <c r="O15" s="3"/>
      <c r="P15" s="3"/>
      <c r="Q15" s="3"/>
      <c r="R15" s="3"/>
      <c r="S15" s="3"/>
      <c r="T15" s="3"/>
      <c r="U15" s="3"/>
      <c r="V15" s="3"/>
    </row>
    <row r="16" spans="1:22" ht="14.25">
      <c r="A16" s="3"/>
      <c r="B16" s="14" t="str">
        <f>'Archiving Savings'!B11</f>
        <v>Sales Orders</v>
      </c>
      <c r="C16" s="13"/>
      <c r="D16" s="14">
        <f>'Archiving Savings'!D11*'Archiving Savings'!$J$7/100</f>
        <v>100</v>
      </c>
      <c r="E16" s="14">
        <f>'Archiving Savings'!D11*'Archiving Savings'!$J$8/100*'Archiving Savings'!G11</f>
        <v>75</v>
      </c>
      <c r="F16" s="14">
        <f>IF('Archiving Savings'!$J$9 = "0p",0,'Archiving Savings'!D11*'Archiving Savings'!$J$9/100)</f>
        <v>1.25</v>
      </c>
      <c r="G16" s="14">
        <f xml:space="preserve"> 'Archiving Savings'!D11*'Archiving Savings'!$J$10*'Archiving Savings'!G11/100</f>
        <v>12.5</v>
      </c>
      <c r="H16" s="14">
        <f t="shared" si="0"/>
        <v>188.75</v>
      </c>
      <c r="I16" s="4"/>
      <c r="J16" s="3"/>
      <c r="K16" s="3"/>
      <c r="L16" s="3"/>
      <c r="M16" s="3"/>
      <c r="N16" s="3"/>
      <c r="O16" s="3"/>
      <c r="P16" s="3"/>
      <c r="Q16" s="3"/>
      <c r="R16" s="3"/>
      <c r="S16" s="3"/>
      <c r="T16" s="3"/>
      <c r="U16" s="3"/>
      <c r="V16" s="3"/>
    </row>
    <row r="17" spans="1:22" ht="14.25">
      <c r="A17" s="3"/>
      <c r="B17" s="14" t="str">
        <f>'Archiving Savings'!B12</f>
        <v>Purchase Orders</v>
      </c>
      <c r="C17" s="7"/>
      <c r="D17" s="14">
        <f>'Archiving Savings'!D12*'Archiving Savings'!$J$7/100</f>
        <v>40</v>
      </c>
      <c r="E17" s="14">
        <f>'Archiving Savings'!D12*'Archiving Savings'!$J$8/100*'Archiving Savings'!G12</f>
        <v>30</v>
      </c>
      <c r="F17" s="14">
        <f>IF('Archiving Savings'!$J$9 = "0p",0,'Archiving Savings'!D12*'Archiving Savings'!$J$9/100)</f>
        <v>0.5</v>
      </c>
      <c r="G17" s="14">
        <f xml:space="preserve"> 'Archiving Savings'!D12*'Archiving Savings'!$J$10*'Archiving Savings'!G12/100</f>
        <v>5</v>
      </c>
      <c r="H17" s="14">
        <f t="shared" si="0"/>
        <v>75.5</v>
      </c>
      <c r="I17" s="4"/>
      <c r="J17" s="3"/>
      <c r="K17" s="3"/>
      <c r="L17" s="3"/>
      <c r="M17" s="3"/>
      <c r="N17" s="3"/>
      <c r="O17" s="3"/>
      <c r="P17" s="3"/>
      <c r="Q17" s="3"/>
      <c r="R17" s="3"/>
      <c r="S17" s="3"/>
      <c r="T17" s="3"/>
      <c r="U17" s="3"/>
      <c r="V17" s="3"/>
    </row>
    <row r="18" spans="1:22" ht="14.25">
      <c r="A18" s="3"/>
      <c r="B18" s="14" t="str">
        <f>'Archiving Savings'!B13</f>
        <v>Remittance Advices</v>
      </c>
      <c r="C18" s="7"/>
      <c r="D18" s="14">
        <f>'Archiving Savings'!D13*'Archiving Savings'!$J$7/100</f>
        <v>10</v>
      </c>
      <c r="E18" s="14">
        <f>'Archiving Savings'!D13*'Archiving Savings'!$J$8/100*'Archiving Savings'!G13</f>
        <v>7.5</v>
      </c>
      <c r="F18" s="14">
        <f>IF('Archiving Savings'!$J$9 = "0p",0,'Archiving Savings'!D13*'Archiving Savings'!$J$9/100)</f>
        <v>0.125</v>
      </c>
      <c r="G18" s="14">
        <f xml:space="preserve"> 'Archiving Savings'!D13*'Archiving Savings'!$J$10*'Archiving Savings'!G13/100</f>
        <v>1.25</v>
      </c>
      <c r="H18" s="14">
        <f t="shared" si="0"/>
        <v>18.875</v>
      </c>
      <c r="I18" s="4"/>
      <c r="J18" s="3"/>
      <c r="K18" s="3"/>
      <c r="L18" s="3"/>
      <c r="M18" s="3"/>
      <c r="N18" s="3"/>
      <c r="O18" s="3"/>
      <c r="P18" s="3"/>
      <c r="Q18" s="3"/>
      <c r="R18" s="3"/>
      <c r="S18" s="3"/>
      <c r="T18" s="3"/>
      <c r="U18" s="3"/>
      <c r="V18" s="3"/>
    </row>
    <row r="19" spans="1:22" ht="14.25">
      <c r="A19" s="3"/>
      <c r="B19" s="14"/>
      <c r="C19" s="13"/>
      <c r="D19" s="14"/>
      <c r="E19" s="14"/>
      <c r="F19" s="14"/>
      <c r="G19" s="14"/>
      <c r="H19" s="14"/>
      <c r="I19" s="4"/>
      <c r="J19" s="3"/>
      <c r="K19" s="3"/>
      <c r="L19" s="3"/>
      <c r="M19" s="3"/>
      <c r="N19" s="3"/>
      <c r="O19" s="3"/>
      <c r="P19" s="3"/>
      <c r="Q19" s="3"/>
      <c r="R19" s="3"/>
      <c r="S19" s="3"/>
      <c r="T19" s="3"/>
      <c r="U19" s="3"/>
      <c r="V19" s="3"/>
    </row>
    <row r="20" spans="1:22" ht="14.25">
      <c r="A20" s="3"/>
      <c r="B20" s="29" t="str">
        <f>'Archiving Savings'!B15</f>
        <v>Other Documents</v>
      </c>
      <c r="C20" s="13"/>
      <c r="D20" s="14"/>
      <c r="E20" s="14"/>
      <c r="F20" s="14"/>
      <c r="G20" s="14"/>
      <c r="H20" s="14"/>
      <c r="I20" s="4"/>
      <c r="J20" s="3"/>
      <c r="K20" s="3"/>
      <c r="L20" s="3"/>
      <c r="M20" s="3"/>
      <c r="N20" s="3"/>
      <c r="O20" s="3"/>
      <c r="P20" s="3"/>
      <c r="Q20" s="3"/>
      <c r="R20" s="3"/>
      <c r="S20" s="3"/>
      <c r="T20" s="3"/>
      <c r="U20" s="3"/>
      <c r="V20" s="3"/>
    </row>
    <row r="21" spans="1:22" ht="14.25">
      <c r="A21" s="3"/>
      <c r="B21" s="14" t="str">
        <f>'Archiving Savings'!B16</f>
        <v>Quotations</v>
      </c>
      <c r="C21" s="13"/>
      <c r="D21" s="14">
        <f>'Archiving Savings'!D16*'Archiving Savings'!$J$7/100</f>
        <v>40</v>
      </c>
      <c r="E21" s="14">
        <f>'Archiving Savings'!D16*'Archiving Savings'!$J$8/100*'Archiving Savings'!G16</f>
        <v>150</v>
      </c>
      <c r="F21" s="14">
        <f>IF('Archiving Savings'!$J$9 = "0p",0,'Archiving Savings'!D16*'Archiving Savings'!$J$9/100)</f>
        <v>0.5</v>
      </c>
      <c r="G21" s="14">
        <f xml:space="preserve"> 'Archiving Savings'!D16*'Archiving Savings'!$J$10*'Archiving Savings'!G16/100</f>
        <v>25</v>
      </c>
      <c r="H21" s="14">
        <f>SUM(D21:G21)</f>
        <v>215.5</v>
      </c>
      <c r="I21" s="4"/>
      <c r="J21" s="3"/>
      <c r="K21" s="3"/>
      <c r="L21" s="3"/>
      <c r="M21" s="3"/>
      <c r="N21" s="3"/>
      <c r="O21" s="3"/>
      <c r="P21" s="3"/>
      <c r="Q21" s="3"/>
      <c r="R21" s="3"/>
      <c r="S21" s="3"/>
      <c r="T21" s="3"/>
      <c r="U21" s="3"/>
      <c r="V21" s="3"/>
    </row>
    <row r="22" spans="1:22" ht="14.25">
      <c r="A22" s="3"/>
      <c r="B22" s="14" t="str">
        <f>'Archiving Savings'!B17</f>
        <v>Letters</v>
      </c>
      <c r="C22" s="13"/>
      <c r="D22" s="14">
        <f>'Archiving Savings'!D17*'Archiving Savings'!$J$7/100</f>
        <v>40</v>
      </c>
      <c r="E22" s="14">
        <f>'Archiving Savings'!D17*'Archiving Savings'!$J$8/100*'Archiving Savings'!G17</f>
        <v>30</v>
      </c>
      <c r="F22" s="14">
        <f>IF('Archiving Savings'!$J$9 = "0p",0,'Archiving Savings'!D17*'Archiving Savings'!$J$9/100)</f>
        <v>0.5</v>
      </c>
      <c r="G22" s="14">
        <f xml:space="preserve"> 'Archiving Savings'!D17*'Archiving Savings'!$J$10*'Archiving Savings'!G17/100</f>
        <v>5</v>
      </c>
      <c r="H22" s="14">
        <f>SUM(D22:G22)</f>
        <v>75.5</v>
      </c>
      <c r="I22" s="4"/>
      <c r="J22" s="3"/>
      <c r="K22" s="3"/>
      <c r="L22" s="3"/>
      <c r="M22" s="3"/>
      <c r="N22" s="3"/>
      <c r="O22" s="3"/>
      <c r="P22" s="3"/>
      <c r="Q22" s="3"/>
      <c r="R22" s="3"/>
      <c r="S22" s="3"/>
      <c r="T22" s="3"/>
      <c r="U22" s="3"/>
      <c r="V22" s="3"/>
    </row>
    <row r="23" spans="1:22" ht="14.25">
      <c r="A23" s="3"/>
      <c r="B23" s="14" t="str">
        <f>'Archiving Savings'!B18</f>
        <v>Debtors Letters</v>
      </c>
      <c r="C23" s="13"/>
      <c r="D23" s="14">
        <f>'Archiving Savings'!D18*'Archiving Savings'!$J$7/100</f>
        <v>40</v>
      </c>
      <c r="E23" s="14">
        <f>'Archiving Savings'!D18*'Archiving Savings'!$J$8/100*'Archiving Savings'!G18</f>
        <v>30</v>
      </c>
      <c r="F23" s="14">
        <f>IF('Archiving Savings'!$J$9 = "0p",0,'Archiving Savings'!D18*'Archiving Savings'!$J$9/100)</f>
        <v>0.5</v>
      </c>
      <c r="G23" s="14">
        <f xml:space="preserve"> 'Archiving Savings'!D18*'Archiving Savings'!$J$10*'Archiving Savings'!G18/100</f>
        <v>5</v>
      </c>
      <c r="H23" s="14">
        <f>SUM(D23:G23)</f>
        <v>75.5</v>
      </c>
      <c r="I23" s="4"/>
      <c r="J23" s="3"/>
      <c r="K23" s="3"/>
      <c r="L23" s="3"/>
      <c r="M23" s="3"/>
      <c r="N23" s="3"/>
      <c r="O23" s="3"/>
      <c r="P23" s="3"/>
      <c r="Q23" s="3"/>
      <c r="R23" s="3"/>
      <c r="S23" s="3"/>
      <c r="T23" s="3"/>
      <c r="U23" s="3"/>
      <c r="V23" s="3"/>
    </row>
    <row r="24" spans="1:22" ht="14.25">
      <c r="A24" s="3"/>
      <c r="B24" s="14" t="str">
        <f>'Archiving Savings'!B19</f>
        <v>Other</v>
      </c>
      <c r="C24" s="13"/>
      <c r="D24" s="14">
        <f>'Archiving Savings'!D19*'Archiving Savings'!$J$7/100</f>
        <v>40</v>
      </c>
      <c r="E24" s="14">
        <f>'Archiving Savings'!D19*'Archiving Savings'!$J$8/100*'Archiving Savings'!G19</f>
        <v>30</v>
      </c>
      <c r="F24" s="14">
        <f>IF('Archiving Savings'!$J$9 = "0p",0,'Archiving Savings'!D19*'Archiving Savings'!$J$9/100)</f>
        <v>0.5</v>
      </c>
      <c r="G24" s="14">
        <f xml:space="preserve"> 'Archiving Savings'!D19*'Archiving Savings'!$J$10*'Archiving Savings'!G19/100</f>
        <v>5</v>
      </c>
      <c r="H24" s="14">
        <f>SUM(D24:G24)</f>
        <v>75.5</v>
      </c>
      <c r="I24" s="4"/>
      <c r="J24" s="3"/>
      <c r="K24" s="3"/>
      <c r="L24" s="3"/>
      <c r="M24" s="3"/>
      <c r="N24" s="3"/>
      <c r="O24" s="3"/>
      <c r="P24" s="3"/>
      <c r="Q24" s="3"/>
      <c r="R24" s="3"/>
      <c r="S24" s="3"/>
      <c r="T24" s="3"/>
      <c r="U24" s="3"/>
      <c r="V24" s="3"/>
    </row>
    <row r="25" spans="1:22" ht="14.25">
      <c r="A25" s="3"/>
      <c r="B25" s="14"/>
      <c r="C25" s="13"/>
      <c r="D25" s="14"/>
      <c r="E25" s="14"/>
      <c r="F25" s="14"/>
      <c r="G25" s="14"/>
      <c r="H25" s="14"/>
      <c r="I25" s="4"/>
      <c r="J25" s="3"/>
      <c r="K25" s="3"/>
      <c r="L25" s="3"/>
      <c r="M25" s="3"/>
      <c r="N25" s="3"/>
      <c r="O25" s="3"/>
      <c r="P25" s="3"/>
      <c r="Q25" s="3"/>
      <c r="R25" s="3"/>
      <c r="S25" s="3"/>
      <c r="T25" s="3"/>
      <c r="U25" s="3"/>
      <c r="V25" s="3"/>
    </row>
    <row r="26" spans="1:22" ht="14.25">
      <c r="A26" s="3"/>
      <c r="B26" s="14"/>
      <c r="C26" s="7"/>
      <c r="D26" s="7"/>
      <c r="E26" s="7"/>
      <c r="F26" s="7"/>
      <c r="G26" s="4"/>
      <c r="H26" s="4"/>
      <c r="I26" s="4"/>
      <c r="J26" s="3"/>
      <c r="K26" s="3"/>
      <c r="L26" s="3"/>
      <c r="M26" s="3"/>
      <c r="N26" s="3"/>
      <c r="O26" s="3"/>
      <c r="P26" s="3"/>
      <c r="Q26" s="3"/>
      <c r="R26" s="3"/>
      <c r="S26" s="3"/>
      <c r="T26" s="3"/>
      <c r="U26" s="3"/>
      <c r="V26" s="3"/>
    </row>
    <row r="27" spans="1:22" ht="14.25">
      <c r="A27" s="3"/>
      <c r="B27" s="14"/>
      <c r="C27" s="7"/>
      <c r="D27" s="4"/>
      <c r="E27" s="4"/>
      <c r="F27" s="4"/>
      <c r="G27" s="4"/>
      <c r="H27" s="4"/>
      <c r="I27" s="4"/>
      <c r="J27" s="3"/>
      <c r="K27" s="3"/>
      <c r="L27" s="3"/>
      <c r="M27" s="3"/>
      <c r="N27" s="3"/>
      <c r="O27" s="3"/>
      <c r="P27" s="3"/>
      <c r="Q27" s="3"/>
      <c r="R27" s="3"/>
      <c r="S27" s="3"/>
      <c r="T27" s="3"/>
      <c r="U27" s="3"/>
      <c r="V27" s="3"/>
    </row>
    <row r="28" spans="1:22" ht="14.25">
      <c r="A28" s="3"/>
      <c r="C28" s="31" t="s">
        <v>15</v>
      </c>
      <c r="D28" s="14">
        <f>SUM(D12:D27)</f>
        <v>598</v>
      </c>
      <c r="E28" s="14">
        <f>SUM(E12:E27)</f>
        <v>568.5</v>
      </c>
      <c r="F28" s="14">
        <f>SUM(F12:F27)</f>
        <v>7.4749999999999996</v>
      </c>
      <c r="G28" s="14">
        <f>SUM(G12:G27)</f>
        <v>94.75</v>
      </c>
      <c r="H28" s="14">
        <f>SUM(H12:H27)</f>
        <v>1268.7249999999999</v>
      </c>
      <c r="I28" s="4"/>
      <c r="J28" s="3"/>
      <c r="K28" s="3"/>
      <c r="L28" s="3"/>
      <c r="M28" s="3"/>
      <c r="N28" s="3"/>
      <c r="O28" s="3"/>
      <c r="P28" s="3"/>
      <c r="Q28" s="3"/>
      <c r="R28" s="3"/>
      <c r="S28" s="3"/>
      <c r="T28" s="3"/>
      <c r="U28" s="3"/>
      <c r="V28" s="3"/>
    </row>
    <row r="29" spans="1:22" ht="14.25">
      <c r="A29" s="3"/>
      <c r="B29" s="3"/>
      <c r="C29" s="7"/>
      <c r="D29" s="4"/>
      <c r="E29" s="4"/>
      <c r="F29" s="4"/>
      <c r="G29" s="4"/>
      <c r="H29" s="4"/>
      <c r="I29" s="4"/>
      <c r="J29" s="3"/>
      <c r="K29" s="3"/>
      <c r="L29" s="3"/>
      <c r="M29" s="3"/>
      <c r="N29" s="3"/>
      <c r="O29" s="3"/>
      <c r="P29" s="3"/>
      <c r="Q29" s="3"/>
      <c r="R29" s="3"/>
      <c r="S29" s="3"/>
      <c r="T29" s="3"/>
      <c r="U29" s="3"/>
      <c r="V29" s="3"/>
    </row>
    <row r="30" spans="1:22" ht="14.25">
      <c r="A30" s="3"/>
      <c r="B30" s="3"/>
      <c r="C30" s="7"/>
      <c r="D30" s="4"/>
      <c r="E30" s="4"/>
      <c r="F30" s="4"/>
      <c r="G30" s="4"/>
      <c r="H30" s="4"/>
      <c r="I30" s="4"/>
      <c r="J30" s="3"/>
      <c r="K30" s="3"/>
      <c r="L30" s="3"/>
      <c r="M30" s="3"/>
      <c r="N30" s="3"/>
      <c r="O30" s="3"/>
      <c r="P30" s="3"/>
      <c r="Q30" s="3"/>
      <c r="R30" s="3"/>
      <c r="S30" s="3"/>
      <c r="T30" s="3"/>
      <c r="U30" s="3"/>
      <c r="V30" s="3"/>
    </row>
    <row r="31" spans="1:22">
      <c r="A31" s="3"/>
      <c r="B31" s="3"/>
      <c r="C31" s="3"/>
      <c r="D31" s="3"/>
      <c r="E31" s="3"/>
      <c r="F31" s="3"/>
      <c r="G31" s="3"/>
      <c r="H31" s="3"/>
      <c r="I31" s="3"/>
      <c r="J31" s="3"/>
      <c r="K31" s="3"/>
      <c r="L31" s="3"/>
      <c r="M31" s="3"/>
      <c r="N31" s="3"/>
      <c r="O31" s="3"/>
      <c r="P31" s="3"/>
      <c r="Q31" s="3"/>
      <c r="R31" s="3"/>
      <c r="S31" s="3"/>
      <c r="T31" s="3"/>
      <c r="U31" s="3"/>
      <c r="V31" s="3"/>
    </row>
    <row r="32" spans="1:22">
      <c r="A32" s="3"/>
      <c r="B32" s="3"/>
      <c r="C32" s="3"/>
      <c r="D32" s="3"/>
      <c r="E32" s="3"/>
      <c r="F32" s="3"/>
      <c r="G32" s="3"/>
      <c r="H32" s="3"/>
      <c r="I32" s="3"/>
      <c r="J32" s="3"/>
      <c r="K32" s="3"/>
      <c r="L32" s="3"/>
      <c r="M32" s="3"/>
      <c r="N32" s="3"/>
      <c r="O32" s="3"/>
      <c r="P32" s="3"/>
      <c r="Q32" s="3"/>
      <c r="R32" s="3"/>
      <c r="S32" s="3"/>
      <c r="T32" s="3"/>
      <c r="U32" s="3"/>
      <c r="V32" s="3"/>
    </row>
    <row r="33" spans="1:22">
      <c r="A33" s="3"/>
      <c r="B33" s="3"/>
      <c r="C33" s="3"/>
      <c r="D33" s="3"/>
      <c r="E33" s="3"/>
      <c r="F33" s="3"/>
      <c r="G33" s="3"/>
      <c r="H33" s="3"/>
      <c r="I33" s="3"/>
      <c r="J33" s="3"/>
      <c r="K33" s="3"/>
      <c r="L33" s="3"/>
      <c r="M33" s="3"/>
      <c r="N33" s="3"/>
      <c r="O33" s="3"/>
      <c r="P33" s="3"/>
      <c r="Q33" s="3"/>
      <c r="R33" s="3"/>
      <c r="S33" s="3"/>
      <c r="T33" s="3"/>
      <c r="U33" s="3"/>
      <c r="V33" s="3"/>
    </row>
    <row r="34" spans="1:22">
      <c r="A34" s="3"/>
      <c r="B34" s="3"/>
      <c r="C34" s="3"/>
      <c r="D34" s="3"/>
      <c r="E34" s="3"/>
      <c r="F34" s="3"/>
      <c r="G34" s="3"/>
      <c r="H34" s="3"/>
      <c r="I34" s="3"/>
      <c r="J34" s="3"/>
      <c r="K34" s="3"/>
      <c r="L34" s="3"/>
      <c r="M34" s="3"/>
      <c r="N34" s="3"/>
      <c r="O34" s="3"/>
      <c r="P34" s="3"/>
      <c r="Q34" s="3"/>
      <c r="R34" s="3"/>
      <c r="S34" s="3"/>
      <c r="T34" s="3"/>
      <c r="U34" s="3"/>
      <c r="V34" s="3"/>
    </row>
    <row r="35" spans="1:22">
      <c r="A35" s="3"/>
      <c r="B35" s="3"/>
      <c r="C35" s="3"/>
      <c r="D35" s="3"/>
      <c r="E35" s="3"/>
      <c r="F35" s="3"/>
      <c r="G35" s="3"/>
      <c r="H35" s="3"/>
      <c r="I35" s="3"/>
      <c r="J35" s="3"/>
      <c r="K35" s="3"/>
      <c r="L35" s="3"/>
      <c r="M35" s="3"/>
      <c r="N35" s="3"/>
      <c r="O35" s="3"/>
      <c r="P35" s="3"/>
      <c r="Q35" s="3"/>
      <c r="R35" s="3"/>
      <c r="S35" s="3"/>
      <c r="T35" s="3"/>
      <c r="U35" s="3"/>
      <c r="V35" s="3"/>
    </row>
    <row r="36" spans="1:22">
      <c r="A36" s="3"/>
      <c r="B36" s="3"/>
      <c r="C36" s="3"/>
      <c r="D36" s="3"/>
      <c r="E36" s="3"/>
      <c r="F36" s="3"/>
      <c r="G36" s="3"/>
      <c r="H36" s="3"/>
      <c r="I36" s="3"/>
      <c r="J36" s="3"/>
      <c r="K36" s="3"/>
      <c r="L36" s="3"/>
      <c r="M36" s="3"/>
      <c r="N36" s="3"/>
      <c r="O36" s="3"/>
      <c r="P36" s="3"/>
      <c r="Q36" s="3"/>
      <c r="R36" s="3"/>
      <c r="S36" s="3"/>
      <c r="T36" s="3"/>
      <c r="U36" s="3"/>
      <c r="V36" s="3"/>
    </row>
    <row r="37" spans="1:22">
      <c r="A37" s="3"/>
      <c r="B37" s="3"/>
      <c r="C37" s="3"/>
      <c r="D37" s="3"/>
      <c r="E37" s="3"/>
      <c r="F37" s="3"/>
      <c r="G37" s="3"/>
      <c r="H37" s="3"/>
      <c r="I37" s="3"/>
      <c r="J37" s="3"/>
      <c r="K37" s="3"/>
      <c r="L37" s="3"/>
      <c r="M37" s="3"/>
      <c r="N37" s="3"/>
      <c r="O37" s="3"/>
      <c r="P37" s="3"/>
      <c r="Q37" s="3"/>
      <c r="R37" s="3"/>
      <c r="S37" s="3"/>
      <c r="T37" s="3"/>
      <c r="U37" s="3"/>
      <c r="V37" s="3"/>
    </row>
    <row r="38" spans="1:22">
      <c r="A38" s="3"/>
      <c r="B38" s="3"/>
      <c r="C38" s="3"/>
      <c r="D38" s="3"/>
      <c r="E38" s="3"/>
      <c r="F38" s="3"/>
      <c r="G38" s="3"/>
      <c r="H38" s="3"/>
      <c r="I38" s="3"/>
      <c r="J38" s="3"/>
      <c r="K38" s="3"/>
      <c r="L38" s="3"/>
      <c r="M38" s="3"/>
      <c r="N38" s="3"/>
      <c r="O38" s="3"/>
      <c r="P38" s="3"/>
      <c r="Q38" s="3"/>
      <c r="R38" s="3"/>
      <c r="S38" s="3"/>
      <c r="T38" s="3"/>
      <c r="U38" s="3"/>
      <c r="V38" s="3"/>
    </row>
    <row r="39" spans="1:22">
      <c r="A39" s="3"/>
      <c r="B39" s="3"/>
      <c r="C39" s="3"/>
      <c r="D39" s="3"/>
      <c r="E39" s="3"/>
      <c r="F39" s="3"/>
      <c r="G39" s="3"/>
      <c r="H39" s="3"/>
      <c r="I39" s="3"/>
      <c r="J39" s="3"/>
      <c r="K39" s="3"/>
      <c r="L39" s="3"/>
      <c r="M39" s="3"/>
      <c r="N39" s="3"/>
      <c r="O39" s="3"/>
      <c r="P39" s="3"/>
      <c r="Q39" s="3"/>
      <c r="R39" s="3"/>
      <c r="S39" s="3"/>
      <c r="T39" s="3"/>
      <c r="U39" s="3"/>
      <c r="V39" s="3"/>
    </row>
    <row r="40" spans="1:22">
      <c r="A40" s="3"/>
      <c r="B40" s="3"/>
      <c r="C40" s="3"/>
      <c r="D40" s="3"/>
      <c r="E40" s="3"/>
      <c r="F40" s="3"/>
      <c r="G40" s="3"/>
      <c r="H40" s="3"/>
      <c r="I40" s="3"/>
      <c r="J40" s="3"/>
      <c r="K40" s="3"/>
      <c r="L40" s="3"/>
      <c r="M40" s="3"/>
      <c r="N40" s="3"/>
      <c r="O40" s="3"/>
      <c r="P40" s="3"/>
      <c r="Q40" s="3"/>
      <c r="R40" s="3"/>
      <c r="S40" s="3"/>
      <c r="T40" s="3"/>
      <c r="U40" s="3"/>
      <c r="V40" s="3"/>
    </row>
    <row r="41" spans="1:22">
      <c r="A41" s="3"/>
      <c r="B41" s="3"/>
      <c r="C41" s="3"/>
      <c r="D41" s="3"/>
      <c r="E41" s="3"/>
      <c r="F41" s="3"/>
      <c r="G41" s="3"/>
      <c r="H41" s="3"/>
      <c r="I41" s="3"/>
      <c r="J41" s="3"/>
      <c r="K41" s="3"/>
      <c r="L41" s="3"/>
      <c r="M41" s="3"/>
      <c r="N41" s="3"/>
      <c r="O41" s="3"/>
      <c r="P41" s="3"/>
      <c r="Q41" s="3"/>
      <c r="R41" s="3"/>
      <c r="S41" s="3"/>
      <c r="T41" s="3"/>
      <c r="U41" s="3"/>
      <c r="V41" s="3"/>
    </row>
    <row r="42" spans="1:22">
      <c r="A42" s="3"/>
      <c r="B42" s="3"/>
      <c r="C42" s="3"/>
      <c r="D42" s="3"/>
      <c r="E42" s="3"/>
      <c r="F42" s="3"/>
      <c r="G42" s="3"/>
      <c r="H42" s="3"/>
      <c r="I42" s="3"/>
      <c r="J42" s="3"/>
      <c r="K42" s="3"/>
      <c r="L42" s="3"/>
      <c r="M42" s="3"/>
      <c r="N42" s="3"/>
      <c r="O42" s="3"/>
      <c r="P42" s="3"/>
      <c r="Q42" s="3"/>
      <c r="R42" s="3"/>
      <c r="S42" s="3"/>
      <c r="T42" s="3"/>
      <c r="U42" s="3"/>
      <c r="V42" s="3"/>
    </row>
    <row r="43" spans="1:22">
      <c r="A43" s="3"/>
      <c r="B43" s="3"/>
      <c r="C43" s="3"/>
      <c r="D43" s="3"/>
      <c r="E43" s="3"/>
      <c r="F43" s="3"/>
      <c r="G43" s="3"/>
      <c r="H43" s="3"/>
      <c r="I43" s="3"/>
      <c r="J43" s="3"/>
      <c r="K43" s="3"/>
      <c r="L43" s="3"/>
      <c r="M43" s="3"/>
      <c r="N43" s="3"/>
      <c r="O43" s="3"/>
      <c r="P43" s="3"/>
      <c r="Q43" s="3"/>
      <c r="R43" s="3"/>
      <c r="S43" s="3"/>
      <c r="T43" s="3"/>
      <c r="U43" s="3"/>
      <c r="V43" s="3"/>
    </row>
    <row r="44" spans="1:22">
      <c r="A44" s="3"/>
      <c r="B44" s="3"/>
      <c r="C44" s="3"/>
      <c r="D44" s="3"/>
      <c r="E44" s="3"/>
      <c r="F44" s="3"/>
      <c r="G44" s="3"/>
      <c r="H44" s="3"/>
      <c r="I44" s="3"/>
      <c r="J44" s="3"/>
      <c r="K44" s="3"/>
      <c r="L44" s="3"/>
      <c r="M44" s="3"/>
      <c r="N44" s="3"/>
      <c r="O44" s="3"/>
      <c r="P44" s="3"/>
      <c r="Q44" s="3"/>
      <c r="R44" s="3"/>
      <c r="S44" s="3"/>
      <c r="T44" s="3"/>
      <c r="U44" s="3"/>
      <c r="V44" s="3"/>
    </row>
    <row r="45" spans="1:22">
      <c r="A45" s="3"/>
      <c r="B45" s="3"/>
      <c r="C45" s="3"/>
      <c r="D45" s="3"/>
      <c r="E45" s="3"/>
      <c r="F45" s="3"/>
      <c r="G45" s="3"/>
      <c r="H45" s="3"/>
      <c r="I45" s="3"/>
      <c r="J45" s="3"/>
      <c r="K45" s="3"/>
      <c r="L45" s="3"/>
      <c r="M45" s="3"/>
      <c r="N45" s="3"/>
      <c r="O45" s="3"/>
      <c r="P45" s="3"/>
      <c r="Q45" s="3"/>
      <c r="R45" s="3"/>
      <c r="S45" s="3"/>
      <c r="T45" s="3"/>
      <c r="U45" s="3"/>
      <c r="V45" s="3"/>
    </row>
    <row r="46" spans="1:22">
      <c r="A46" s="3"/>
      <c r="B46" s="3"/>
      <c r="C46" s="3"/>
      <c r="D46" s="3"/>
      <c r="E46" s="3"/>
      <c r="F46" s="3"/>
      <c r="G46" s="3"/>
      <c r="H46" s="3"/>
      <c r="I46" s="3"/>
      <c r="J46" s="3"/>
      <c r="K46" s="3"/>
      <c r="L46" s="3"/>
      <c r="M46" s="3"/>
      <c r="N46" s="3"/>
      <c r="O46" s="3"/>
      <c r="P46" s="3"/>
      <c r="Q46" s="3"/>
      <c r="R46" s="3"/>
      <c r="S46" s="3"/>
      <c r="T46" s="3"/>
      <c r="U46" s="3"/>
      <c r="V46" s="3"/>
    </row>
    <row r="47" spans="1:22">
      <c r="A47" s="3"/>
      <c r="B47" s="3"/>
      <c r="C47" s="3"/>
      <c r="D47" s="3"/>
      <c r="E47" s="3"/>
      <c r="F47" s="3"/>
      <c r="G47" s="3"/>
      <c r="H47" s="3"/>
      <c r="I47" s="3"/>
      <c r="J47" s="3"/>
      <c r="K47" s="3"/>
      <c r="L47" s="3"/>
      <c r="M47" s="3"/>
      <c r="N47" s="3"/>
      <c r="O47" s="3"/>
      <c r="P47" s="3"/>
      <c r="Q47" s="3"/>
      <c r="R47" s="3"/>
      <c r="S47" s="3"/>
      <c r="T47" s="3"/>
      <c r="U47" s="3"/>
      <c r="V47" s="3"/>
    </row>
    <row r="48" spans="1:22">
      <c r="A48" s="3"/>
      <c r="B48" s="3"/>
      <c r="C48" s="3"/>
      <c r="D48" s="3"/>
      <c r="E48" s="3"/>
      <c r="F48" s="3"/>
      <c r="G48" s="3"/>
      <c r="H48" s="3"/>
      <c r="I48" s="3"/>
      <c r="J48" s="3"/>
      <c r="K48" s="3"/>
      <c r="L48" s="3"/>
      <c r="M48" s="3"/>
      <c r="N48" s="3"/>
      <c r="O48" s="3"/>
      <c r="P48" s="3"/>
      <c r="Q48" s="3"/>
      <c r="R48" s="3"/>
      <c r="S48" s="3"/>
      <c r="T48" s="3"/>
      <c r="U48" s="3"/>
      <c r="V48" s="3"/>
    </row>
    <row r="49" spans="1:22">
      <c r="A49" s="3"/>
      <c r="B49" s="3"/>
      <c r="C49" s="3"/>
      <c r="D49" s="3"/>
      <c r="E49" s="3"/>
      <c r="F49" s="3"/>
      <c r="G49" s="3"/>
      <c r="H49" s="3"/>
      <c r="I49" s="3"/>
      <c r="J49" s="3"/>
      <c r="K49" s="3"/>
      <c r="L49" s="3"/>
      <c r="M49" s="3"/>
      <c r="N49" s="3"/>
      <c r="O49" s="3"/>
      <c r="P49" s="3"/>
      <c r="Q49" s="3"/>
      <c r="R49" s="3"/>
      <c r="S49" s="3"/>
      <c r="T49" s="3"/>
      <c r="U49" s="3"/>
      <c r="V49" s="3"/>
    </row>
    <row r="50" spans="1:22">
      <c r="A50" s="3"/>
      <c r="B50" s="3"/>
      <c r="C50" s="3"/>
      <c r="D50" s="3"/>
      <c r="E50" s="3"/>
      <c r="F50" s="3"/>
      <c r="G50" s="3"/>
      <c r="H50" s="3"/>
      <c r="I50" s="3"/>
      <c r="J50" s="3"/>
      <c r="K50" s="3"/>
      <c r="L50" s="3"/>
      <c r="M50" s="3"/>
      <c r="N50" s="3"/>
      <c r="O50" s="3"/>
      <c r="P50" s="3"/>
      <c r="Q50" s="3"/>
      <c r="R50" s="3"/>
      <c r="S50" s="3"/>
      <c r="T50" s="3"/>
      <c r="U50" s="3"/>
      <c r="V50" s="3"/>
    </row>
    <row r="51" spans="1:22">
      <c r="A51" s="3"/>
      <c r="B51" s="3"/>
      <c r="C51" s="3"/>
      <c r="D51" s="3"/>
      <c r="E51" s="3"/>
      <c r="F51" s="3"/>
      <c r="G51" s="3"/>
      <c r="H51" s="3"/>
      <c r="I51" s="3"/>
      <c r="J51" s="3"/>
      <c r="K51" s="3"/>
      <c r="L51" s="3"/>
      <c r="M51" s="3"/>
      <c r="N51" s="3"/>
      <c r="O51" s="3"/>
      <c r="P51" s="3"/>
      <c r="Q51" s="3"/>
      <c r="R51" s="3"/>
      <c r="S51" s="3"/>
      <c r="T51" s="3"/>
      <c r="U51" s="3"/>
      <c r="V51" s="3"/>
    </row>
    <row r="52" spans="1:22">
      <c r="A52" s="3"/>
      <c r="B52" s="3"/>
      <c r="C52" s="3"/>
      <c r="D52" s="3"/>
      <c r="E52" s="3"/>
      <c r="F52" s="3"/>
      <c r="G52" s="3"/>
      <c r="H52" s="3"/>
      <c r="I52" s="3"/>
      <c r="J52" s="3"/>
      <c r="K52" s="3"/>
      <c r="L52" s="3"/>
      <c r="M52" s="3"/>
      <c r="N52" s="3"/>
      <c r="O52" s="3"/>
      <c r="P52" s="3"/>
      <c r="Q52" s="3"/>
      <c r="R52" s="3"/>
      <c r="S52" s="3"/>
      <c r="T52" s="3"/>
      <c r="U52" s="3"/>
      <c r="V52" s="3"/>
    </row>
    <row r="53" spans="1:22">
      <c r="A53" s="3"/>
      <c r="B53" s="3"/>
      <c r="C53" s="3"/>
      <c r="D53" s="3"/>
      <c r="E53" s="3"/>
      <c r="F53" s="3"/>
      <c r="G53" s="3"/>
      <c r="H53" s="3"/>
      <c r="I53" s="3"/>
      <c r="J53" s="3"/>
      <c r="K53" s="3"/>
      <c r="L53" s="3"/>
      <c r="M53" s="3"/>
      <c r="N53" s="3"/>
      <c r="O53" s="3"/>
      <c r="P53" s="3"/>
      <c r="Q53" s="3"/>
      <c r="R53" s="3"/>
      <c r="S53" s="3"/>
      <c r="T53" s="3"/>
      <c r="U53" s="3"/>
      <c r="V53" s="3"/>
    </row>
    <row r="54" spans="1:22">
      <c r="A54" s="3"/>
      <c r="B54" s="3"/>
      <c r="C54" s="3"/>
      <c r="D54" s="3"/>
      <c r="E54" s="3"/>
      <c r="F54" s="3"/>
      <c r="G54" s="3"/>
      <c r="H54" s="3"/>
      <c r="I54" s="3"/>
      <c r="J54" s="3"/>
      <c r="K54" s="3"/>
      <c r="L54" s="3"/>
      <c r="M54" s="3"/>
      <c r="N54" s="3"/>
      <c r="O54" s="3"/>
      <c r="P54" s="3"/>
      <c r="Q54" s="3"/>
      <c r="R54" s="3"/>
      <c r="S54" s="3"/>
      <c r="T54" s="3"/>
      <c r="U54" s="3"/>
      <c r="V54" s="3"/>
    </row>
    <row r="55" spans="1:22">
      <c r="A55" s="3"/>
      <c r="B55" s="3"/>
      <c r="C55" s="3"/>
      <c r="D55" s="3"/>
      <c r="E55" s="3"/>
      <c r="F55" s="3"/>
      <c r="G55" s="3"/>
      <c r="H55" s="3"/>
      <c r="I55" s="3"/>
      <c r="J55" s="3"/>
      <c r="K55" s="3"/>
      <c r="L55" s="3"/>
      <c r="M55" s="3"/>
      <c r="N55" s="3"/>
      <c r="O55" s="3"/>
      <c r="P55" s="3"/>
      <c r="Q55" s="3"/>
      <c r="R55" s="3"/>
      <c r="S55" s="3"/>
      <c r="T55" s="3"/>
      <c r="U55" s="3"/>
      <c r="V55" s="3"/>
    </row>
    <row r="56" spans="1:22">
      <c r="A56" s="3"/>
      <c r="B56" s="3"/>
      <c r="C56" s="3"/>
      <c r="D56" s="3"/>
      <c r="E56" s="3"/>
      <c r="F56" s="3"/>
      <c r="G56" s="3"/>
      <c r="H56" s="3"/>
      <c r="I56" s="3"/>
      <c r="J56" s="3"/>
      <c r="K56" s="3"/>
      <c r="L56" s="3"/>
      <c r="M56" s="3"/>
      <c r="N56" s="3"/>
      <c r="O56" s="3"/>
      <c r="P56" s="3"/>
      <c r="Q56" s="3"/>
      <c r="R56" s="3"/>
      <c r="S56" s="3"/>
      <c r="T56" s="3"/>
      <c r="U56" s="3"/>
      <c r="V56" s="3"/>
    </row>
    <row r="57" spans="1:22">
      <c r="A57" s="3"/>
      <c r="B57" s="3"/>
      <c r="C57" s="3"/>
      <c r="D57" s="3"/>
      <c r="E57" s="3"/>
      <c r="F57" s="3"/>
      <c r="G57" s="3"/>
      <c r="H57" s="3"/>
      <c r="I57" s="3"/>
      <c r="J57" s="3"/>
      <c r="K57" s="3"/>
      <c r="L57" s="3"/>
      <c r="M57" s="3"/>
      <c r="N57" s="3"/>
      <c r="O57" s="3"/>
      <c r="P57" s="3"/>
      <c r="Q57" s="3"/>
      <c r="R57" s="3"/>
      <c r="S57" s="3"/>
      <c r="T57" s="3"/>
      <c r="U57" s="3"/>
      <c r="V57" s="3"/>
    </row>
    <row r="58" spans="1:22">
      <c r="A58" s="3"/>
      <c r="B58" s="3"/>
      <c r="C58" s="3"/>
      <c r="D58" s="3"/>
      <c r="E58" s="3"/>
      <c r="F58" s="3"/>
      <c r="G58" s="3"/>
      <c r="H58" s="3"/>
      <c r="I58" s="3"/>
      <c r="J58" s="3"/>
      <c r="K58" s="3"/>
      <c r="L58" s="3"/>
      <c r="M58" s="3"/>
      <c r="N58" s="3"/>
      <c r="O58" s="3"/>
      <c r="P58" s="3"/>
      <c r="Q58" s="3"/>
      <c r="R58" s="3"/>
      <c r="S58" s="3"/>
      <c r="T58" s="3"/>
      <c r="U58" s="3"/>
      <c r="V58" s="3"/>
    </row>
    <row r="59" spans="1:22">
      <c r="A59" s="3"/>
      <c r="B59" s="3"/>
      <c r="C59" s="3"/>
      <c r="D59" s="3"/>
      <c r="E59" s="3"/>
      <c r="F59" s="3"/>
      <c r="G59" s="3"/>
      <c r="H59" s="3"/>
      <c r="I59" s="3"/>
      <c r="J59" s="3"/>
      <c r="K59" s="3"/>
      <c r="L59" s="3"/>
      <c r="M59" s="3"/>
      <c r="N59" s="3"/>
      <c r="O59" s="3"/>
      <c r="P59" s="3"/>
      <c r="Q59" s="3"/>
      <c r="R59" s="3"/>
      <c r="S59" s="3"/>
      <c r="T59" s="3"/>
      <c r="U59" s="3"/>
      <c r="V59" s="3"/>
    </row>
    <row r="60" spans="1:22">
      <c r="A60" s="3"/>
      <c r="B60" s="3"/>
      <c r="C60" s="3"/>
      <c r="D60" s="3"/>
      <c r="E60" s="3"/>
      <c r="F60" s="3"/>
      <c r="G60" s="3"/>
      <c r="H60" s="3"/>
      <c r="I60" s="3"/>
      <c r="J60" s="3"/>
      <c r="K60" s="3"/>
      <c r="L60" s="3"/>
      <c r="M60" s="3"/>
      <c r="N60" s="3"/>
      <c r="O60" s="3"/>
      <c r="P60" s="3"/>
      <c r="Q60" s="3"/>
      <c r="R60" s="3"/>
      <c r="S60" s="3"/>
      <c r="T60" s="3"/>
      <c r="U60" s="3"/>
      <c r="V60" s="3"/>
    </row>
    <row r="61" spans="1:22">
      <c r="A61" s="3"/>
      <c r="B61" s="3"/>
      <c r="C61" s="3"/>
      <c r="D61" s="3"/>
      <c r="E61" s="3"/>
      <c r="F61" s="3"/>
      <c r="G61" s="3"/>
      <c r="H61" s="3"/>
      <c r="I61" s="3"/>
      <c r="J61" s="3"/>
      <c r="K61" s="3"/>
      <c r="L61" s="3"/>
      <c r="M61" s="3"/>
      <c r="N61" s="3"/>
      <c r="O61" s="3"/>
      <c r="P61" s="3"/>
      <c r="Q61" s="3"/>
      <c r="R61" s="3"/>
      <c r="S61" s="3"/>
      <c r="T61" s="3"/>
      <c r="U61" s="3"/>
      <c r="V61" s="3"/>
    </row>
    <row r="62" spans="1:22">
      <c r="A62" s="3"/>
      <c r="B62" s="3"/>
      <c r="C62" s="3"/>
      <c r="D62" s="3"/>
      <c r="E62" s="3"/>
      <c r="F62" s="3"/>
      <c r="G62" s="3"/>
      <c r="H62" s="3"/>
      <c r="I62" s="3"/>
      <c r="J62" s="3"/>
      <c r="K62" s="3"/>
      <c r="L62" s="3"/>
      <c r="M62" s="3"/>
      <c r="N62" s="3"/>
      <c r="O62" s="3"/>
      <c r="P62" s="3"/>
      <c r="Q62" s="3"/>
      <c r="R62" s="3"/>
      <c r="S62" s="3"/>
      <c r="T62" s="3"/>
      <c r="U62" s="3"/>
      <c r="V62" s="3"/>
    </row>
    <row r="63" spans="1:22">
      <c r="A63" s="3"/>
      <c r="B63" s="3"/>
      <c r="C63" s="3"/>
      <c r="D63" s="3"/>
      <c r="E63" s="3"/>
      <c r="F63" s="3"/>
      <c r="G63" s="3"/>
      <c r="H63" s="3"/>
      <c r="I63" s="3"/>
      <c r="J63" s="3"/>
      <c r="K63" s="3"/>
      <c r="L63" s="3"/>
      <c r="M63" s="3"/>
      <c r="N63" s="3"/>
      <c r="O63" s="3"/>
      <c r="P63" s="3"/>
      <c r="Q63" s="3"/>
      <c r="R63" s="3"/>
      <c r="S63" s="3"/>
      <c r="T63" s="3"/>
      <c r="U63" s="3"/>
      <c r="V63" s="3"/>
    </row>
    <row r="64" spans="1:22">
      <c r="A64" s="3"/>
      <c r="B64" s="3"/>
      <c r="C64" s="3"/>
      <c r="D64" s="3"/>
      <c r="E64" s="3"/>
      <c r="F64" s="3"/>
      <c r="G64" s="3"/>
      <c r="H64" s="3"/>
      <c r="I64" s="3"/>
      <c r="J64" s="3"/>
      <c r="K64" s="3"/>
      <c r="L64" s="3"/>
      <c r="M64" s="3"/>
      <c r="N64" s="3"/>
      <c r="O64" s="3"/>
      <c r="P64" s="3"/>
      <c r="Q64" s="3"/>
      <c r="R64" s="3"/>
      <c r="S64" s="3"/>
      <c r="T64" s="3"/>
      <c r="U64" s="3"/>
      <c r="V64" s="3"/>
    </row>
    <row r="65" spans="1:22">
      <c r="A65" s="3"/>
      <c r="B65" s="3"/>
      <c r="C65" s="3"/>
      <c r="D65" s="3"/>
      <c r="E65" s="3"/>
      <c r="F65" s="3"/>
      <c r="G65" s="3"/>
      <c r="H65" s="3"/>
      <c r="I65" s="3"/>
      <c r="J65" s="3"/>
      <c r="K65" s="3"/>
      <c r="L65" s="3"/>
      <c r="M65" s="3"/>
      <c r="N65" s="3"/>
      <c r="O65" s="3"/>
      <c r="P65" s="3"/>
      <c r="Q65" s="3"/>
      <c r="R65" s="3"/>
      <c r="S65" s="3"/>
      <c r="T65" s="3"/>
      <c r="U65" s="3"/>
      <c r="V65" s="3"/>
    </row>
    <row r="66" spans="1:22">
      <c r="A66" s="3"/>
      <c r="B66" s="3"/>
      <c r="C66" s="3"/>
      <c r="D66" s="3"/>
      <c r="E66" s="3"/>
      <c r="F66" s="3"/>
      <c r="G66" s="3"/>
      <c r="H66" s="3"/>
      <c r="I66" s="3"/>
      <c r="J66" s="3"/>
      <c r="K66" s="3"/>
      <c r="L66" s="3"/>
      <c r="M66" s="3"/>
      <c r="N66" s="3"/>
      <c r="O66" s="3"/>
      <c r="P66" s="3"/>
      <c r="Q66" s="3"/>
      <c r="R66" s="3"/>
      <c r="S66" s="3"/>
      <c r="T66" s="3"/>
      <c r="U66" s="3"/>
      <c r="V66" s="3"/>
    </row>
    <row r="67" spans="1:22">
      <c r="A67" s="3"/>
      <c r="B67" s="3"/>
      <c r="C67" s="3"/>
      <c r="D67" s="3"/>
      <c r="E67" s="3"/>
      <c r="F67" s="3"/>
      <c r="G67" s="3"/>
      <c r="H67" s="3"/>
      <c r="I67" s="3"/>
      <c r="J67" s="3"/>
      <c r="K67" s="3"/>
      <c r="L67" s="3"/>
      <c r="M67" s="3"/>
      <c r="N67" s="3"/>
      <c r="O67" s="3"/>
      <c r="P67" s="3"/>
      <c r="Q67" s="3"/>
      <c r="R67" s="3"/>
      <c r="S67" s="3"/>
      <c r="T67" s="3"/>
      <c r="U67" s="3"/>
      <c r="V67" s="3"/>
    </row>
    <row r="68" spans="1:22">
      <c r="A68" s="3"/>
      <c r="B68" s="3"/>
      <c r="C68" s="3"/>
      <c r="D68" s="3"/>
      <c r="E68" s="3"/>
      <c r="F68" s="3"/>
      <c r="G68" s="3"/>
      <c r="H68" s="3"/>
      <c r="I68" s="3"/>
      <c r="J68" s="3"/>
      <c r="K68" s="3"/>
      <c r="L68" s="3"/>
      <c r="M68" s="3"/>
      <c r="N68" s="3"/>
      <c r="O68" s="3"/>
      <c r="P68" s="3"/>
      <c r="Q68" s="3"/>
      <c r="R68" s="3"/>
      <c r="S68" s="3"/>
      <c r="T68" s="3"/>
      <c r="U68" s="3"/>
      <c r="V68" s="3"/>
    </row>
    <row r="69" spans="1:22">
      <c r="A69" s="3"/>
      <c r="B69" s="3"/>
      <c r="C69" s="3"/>
      <c r="D69" s="3"/>
      <c r="E69" s="3"/>
      <c r="F69" s="3"/>
      <c r="G69" s="3"/>
      <c r="H69" s="3"/>
      <c r="I69" s="3"/>
      <c r="J69" s="3"/>
      <c r="K69" s="3"/>
      <c r="L69" s="3"/>
      <c r="M69" s="3"/>
      <c r="N69" s="3"/>
      <c r="O69" s="3"/>
      <c r="P69" s="3"/>
      <c r="Q69" s="3"/>
      <c r="R69" s="3"/>
      <c r="S69" s="3"/>
      <c r="T69" s="3"/>
      <c r="U69" s="3"/>
      <c r="V69" s="3"/>
    </row>
    <row r="70" spans="1:22">
      <c r="A70" s="3"/>
      <c r="B70" s="3"/>
      <c r="C70" s="3"/>
      <c r="D70" s="3"/>
      <c r="E70" s="3"/>
      <c r="F70" s="3"/>
      <c r="G70" s="3"/>
      <c r="H70" s="3"/>
      <c r="I70" s="3"/>
      <c r="J70" s="3"/>
      <c r="K70" s="3"/>
      <c r="L70" s="3"/>
      <c r="M70" s="3"/>
      <c r="N70" s="3"/>
      <c r="O70" s="3"/>
      <c r="P70" s="3"/>
      <c r="Q70" s="3"/>
      <c r="R70" s="3"/>
      <c r="S70" s="3"/>
      <c r="T70" s="3"/>
      <c r="U70" s="3"/>
      <c r="V70" s="3"/>
    </row>
    <row r="71" spans="1:22">
      <c r="A71" s="3"/>
      <c r="B71" s="3"/>
      <c r="C71" s="3"/>
      <c r="D71" s="3"/>
      <c r="E71" s="3"/>
      <c r="F71" s="3"/>
      <c r="G71" s="3"/>
      <c r="H71" s="3"/>
      <c r="I71" s="3"/>
      <c r="J71" s="3"/>
      <c r="K71" s="3"/>
      <c r="L71" s="3"/>
      <c r="M71" s="3"/>
      <c r="N71" s="3"/>
      <c r="O71" s="3"/>
      <c r="P71" s="3"/>
      <c r="Q71" s="3"/>
      <c r="R71" s="3"/>
      <c r="S71" s="3"/>
      <c r="T71" s="3"/>
      <c r="U71" s="3"/>
      <c r="V71" s="3"/>
    </row>
    <row r="72" spans="1:22">
      <c r="A72" s="3"/>
      <c r="B72" s="3"/>
      <c r="C72" s="3"/>
      <c r="D72" s="3"/>
      <c r="E72" s="3"/>
      <c r="F72" s="3"/>
      <c r="G72" s="3"/>
      <c r="H72" s="3"/>
      <c r="I72" s="3"/>
      <c r="J72" s="3"/>
      <c r="K72" s="3"/>
      <c r="L72" s="3"/>
      <c r="M72" s="3"/>
      <c r="N72" s="3"/>
      <c r="O72" s="3"/>
      <c r="P72" s="3"/>
      <c r="Q72" s="3"/>
      <c r="R72" s="3"/>
      <c r="S72" s="3"/>
      <c r="T72" s="3"/>
      <c r="U72" s="3"/>
      <c r="V72" s="3"/>
    </row>
    <row r="73" spans="1:22">
      <c r="A73" s="3"/>
      <c r="B73" s="3"/>
      <c r="C73" s="3"/>
      <c r="D73" s="3"/>
      <c r="E73" s="3"/>
      <c r="F73" s="3"/>
      <c r="G73" s="3"/>
      <c r="H73" s="3"/>
      <c r="I73" s="3"/>
      <c r="J73" s="3"/>
      <c r="K73" s="3"/>
      <c r="L73" s="3"/>
      <c r="M73" s="3"/>
      <c r="N73" s="3"/>
      <c r="O73" s="3"/>
      <c r="P73" s="3"/>
      <c r="Q73" s="3"/>
      <c r="R73" s="3"/>
      <c r="S73" s="3"/>
      <c r="T73" s="3"/>
      <c r="U73" s="3"/>
      <c r="V73" s="3"/>
    </row>
    <row r="74" spans="1:22">
      <c r="A74" s="3"/>
      <c r="B74" s="3"/>
      <c r="C74" s="3"/>
      <c r="D74" s="3"/>
      <c r="E74" s="3"/>
      <c r="F74" s="3"/>
      <c r="G74" s="3"/>
      <c r="H74" s="3"/>
      <c r="I74" s="3"/>
      <c r="J74" s="3"/>
      <c r="K74" s="3"/>
      <c r="L74" s="3"/>
      <c r="M74" s="3"/>
      <c r="N74" s="3"/>
      <c r="O74" s="3"/>
      <c r="P74" s="3"/>
      <c r="Q74" s="3"/>
      <c r="R74" s="3"/>
      <c r="S74" s="3"/>
      <c r="T74" s="3"/>
      <c r="U74" s="3"/>
      <c r="V74" s="3"/>
    </row>
    <row r="75" spans="1:22">
      <c r="A75" s="3"/>
      <c r="B75" s="3"/>
      <c r="C75" s="3"/>
      <c r="D75" s="3"/>
      <c r="E75" s="3"/>
      <c r="F75" s="3"/>
      <c r="G75" s="3"/>
      <c r="H75" s="3"/>
      <c r="I75" s="3"/>
      <c r="J75" s="3"/>
      <c r="K75" s="3"/>
      <c r="L75" s="3"/>
      <c r="M75" s="3"/>
      <c r="N75" s="3"/>
      <c r="O75" s="3"/>
      <c r="P75" s="3"/>
      <c r="Q75" s="3"/>
      <c r="R75" s="3"/>
      <c r="S75" s="3"/>
      <c r="T75" s="3"/>
      <c r="U75" s="3"/>
      <c r="V75" s="3"/>
    </row>
    <row r="76" spans="1:22">
      <c r="A76" s="3"/>
      <c r="B76" s="3"/>
      <c r="C76" s="3"/>
      <c r="D76" s="3"/>
      <c r="E76" s="3"/>
      <c r="F76" s="3"/>
      <c r="G76" s="3"/>
      <c r="H76" s="3"/>
      <c r="I76" s="3"/>
      <c r="J76" s="3"/>
      <c r="K76" s="3"/>
      <c r="L76" s="3"/>
      <c r="M76" s="3"/>
      <c r="N76" s="3"/>
      <c r="O76" s="3"/>
      <c r="P76" s="3"/>
      <c r="Q76" s="3"/>
      <c r="R76" s="3"/>
      <c r="S76" s="3"/>
      <c r="T76" s="3"/>
      <c r="U76" s="3"/>
      <c r="V76" s="3"/>
    </row>
    <row r="77" spans="1:22">
      <c r="A77" s="3"/>
      <c r="B77" s="3"/>
      <c r="C77" s="3"/>
      <c r="D77" s="3"/>
      <c r="E77" s="3"/>
      <c r="F77" s="3"/>
      <c r="G77" s="3"/>
      <c r="H77" s="3"/>
      <c r="I77" s="3"/>
      <c r="J77" s="3"/>
      <c r="K77" s="3"/>
      <c r="L77" s="3"/>
      <c r="M77" s="3"/>
      <c r="N77" s="3"/>
      <c r="O77" s="3"/>
      <c r="P77" s="3"/>
      <c r="Q77" s="3"/>
      <c r="R77" s="3"/>
      <c r="S77" s="3"/>
      <c r="T77" s="3"/>
      <c r="U77" s="3"/>
      <c r="V77" s="3"/>
    </row>
    <row r="79" spans="1:22">
      <c r="C79" t="s">
        <v>37</v>
      </c>
    </row>
    <row r="81" spans="3:7">
      <c r="D81" t="str">
        <f>D10</f>
        <v>Manual</v>
      </c>
      <c r="E81" t="str">
        <f>E10</f>
        <v>Retrieval</v>
      </c>
      <c r="F81" t="str">
        <f>F10</f>
        <v>Auto</v>
      </c>
      <c r="G81" t="str">
        <f>G10</f>
        <v>Retrieval</v>
      </c>
    </row>
    <row r="82" spans="3:7">
      <c r="C82" s="32" t="str">
        <f>B12</f>
        <v>Sales Statements</v>
      </c>
      <c r="D82" s="32">
        <f>D12</f>
        <v>160</v>
      </c>
      <c r="E82" s="32">
        <f>E12</f>
        <v>120</v>
      </c>
    </row>
    <row r="83" spans="3:7">
      <c r="C83" s="32"/>
      <c r="D83" s="32"/>
      <c r="E83" s="32"/>
      <c r="F83" s="32">
        <f>F12</f>
        <v>2</v>
      </c>
      <c r="G83" s="32">
        <f>G12</f>
        <v>20</v>
      </c>
    </row>
    <row r="84" spans="3:7">
      <c r="C84" s="32" t="str">
        <f>B13</f>
        <v>Sales Invoices</v>
      </c>
      <c r="D84" s="32">
        <f>D13</f>
        <v>100</v>
      </c>
      <c r="E84" s="32">
        <f>E13</f>
        <v>75</v>
      </c>
      <c r="F84" s="32"/>
      <c r="G84" s="32"/>
    </row>
    <row r="85" spans="3:7">
      <c r="C85" s="32"/>
      <c r="D85" s="32"/>
      <c r="E85" s="32"/>
      <c r="F85" s="32">
        <f>F13</f>
        <v>1.25</v>
      </c>
      <c r="G85" s="32">
        <f>G13</f>
        <v>12.5</v>
      </c>
    </row>
    <row r="86" spans="3:7">
      <c r="C86" s="32" t="str">
        <f>B14</f>
        <v>Copy Invoices</v>
      </c>
      <c r="D86" s="32">
        <f>D14</f>
        <v>20</v>
      </c>
      <c r="E86" s="32">
        <f>E14</f>
        <v>15</v>
      </c>
      <c r="F86" s="32"/>
      <c r="G86" s="32"/>
    </row>
    <row r="87" spans="3:7">
      <c r="C87" s="32"/>
      <c r="D87" s="32"/>
      <c r="E87" s="32"/>
      <c r="F87" s="32">
        <f>F14</f>
        <v>0.25</v>
      </c>
      <c r="G87" s="32">
        <f>G14</f>
        <v>2.5</v>
      </c>
    </row>
    <row r="88" spans="3:7">
      <c r="C88" s="32" t="str">
        <f>B15</f>
        <v>Credit Notes</v>
      </c>
      <c r="D88" s="32">
        <f>D15</f>
        <v>8</v>
      </c>
      <c r="E88" s="32">
        <f>E15</f>
        <v>6</v>
      </c>
      <c r="F88" s="32"/>
      <c r="G88" s="32"/>
    </row>
    <row r="89" spans="3:7">
      <c r="C89" s="32"/>
      <c r="D89" s="32"/>
      <c r="E89" s="32"/>
      <c r="F89" s="32">
        <f>F15</f>
        <v>0.1</v>
      </c>
      <c r="G89" s="32">
        <f>G15</f>
        <v>1</v>
      </c>
    </row>
    <row r="90" spans="3:7">
      <c r="C90" s="32" t="str">
        <f>B16</f>
        <v>Sales Orders</v>
      </c>
      <c r="D90" s="32">
        <f>D16</f>
        <v>100</v>
      </c>
      <c r="E90" s="32">
        <f>E16</f>
        <v>75</v>
      </c>
      <c r="F90" s="32"/>
      <c r="G90" s="32"/>
    </row>
    <row r="91" spans="3:7">
      <c r="C91" s="32"/>
      <c r="D91" s="32"/>
      <c r="E91" s="32"/>
      <c r="F91" s="32">
        <f>F16</f>
        <v>1.25</v>
      </c>
      <c r="G91" s="32">
        <f>G16</f>
        <v>12.5</v>
      </c>
    </row>
    <row r="92" spans="3:7">
      <c r="C92" s="32" t="str">
        <f>B17</f>
        <v>Purchase Orders</v>
      </c>
      <c r="D92" s="32">
        <f>D17</f>
        <v>40</v>
      </c>
      <c r="E92" s="32">
        <f>E17</f>
        <v>30</v>
      </c>
      <c r="F92" s="32"/>
      <c r="G92" s="32"/>
    </row>
    <row r="93" spans="3:7">
      <c r="C93" s="32"/>
      <c r="D93" s="32"/>
      <c r="E93" s="32"/>
      <c r="F93" s="32">
        <f>F17</f>
        <v>0.5</v>
      </c>
      <c r="G93" s="32">
        <f>G17</f>
        <v>5</v>
      </c>
    </row>
    <row r="94" spans="3:7">
      <c r="C94" s="32" t="str">
        <f>B18</f>
        <v>Remittance Advices</v>
      </c>
      <c r="D94" s="32">
        <f>D18</f>
        <v>10</v>
      </c>
      <c r="E94" s="32">
        <f>E18</f>
        <v>7.5</v>
      </c>
      <c r="F94" s="32"/>
      <c r="G94" s="32"/>
    </row>
    <row r="95" spans="3:7">
      <c r="C95" s="32"/>
      <c r="D95" s="32"/>
      <c r="E95" s="32"/>
      <c r="F95" s="32">
        <f>F18</f>
        <v>0.125</v>
      </c>
      <c r="G95" s="32">
        <f>G18</f>
        <v>1.25</v>
      </c>
    </row>
    <row r="96" spans="3:7">
      <c r="C96" s="32" t="str">
        <f>B21</f>
        <v>Quotations</v>
      </c>
      <c r="D96" s="32">
        <f>D21</f>
        <v>40</v>
      </c>
      <c r="E96" s="32">
        <f>E21</f>
        <v>150</v>
      </c>
      <c r="F96" s="32"/>
      <c r="G96" s="32"/>
    </row>
    <row r="97" spans="3:7">
      <c r="C97" s="32"/>
      <c r="D97" s="32"/>
      <c r="E97" s="32"/>
      <c r="F97" s="32">
        <f>F21</f>
        <v>0.5</v>
      </c>
      <c r="G97" s="32">
        <f>G21</f>
        <v>25</v>
      </c>
    </row>
    <row r="98" spans="3:7">
      <c r="C98" s="32" t="str">
        <f>B22</f>
        <v>Letters</v>
      </c>
      <c r="D98" s="32">
        <f>D22</f>
        <v>40</v>
      </c>
      <c r="E98" s="32">
        <f>E22</f>
        <v>30</v>
      </c>
      <c r="F98" s="32"/>
      <c r="G98" s="32"/>
    </row>
    <row r="99" spans="3:7">
      <c r="C99" s="32"/>
      <c r="D99" s="32"/>
      <c r="E99" s="32"/>
      <c r="F99" s="32">
        <f>F22</f>
        <v>0.5</v>
      </c>
      <c r="G99" s="32">
        <f>G22</f>
        <v>5</v>
      </c>
    </row>
    <row r="100" spans="3:7">
      <c r="C100" s="32" t="str">
        <f>B23</f>
        <v>Debtors Letters</v>
      </c>
      <c r="D100" s="32">
        <f>D23</f>
        <v>40</v>
      </c>
      <c r="E100" s="32">
        <f>E23</f>
        <v>30</v>
      </c>
      <c r="F100" s="32"/>
      <c r="G100" s="32"/>
    </row>
    <row r="101" spans="3:7">
      <c r="C101" s="32"/>
      <c r="D101" s="32"/>
      <c r="E101" s="32"/>
      <c r="F101" s="32">
        <f>F23</f>
        <v>0.5</v>
      </c>
      <c r="G101" s="32">
        <f>G23</f>
        <v>5</v>
      </c>
    </row>
    <row r="102" spans="3:7">
      <c r="C102" s="32" t="str">
        <f>B24</f>
        <v>Other</v>
      </c>
      <c r="D102" s="32">
        <f>D24</f>
        <v>40</v>
      </c>
      <c r="E102" s="32">
        <f>E24</f>
        <v>30</v>
      </c>
      <c r="F102" s="32"/>
      <c r="G102" s="32"/>
    </row>
    <row r="103" spans="3:7">
      <c r="C103" s="32"/>
      <c r="D103" s="32"/>
      <c r="E103" s="32"/>
      <c r="F103" s="32">
        <f>F24</f>
        <v>0.5</v>
      </c>
      <c r="G103" s="32">
        <f>G24</f>
        <v>5</v>
      </c>
    </row>
    <row r="104" spans="3:7">
      <c r="F104" s="32"/>
      <c r="G104" s="32"/>
    </row>
    <row r="105" spans="3:7">
      <c r="D105" s="32"/>
      <c r="E105" s="32"/>
    </row>
    <row r="106" spans="3:7">
      <c r="F106" s="32"/>
      <c r="G106" s="32"/>
    </row>
  </sheetData>
  <phoneticPr fontId="4"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dimension ref="A1:AC546"/>
  <sheetViews>
    <sheetView workbookViewId="0">
      <selection activeCell="H53" sqref="H53"/>
    </sheetView>
  </sheetViews>
  <sheetFormatPr defaultRowHeight="12.75"/>
  <cols>
    <col min="3" max="3" width="18.7109375" customWidth="1"/>
    <col min="4" max="4" width="11.28515625" bestFit="1" customWidth="1"/>
    <col min="5" max="5" width="11.85546875" customWidth="1"/>
    <col min="6" max="6" width="11.5703125" customWidth="1"/>
    <col min="7" max="7" width="10.28515625" bestFit="1" customWidth="1"/>
    <col min="11" max="11" width="10.28515625" customWidth="1"/>
  </cols>
  <sheetData>
    <row r="1" spans="1:29">
      <c r="A1" s="3"/>
      <c r="B1" s="3"/>
      <c r="C1" s="3"/>
      <c r="D1" s="3"/>
      <c r="E1" s="3"/>
      <c r="F1" s="3"/>
      <c r="G1" s="3"/>
      <c r="H1" s="3"/>
      <c r="I1" s="3"/>
      <c r="J1" s="3"/>
      <c r="K1" s="3"/>
      <c r="L1" s="3"/>
      <c r="M1" s="3"/>
      <c r="N1" s="3"/>
      <c r="O1" s="3"/>
      <c r="P1" s="3"/>
      <c r="Q1" s="3"/>
      <c r="R1" s="3"/>
      <c r="S1" s="3"/>
      <c r="T1" s="3"/>
      <c r="U1" s="3"/>
      <c r="V1" s="3"/>
      <c r="W1" s="3"/>
      <c r="X1" s="3"/>
      <c r="Y1" s="3"/>
      <c r="Z1" s="3"/>
      <c r="AA1" s="3"/>
      <c r="AB1" s="3"/>
      <c r="AC1" s="3"/>
    </row>
    <row r="2" spans="1:29">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29">
      <c r="A3" s="3"/>
      <c r="B3" s="3"/>
      <c r="C3" s="3"/>
      <c r="D3" s="3"/>
      <c r="E3" s="3"/>
      <c r="F3" s="3"/>
      <c r="G3" s="3"/>
      <c r="H3" s="3"/>
      <c r="I3" s="3"/>
      <c r="J3" s="3"/>
      <c r="K3" s="3"/>
      <c r="L3" s="3"/>
      <c r="M3" s="3"/>
      <c r="N3" s="3"/>
      <c r="O3" s="3"/>
      <c r="P3" s="3"/>
      <c r="Q3" s="3"/>
      <c r="R3" s="3"/>
      <c r="S3" s="3"/>
      <c r="T3" s="3"/>
      <c r="U3" s="3"/>
      <c r="V3" s="3"/>
      <c r="W3" s="3"/>
      <c r="X3" s="3"/>
      <c r="Y3" s="3"/>
      <c r="Z3" s="3"/>
      <c r="AA3" s="3"/>
      <c r="AB3" s="3"/>
      <c r="AC3" s="3"/>
    </row>
    <row r="4" spans="1:29">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29">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c r="A6" s="3"/>
      <c r="B6" s="3"/>
      <c r="C6" s="3"/>
      <c r="D6" s="3"/>
      <c r="E6" s="3"/>
      <c r="F6" s="3"/>
      <c r="G6" s="3"/>
      <c r="H6" s="3"/>
      <c r="I6" s="3"/>
      <c r="J6" s="3"/>
      <c r="K6" s="3"/>
      <c r="L6" s="3"/>
      <c r="M6" s="3"/>
      <c r="N6" s="3"/>
      <c r="O6" s="3"/>
      <c r="P6" s="3"/>
      <c r="Q6" s="3"/>
      <c r="R6" s="3"/>
      <c r="S6" s="3"/>
      <c r="T6" s="3"/>
      <c r="U6" s="3"/>
      <c r="V6" s="3"/>
      <c r="W6" s="3"/>
      <c r="X6" s="3"/>
      <c r="Y6" s="3"/>
      <c r="Z6" s="3"/>
      <c r="AA6" s="3"/>
      <c r="AB6" s="3"/>
      <c r="AC6" s="3"/>
    </row>
    <row r="7" spans="1:29">
      <c r="A7" s="3"/>
      <c r="B7" s="3"/>
      <c r="C7" s="3"/>
      <c r="D7" s="3"/>
      <c r="E7" s="3"/>
      <c r="F7" s="3"/>
      <c r="G7" s="3"/>
      <c r="H7" s="3"/>
      <c r="I7" s="3"/>
      <c r="J7" s="3"/>
      <c r="K7" s="3"/>
      <c r="L7" s="3"/>
      <c r="M7" s="3"/>
      <c r="N7" s="3"/>
      <c r="O7" s="3"/>
      <c r="P7" s="3"/>
      <c r="Q7" s="3"/>
      <c r="R7" s="3"/>
      <c r="S7" s="3"/>
      <c r="T7" s="3"/>
      <c r="U7" s="3"/>
      <c r="V7" s="3"/>
      <c r="W7" s="3"/>
      <c r="X7" s="3"/>
      <c r="Y7" s="3"/>
      <c r="Z7" s="3"/>
      <c r="AA7" s="3"/>
      <c r="AB7" s="3"/>
      <c r="AC7" s="3"/>
    </row>
    <row r="8" spans="1:29">
      <c r="A8" s="3"/>
      <c r="B8" s="3"/>
      <c r="C8" s="3"/>
      <c r="D8" s="3"/>
      <c r="E8" s="3"/>
      <c r="F8" s="3"/>
      <c r="G8" s="3"/>
      <c r="H8" s="3"/>
      <c r="I8" s="3"/>
      <c r="J8" s="3"/>
      <c r="K8" s="3"/>
      <c r="L8" s="3"/>
      <c r="M8" s="3"/>
      <c r="N8" s="3"/>
      <c r="O8" s="3"/>
      <c r="P8" s="3"/>
      <c r="Q8" s="3"/>
      <c r="R8" s="3"/>
      <c r="S8" s="3"/>
      <c r="T8" s="3"/>
      <c r="U8" s="3"/>
      <c r="V8" s="3"/>
      <c r="W8" s="3"/>
      <c r="X8" s="3"/>
      <c r="Y8" s="3"/>
      <c r="Z8" s="3"/>
      <c r="AA8" s="3"/>
      <c r="AB8" s="3"/>
      <c r="AC8" s="3"/>
    </row>
    <row r="9" spans="1:29">
      <c r="A9" s="3"/>
      <c r="B9" s="3"/>
      <c r="C9" s="3"/>
      <c r="D9" s="3"/>
      <c r="E9" s="3"/>
      <c r="F9" s="3"/>
      <c r="G9" s="3"/>
      <c r="H9" s="3"/>
      <c r="I9" s="3"/>
      <c r="J9" s="3"/>
      <c r="K9" s="3"/>
      <c r="L9" s="3"/>
      <c r="M9" s="3"/>
      <c r="N9" s="3"/>
      <c r="O9" s="3"/>
      <c r="P9" s="3"/>
      <c r="Q9" s="3"/>
      <c r="R9" s="3"/>
      <c r="S9" s="3"/>
      <c r="T9" s="3"/>
      <c r="U9" s="3"/>
      <c r="V9" s="3"/>
      <c r="W9" s="3"/>
      <c r="X9" s="3"/>
      <c r="Y9" s="3"/>
      <c r="Z9" s="3"/>
      <c r="AA9" s="3"/>
      <c r="AB9" s="3"/>
      <c r="AC9" s="3"/>
    </row>
    <row r="10" spans="1:29">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29">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29">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1:29">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row>
    <row r="15" spans="1:29">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row>
    <row r="16" spans="1:29">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row>
    <row r="17" spans="1:29">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29">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row>
    <row r="20" spans="1:29">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1:29">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1:29">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1:29">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1:29">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1:29">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1:29">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29">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29">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1:29">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1:29">
      <c r="A30" s="3"/>
      <c r="B30" s="4"/>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1:29">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1:29">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row>
    <row r="33" spans="1:29">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row>
    <row r="34" spans="1:29">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row>
    <row r="35" spans="1:29">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29">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spans="1:29">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29">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1:29">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29">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row>
    <row r="41" spans="1:29">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row>
    <row r="42" spans="1:29">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1:29">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1:29">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58"/>
      <c r="E56" s="58"/>
      <c r="F56" s="58"/>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s="33" customFormat="1"/>
    <row r="147" spans="1:29" s="33" customFormat="1"/>
    <row r="148" spans="1:29" s="33" customFormat="1"/>
    <row r="149" spans="1:29" s="33" customFormat="1">
      <c r="C149" s="33" t="s">
        <v>37</v>
      </c>
    </row>
    <row r="150" spans="1:29" s="33" customFormat="1"/>
    <row r="151" spans="1:29" s="33" customFormat="1">
      <c r="C151" s="33" t="s">
        <v>40</v>
      </c>
    </row>
    <row r="152" spans="1:29" s="33" customFormat="1"/>
    <row r="153" spans="1:29" s="33" customFormat="1"/>
    <row r="154" spans="1:29" s="33" customFormat="1">
      <c r="C154"/>
      <c r="D154" t="str">
        <f>'Production Calcs'!C77</f>
        <v>Printing</v>
      </c>
      <c r="E154" t="str">
        <f>'Archive Calcs'!D81</f>
        <v>Manual</v>
      </c>
      <c r="F154" t="str">
        <f>'Archive Calcs'!E81</f>
        <v>Retrieval</v>
      </c>
      <c r="G154" t="str">
        <f>'Production Calcs'!D77</f>
        <v>Printing</v>
      </c>
      <c r="H154" t="str">
        <f>'Production Calcs'!E77</f>
        <v>Faxing</v>
      </c>
      <c r="I154" t="str">
        <f>'Production Calcs'!F77</f>
        <v>Emailing</v>
      </c>
      <c r="J154" s="32" t="str">
        <f>'Archive Calcs'!F81</f>
        <v>Auto</v>
      </c>
      <c r="K154" s="32" t="str">
        <f>'Archive Calcs'!G81</f>
        <v>Retrieval</v>
      </c>
      <c r="L154" s="32"/>
      <c r="N154" s="35"/>
      <c r="O154" s="35"/>
      <c r="P154" s="35"/>
      <c r="Q154" s="35"/>
      <c r="R154" s="35"/>
      <c r="S154" s="35"/>
      <c r="T154" s="35"/>
      <c r="U154" s="35"/>
      <c r="V154" s="35"/>
      <c r="W154" s="35"/>
      <c r="X154" s="35"/>
    </row>
    <row r="155" spans="1:29" s="33" customFormat="1">
      <c r="C155" t="str">
        <f>'Production Calcs'!B78</f>
        <v>Sales Statements</v>
      </c>
      <c r="D155" s="32">
        <f>'Production Calcs'!C78</f>
        <v>320</v>
      </c>
      <c r="E155" s="32">
        <f>'Archive Calcs'!D82</f>
        <v>160</v>
      </c>
      <c r="F155" s="32">
        <f>'Archive Calcs'!E82</f>
        <v>120</v>
      </c>
      <c r="G155" s="32"/>
      <c r="H155" s="32"/>
      <c r="I155" s="32"/>
      <c r="J155" s="32"/>
      <c r="K155" s="32"/>
      <c r="M155" s="34"/>
      <c r="N155" s="34"/>
      <c r="O155" s="34"/>
      <c r="P155" s="34"/>
      <c r="Q155" s="34"/>
      <c r="R155" s="34"/>
    </row>
    <row r="156" spans="1:29" s="33" customFormat="1">
      <c r="C156"/>
      <c r="D156" s="32"/>
      <c r="E156" s="32"/>
      <c r="F156" s="32"/>
      <c r="G156" s="32">
        <f>'Production Calcs'!D79</f>
        <v>96.000000000000014</v>
      </c>
      <c r="H156" s="32">
        <f>'Production Calcs'!E79</f>
        <v>1.8</v>
      </c>
      <c r="I156" s="32">
        <f>'Production Calcs'!F79</f>
        <v>0.28799999999999998</v>
      </c>
      <c r="J156" s="32">
        <f>'Archive Calcs'!F83</f>
        <v>2</v>
      </c>
      <c r="K156" s="32">
        <f>'Archive Calcs'!G83</f>
        <v>20</v>
      </c>
      <c r="M156" s="34"/>
      <c r="N156" s="34"/>
      <c r="O156" s="34"/>
      <c r="P156" s="34"/>
      <c r="Q156" s="34"/>
      <c r="R156" s="34"/>
    </row>
    <row r="157" spans="1:29" s="33" customFormat="1">
      <c r="C157" t="str">
        <f>'Production Calcs'!B80</f>
        <v>Sales Invoices</v>
      </c>
      <c r="D157" s="32">
        <f>'Production Calcs'!C80</f>
        <v>200</v>
      </c>
      <c r="E157" s="32">
        <f>'Archive Calcs'!D84</f>
        <v>100</v>
      </c>
      <c r="F157" s="32">
        <f>'Archive Calcs'!E84</f>
        <v>75</v>
      </c>
      <c r="G157" s="32"/>
      <c r="H157" s="32"/>
      <c r="I157" s="32"/>
      <c r="J157" s="32"/>
      <c r="K157" s="32"/>
      <c r="M157" s="34"/>
      <c r="N157" s="34"/>
      <c r="O157" s="34"/>
      <c r="P157" s="34"/>
      <c r="Q157" s="34"/>
      <c r="R157" s="34"/>
    </row>
    <row r="158" spans="1:29" s="33" customFormat="1">
      <c r="C158"/>
      <c r="D158" s="32"/>
      <c r="E158" s="32"/>
      <c r="F158" s="32"/>
      <c r="G158" s="32">
        <f>'Production Calcs'!D81</f>
        <v>160</v>
      </c>
      <c r="H158" s="32">
        <f>'Production Calcs'!E81</f>
        <v>1.125</v>
      </c>
      <c r="I158" s="32">
        <f>'Production Calcs'!F81</f>
        <v>0.03</v>
      </c>
      <c r="J158" s="32">
        <f>'Archive Calcs'!F85</f>
        <v>1.25</v>
      </c>
      <c r="K158" s="32">
        <f>'Archive Calcs'!G85</f>
        <v>12.5</v>
      </c>
      <c r="N158" s="34"/>
      <c r="O158" s="34"/>
      <c r="P158" s="34"/>
      <c r="Q158" s="34"/>
      <c r="R158" s="34"/>
    </row>
    <row r="159" spans="1:29" s="33" customFormat="1">
      <c r="C159" t="str">
        <f>'Production Calcs'!B82</f>
        <v>Copy Invoices</v>
      </c>
      <c r="D159" s="32">
        <f>'Production Calcs'!C82</f>
        <v>40</v>
      </c>
      <c r="E159" s="32">
        <f>'Archive Calcs'!D86</f>
        <v>20</v>
      </c>
      <c r="F159" s="32">
        <f>'Archive Calcs'!E86</f>
        <v>15</v>
      </c>
      <c r="G159" s="32"/>
      <c r="H159" s="32"/>
      <c r="I159" s="32"/>
      <c r="J159" s="32"/>
      <c r="K159" s="32"/>
      <c r="M159" s="34"/>
      <c r="N159" s="34"/>
      <c r="O159" s="34"/>
      <c r="P159" s="34"/>
      <c r="Q159" s="34"/>
      <c r="R159" s="34"/>
    </row>
    <row r="160" spans="1:29" s="33" customFormat="1">
      <c r="C160"/>
      <c r="D160" s="32"/>
      <c r="E160" s="32"/>
      <c r="F160" s="32"/>
      <c r="G160" s="32">
        <f>'Production Calcs'!D83</f>
        <v>3.9999999999999987</v>
      </c>
      <c r="H160" s="32">
        <f>'Production Calcs'!E83</f>
        <v>0.67500000000000004</v>
      </c>
      <c r="I160" s="32">
        <f>'Production Calcs'!F83</f>
        <v>3.5999999999999997E-2</v>
      </c>
      <c r="J160" s="32">
        <f>'Archive Calcs'!F87</f>
        <v>0.25</v>
      </c>
      <c r="K160" s="32">
        <f>'Archive Calcs'!G87</f>
        <v>2.5</v>
      </c>
      <c r="N160" s="34"/>
      <c r="O160" s="34"/>
      <c r="P160" s="34"/>
      <c r="Q160" s="34"/>
      <c r="R160" s="34"/>
    </row>
    <row r="161" spans="3:18" s="33" customFormat="1">
      <c r="C161" t="str">
        <f>'Production Calcs'!B84</f>
        <v>Credit Notes</v>
      </c>
      <c r="D161" s="32">
        <f>'Production Calcs'!C84</f>
        <v>16</v>
      </c>
      <c r="E161" s="32">
        <f>'Archive Calcs'!D88</f>
        <v>8</v>
      </c>
      <c r="F161" s="32">
        <f>'Archive Calcs'!E88</f>
        <v>6</v>
      </c>
      <c r="G161" s="32"/>
      <c r="H161" s="32"/>
      <c r="I161" s="32"/>
      <c r="J161" s="32"/>
      <c r="K161" s="32"/>
      <c r="M161" s="34"/>
      <c r="N161" s="34"/>
      <c r="O161" s="34"/>
      <c r="P161" s="34"/>
      <c r="Q161" s="34"/>
      <c r="R161" s="34"/>
    </row>
    <row r="162" spans="3:18" s="33" customFormat="1">
      <c r="C162"/>
      <c r="D162" s="32"/>
      <c r="E162" s="32"/>
      <c r="F162" s="32"/>
      <c r="G162" s="32">
        <f>'Production Calcs'!D85</f>
        <v>4.8000000000000007</v>
      </c>
      <c r="H162" s="32">
        <f>'Production Calcs'!E85</f>
        <v>0.09</v>
      </c>
      <c r="I162" s="32">
        <f>'Production Calcs'!F85</f>
        <v>1.44E-2</v>
      </c>
      <c r="J162" s="32">
        <f>'Archive Calcs'!F89</f>
        <v>0.1</v>
      </c>
      <c r="K162" s="32">
        <f>'Archive Calcs'!G89</f>
        <v>1</v>
      </c>
      <c r="M162" s="34"/>
      <c r="N162" s="34"/>
      <c r="O162" s="34"/>
      <c r="P162" s="34"/>
      <c r="Q162" s="34"/>
      <c r="R162" s="34"/>
    </row>
    <row r="163" spans="3:18" s="33" customFormat="1">
      <c r="C163" t="str">
        <f>'Production Calcs'!B86</f>
        <v>Sales Orders</v>
      </c>
      <c r="D163" s="32">
        <f>'Production Calcs'!C86</f>
        <v>200</v>
      </c>
      <c r="E163" s="32">
        <f>'Archive Calcs'!D90</f>
        <v>100</v>
      </c>
      <c r="F163" s="32">
        <f>'Archive Calcs'!E90</f>
        <v>75</v>
      </c>
      <c r="G163" s="32"/>
      <c r="H163" s="32"/>
      <c r="I163" s="32"/>
      <c r="J163" s="32"/>
      <c r="K163" s="32"/>
      <c r="M163" s="34"/>
    </row>
    <row r="164" spans="3:18" s="33" customFormat="1">
      <c r="C164"/>
      <c r="D164" s="32"/>
      <c r="E164" s="32"/>
      <c r="F164" s="32"/>
      <c r="G164" s="32">
        <f>'Production Calcs'!D87</f>
        <v>60.000000000000007</v>
      </c>
      <c r="H164" s="32">
        <f>'Production Calcs'!E87</f>
        <v>1.125</v>
      </c>
      <c r="I164" s="32">
        <f>'Production Calcs'!F87</f>
        <v>0.18</v>
      </c>
      <c r="J164" s="32">
        <f>'Archive Calcs'!F91</f>
        <v>1.25</v>
      </c>
      <c r="K164" s="32">
        <f>'Archive Calcs'!G91</f>
        <v>12.5</v>
      </c>
      <c r="N164" s="34"/>
    </row>
    <row r="165" spans="3:18" s="33" customFormat="1">
      <c r="C165" t="str">
        <f>'Production Calcs'!B88</f>
        <v>Purchase Orders</v>
      </c>
      <c r="D165" s="32">
        <f>'Production Calcs'!C88</f>
        <v>80</v>
      </c>
      <c r="E165" s="32">
        <f>'Archive Calcs'!D92</f>
        <v>40</v>
      </c>
      <c r="F165" s="32">
        <f>'Archive Calcs'!E92</f>
        <v>30</v>
      </c>
      <c r="G165" s="32"/>
      <c r="H165" s="32"/>
      <c r="I165" s="32"/>
      <c r="J165" s="32"/>
      <c r="K165" s="32"/>
      <c r="M165" s="34"/>
    </row>
    <row r="166" spans="3:18" s="33" customFormat="1">
      <c r="C166"/>
      <c r="D166" s="32"/>
      <c r="E166" s="32"/>
      <c r="F166" s="32"/>
      <c r="G166" s="32">
        <f>'Production Calcs'!D89</f>
        <v>8.0000000000000071</v>
      </c>
      <c r="H166" s="32">
        <f>'Production Calcs'!E89</f>
        <v>0.9</v>
      </c>
      <c r="I166" s="32">
        <f>'Production Calcs'!F89</f>
        <v>8.3999999999999991E-2</v>
      </c>
      <c r="J166" s="32">
        <f>'Archive Calcs'!F93</f>
        <v>0.5</v>
      </c>
      <c r="K166" s="32">
        <f>'Archive Calcs'!G93</f>
        <v>5</v>
      </c>
      <c r="N166" s="34"/>
    </row>
    <row r="167" spans="3:18" s="33" customFormat="1">
      <c r="C167" t="str">
        <f>'Production Calcs'!B90</f>
        <v>Remittance Advices</v>
      </c>
      <c r="D167" s="32">
        <f>'Production Calcs'!C90</f>
        <v>20</v>
      </c>
      <c r="E167" s="32">
        <f>'Archive Calcs'!D94</f>
        <v>10</v>
      </c>
      <c r="F167" s="32">
        <f>'Archive Calcs'!E94</f>
        <v>7.5</v>
      </c>
      <c r="G167" s="32"/>
      <c r="H167" s="32"/>
      <c r="I167" s="32"/>
      <c r="J167" s="32"/>
      <c r="K167" s="32"/>
      <c r="M167" s="34"/>
    </row>
    <row r="168" spans="3:18" s="33" customFormat="1">
      <c r="C168"/>
      <c r="D168" s="32"/>
      <c r="E168" s="32"/>
      <c r="F168" s="32"/>
      <c r="G168" s="32">
        <f>'Production Calcs'!D91</f>
        <v>4.0000000000000009</v>
      </c>
      <c r="H168" s="32">
        <f>'Production Calcs'!E91</f>
        <v>0.1125</v>
      </c>
      <c r="I168" s="32">
        <f>'Production Calcs'!F91</f>
        <v>2.0999999999999998E-2</v>
      </c>
      <c r="J168" s="32">
        <f>'Archive Calcs'!F95</f>
        <v>0.125</v>
      </c>
      <c r="K168" s="32">
        <f>'Archive Calcs'!G95</f>
        <v>1.25</v>
      </c>
      <c r="N168" s="34"/>
    </row>
    <row r="169" spans="3:18" s="33" customFormat="1">
      <c r="C169" t="str">
        <f>'Production Calcs'!B92</f>
        <v>Quotations</v>
      </c>
      <c r="D169" s="32">
        <f>'Production Calcs'!C92</f>
        <v>80</v>
      </c>
      <c r="E169" s="32">
        <f>'Archive Calcs'!D96</f>
        <v>40</v>
      </c>
      <c r="F169" s="32">
        <f>'Archive Calcs'!E96</f>
        <v>150</v>
      </c>
      <c r="G169" s="32"/>
      <c r="H169" s="32"/>
      <c r="I169" s="32"/>
      <c r="J169" s="32"/>
      <c r="K169" s="32"/>
      <c r="M169" s="34"/>
    </row>
    <row r="170" spans="3:18" s="33" customFormat="1">
      <c r="C170"/>
      <c r="D170" s="32"/>
      <c r="E170" s="32"/>
      <c r="F170" s="32"/>
      <c r="G170" s="32">
        <f>'Production Calcs'!D93</f>
        <v>16.000000000000004</v>
      </c>
      <c r="H170" s="32">
        <f>'Production Calcs'!E93</f>
        <v>0.45</v>
      </c>
      <c r="I170" s="32">
        <f>'Production Calcs'!F93</f>
        <v>8.3999999999999991E-2</v>
      </c>
      <c r="J170" s="32">
        <f>'Archive Calcs'!F97</f>
        <v>0.5</v>
      </c>
      <c r="K170" s="32">
        <f>'Archive Calcs'!G97</f>
        <v>25</v>
      </c>
      <c r="N170" s="34"/>
    </row>
    <row r="171" spans="3:18" s="33" customFormat="1">
      <c r="C171" t="str">
        <f>'Production Calcs'!B94</f>
        <v>Letters</v>
      </c>
      <c r="D171" s="32">
        <f>'Production Calcs'!C94</f>
        <v>80</v>
      </c>
      <c r="E171" s="32">
        <f>'Archive Calcs'!D98</f>
        <v>40</v>
      </c>
      <c r="F171" s="32">
        <f>'Archive Calcs'!E98</f>
        <v>30</v>
      </c>
      <c r="G171" s="32"/>
      <c r="H171" s="32"/>
      <c r="I171" s="32"/>
      <c r="J171" s="32"/>
      <c r="K171" s="32"/>
      <c r="M171" s="34"/>
    </row>
    <row r="172" spans="3:18" s="33" customFormat="1">
      <c r="C172"/>
      <c r="D172" s="32"/>
      <c r="E172" s="32"/>
      <c r="F172" s="32"/>
      <c r="G172" s="32">
        <f>'Production Calcs'!D95</f>
        <v>48.000000000000007</v>
      </c>
      <c r="H172" s="32">
        <f>'Production Calcs'!E95</f>
        <v>0.9</v>
      </c>
      <c r="I172" s="32">
        <f>'Production Calcs'!F95</f>
        <v>2.4000000000000004E-2</v>
      </c>
      <c r="J172" s="32">
        <f>'Archive Calcs'!F99</f>
        <v>0.5</v>
      </c>
      <c r="K172" s="32">
        <f>'Archive Calcs'!G99</f>
        <v>5</v>
      </c>
      <c r="N172" s="34"/>
    </row>
    <row r="173" spans="3:18" s="33" customFormat="1">
      <c r="C173" t="str">
        <f>'Production Calcs'!B96</f>
        <v>Debtors Letters</v>
      </c>
      <c r="D173" s="32">
        <f>'Production Calcs'!C96</f>
        <v>80</v>
      </c>
      <c r="E173" s="32">
        <f>'Archive Calcs'!D100</f>
        <v>40</v>
      </c>
      <c r="F173" s="32">
        <f>'Archive Calcs'!E100</f>
        <v>30</v>
      </c>
      <c r="G173" s="32"/>
      <c r="H173" s="32"/>
      <c r="I173" s="32"/>
      <c r="J173" s="32"/>
      <c r="K173" s="32"/>
      <c r="M173" s="34"/>
    </row>
    <row r="174" spans="3:18" s="33" customFormat="1">
      <c r="C174"/>
      <c r="D174" s="32"/>
      <c r="E174" s="32"/>
      <c r="F174" s="32"/>
      <c r="G174" s="32">
        <f>'Production Calcs'!D97</f>
        <v>15.999999999999995</v>
      </c>
      <c r="H174" s="32">
        <f>'Production Calcs'!E97</f>
        <v>1.35</v>
      </c>
      <c r="I174" s="32">
        <f>'Production Calcs'!F97</f>
        <v>0.06</v>
      </c>
      <c r="J174" s="32">
        <f>'Archive Calcs'!F101</f>
        <v>0.5</v>
      </c>
      <c r="K174" s="32">
        <f>'Archive Calcs'!G101</f>
        <v>5</v>
      </c>
      <c r="N174" s="34"/>
    </row>
    <row r="175" spans="3:18" s="33" customFormat="1">
      <c r="C175" t="str">
        <f>'Production Calcs'!B98</f>
        <v>Other</v>
      </c>
      <c r="D175" s="32">
        <f>'Production Calcs'!C98</f>
        <v>80</v>
      </c>
      <c r="E175" s="32">
        <f>'Archive Calcs'!D102</f>
        <v>40</v>
      </c>
      <c r="F175" s="32">
        <f>'Archive Calcs'!E102</f>
        <v>30</v>
      </c>
      <c r="G175" s="32"/>
      <c r="H175" s="32"/>
      <c r="I175" s="32"/>
      <c r="J175" s="32"/>
      <c r="K175" s="32"/>
      <c r="M175" s="34"/>
    </row>
    <row r="176" spans="3:18" s="33" customFormat="1">
      <c r="C176"/>
      <c r="D176" s="32"/>
      <c r="E176" s="32"/>
      <c r="F176" s="32"/>
      <c r="G176" s="32">
        <f>'Production Calcs'!D99</f>
        <v>40</v>
      </c>
      <c r="H176" s="32">
        <f>'Production Calcs'!E99</f>
        <v>1.125</v>
      </c>
      <c r="I176" s="32">
        <f>'Production Calcs'!F99</f>
        <v>13.5</v>
      </c>
      <c r="J176" s="32">
        <f>'Archive Calcs'!F103</f>
        <v>0.5</v>
      </c>
      <c r="K176" s="32">
        <f>'Archive Calcs'!G103</f>
        <v>5</v>
      </c>
      <c r="N176" s="34"/>
    </row>
    <row r="177" spans="3:16" s="33" customFormat="1">
      <c r="C177" s="36" t="s">
        <v>0</v>
      </c>
      <c r="D177" s="32"/>
      <c r="E177" s="32"/>
      <c r="F177" s="32"/>
      <c r="G177" s="32"/>
      <c r="H177" s="32"/>
      <c r="I177" s="32"/>
      <c r="J177" s="32"/>
      <c r="K177" s="32"/>
      <c r="N177" s="34"/>
    </row>
    <row r="178" spans="3:16" s="33" customFormat="1">
      <c r="C178"/>
      <c r="D178" s="32" t="str">
        <f t="shared" ref="D178:K178" si="0">D154</f>
        <v>Printing</v>
      </c>
      <c r="E178" s="32" t="str">
        <f t="shared" si="0"/>
        <v>Manual</v>
      </c>
      <c r="F178" s="32" t="str">
        <f t="shared" si="0"/>
        <v>Retrieval</v>
      </c>
      <c r="G178" s="32" t="str">
        <f t="shared" si="0"/>
        <v>Printing</v>
      </c>
      <c r="H178" s="32" t="str">
        <f t="shared" si="0"/>
        <v>Faxing</v>
      </c>
      <c r="I178" s="32" t="str">
        <f t="shared" si="0"/>
        <v>Emailing</v>
      </c>
      <c r="J178" s="32" t="str">
        <f t="shared" si="0"/>
        <v>Auto</v>
      </c>
      <c r="K178" s="32" t="str">
        <f t="shared" si="0"/>
        <v>Retrieval</v>
      </c>
      <c r="N178" s="34"/>
    </row>
    <row r="179" spans="3:16" s="33" customFormat="1">
      <c r="C179" s="36" t="s">
        <v>41</v>
      </c>
      <c r="D179" s="37">
        <f>SUM(D155:D175)</f>
        <v>1196</v>
      </c>
      <c r="E179" s="37">
        <f>SUM(E155:E175)</f>
        <v>598</v>
      </c>
      <c r="F179" s="37">
        <f>SUM(F155:F175)</f>
        <v>568.5</v>
      </c>
      <c r="G179" s="36"/>
      <c r="H179" s="38"/>
      <c r="I179" s="38"/>
      <c r="J179" s="38"/>
      <c r="K179" s="38"/>
    </row>
    <row r="180" spans="3:16" s="33" customFormat="1">
      <c r="C180" s="36" t="s">
        <v>42</v>
      </c>
      <c r="D180" s="37"/>
      <c r="E180" s="37"/>
      <c r="F180" s="37"/>
      <c r="G180" s="37">
        <f>SUM(G156:G176)</f>
        <v>456.8</v>
      </c>
      <c r="H180" s="37">
        <f>SUM(H156:H176)</f>
        <v>9.6524999999999999</v>
      </c>
      <c r="I180" s="37">
        <f>SUM(I156:I176)</f>
        <v>14.321400000000001</v>
      </c>
      <c r="J180" s="37">
        <f>SUM(J156:J176)</f>
        <v>7.4749999999999996</v>
      </c>
      <c r="K180" s="37">
        <f>SUM(K156:K176)</f>
        <v>94.75</v>
      </c>
    </row>
    <row r="181" spans="3:16" s="33" customFormat="1">
      <c r="C181"/>
      <c r="D181" s="32"/>
      <c r="E181" s="32"/>
      <c r="F181" s="32"/>
      <c r="G181" s="32"/>
      <c r="H181" s="32"/>
      <c r="I181" s="32"/>
      <c r="J181" s="32"/>
      <c r="K181" s="32"/>
    </row>
    <row r="182" spans="3:16" s="33" customFormat="1">
      <c r="C182" s="36" t="s">
        <v>1</v>
      </c>
      <c r="D182" s="32"/>
      <c r="E182" s="32"/>
      <c r="F182" s="32"/>
      <c r="G182" s="32"/>
      <c r="H182" s="32"/>
      <c r="I182" s="32"/>
      <c r="J182" s="32"/>
      <c r="K182" s="32"/>
    </row>
    <row r="183" spans="3:16" s="33" customFormat="1">
      <c r="C183" s="36"/>
      <c r="D183" s="37">
        <f>D179*12</f>
        <v>14352</v>
      </c>
      <c r="E183" s="37">
        <f>E179*12</f>
        <v>7176</v>
      </c>
      <c r="F183" s="37">
        <f>F179*12</f>
        <v>6822</v>
      </c>
      <c r="G183" s="37"/>
      <c r="H183" s="37"/>
      <c r="I183" s="37"/>
      <c r="J183" s="37"/>
      <c r="K183" s="37"/>
    </row>
    <row r="184" spans="3:16" s="33" customFormat="1">
      <c r="C184" s="36"/>
      <c r="D184" s="37"/>
      <c r="E184" s="37"/>
      <c r="F184" s="37"/>
      <c r="G184" s="37">
        <f>G180*12</f>
        <v>5481.6</v>
      </c>
      <c r="H184" s="37">
        <f>H180*12</f>
        <v>115.83</v>
      </c>
      <c r="I184" s="37">
        <f>I180*12</f>
        <v>171.85680000000002</v>
      </c>
      <c r="J184" s="37">
        <f>J180*12</f>
        <v>89.699999999999989</v>
      </c>
      <c r="K184" s="37">
        <f>K180*12</f>
        <v>1137</v>
      </c>
    </row>
    <row r="185" spans="3:16" s="33" customFormat="1">
      <c r="C185"/>
      <c r="D185" s="32"/>
      <c r="E185" s="32"/>
      <c r="F185" s="32"/>
      <c r="G185" s="32"/>
      <c r="H185" s="32"/>
      <c r="I185" s="32"/>
      <c r="J185" s="32"/>
      <c r="K185" s="32"/>
    </row>
    <row r="186" spans="3:16" s="33" customFormat="1">
      <c r="C186"/>
      <c r="D186" s="32"/>
      <c r="E186" s="32"/>
      <c r="F186" s="32"/>
      <c r="G186" s="32"/>
      <c r="H186" s="32"/>
      <c r="I186" s="32"/>
      <c r="J186" s="32"/>
      <c r="K186" s="32"/>
    </row>
    <row r="187" spans="3:16" s="33" customFormat="1">
      <c r="C187"/>
      <c r="D187"/>
      <c r="E187"/>
      <c r="F187"/>
      <c r="G187"/>
      <c r="H187"/>
      <c r="I187"/>
      <c r="J187" s="32"/>
      <c r="K187" s="32"/>
      <c r="M187" s="33" t="s">
        <v>41</v>
      </c>
      <c r="N187" s="33" t="s">
        <v>42</v>
      </c>
    </row>
    <row r="188" spans="3:16" s="33" customFormat="1">
      <c r="C188" t="str">
        <f>C155</f>
        <v>Sales Statements</v>
      </c>
      <c r="D188" s="32">
        <f>D155</f>
        <v>320</v>
      </c>
      <c r="E188" s="32">
        <f>E155</f>
        <v>160</v>
      </c>
      <c r="F188" s="32">
        <f>F155</f>
        <v>120</v>
      </c>
      <c r="G188" s="32">
        <f>G156</f>
        <v>96.000000000000014</v>
      </c>
      <c r="H188" s="32">
        <f>H156</f>
        <v>1.8</v>
      </c>
      <c r="I188" s="32">
        <f>I156</f>
        <v>0.28799999999999998</v>
      </c>
      <c r="J188" s="32">
        <f>J156</f>
        <v>2</v>
      </c>
      <c r="K188" s="32">
        <f>K156</f>
        <v>20</v>
      </c>
      <c r="M188" s="34">
        <f t="shared" ref="M188:M198" si="1">SUM(D188:F188)</f>
        <v>600</v>
      </c>
      <c r="N188" s="34">
        <f>SUM(G188:K188)</f>
        <v>120.08800000000001</v>
      </c>
      <c r="P188" s="34"/>
    </row>
    <row r="189" spans="3:16" s="33" customFormat="1">
      <c r="C189" t="str">
        <f>C157</f>
        <v>Sales Invoices</v>
      </c>
      <c r="D189" s="32">
        <f>D157</f>
        <v>200</v>
      </c>
      <c r="E189" s="32">
        <f>E157</f>
        <v>100</v>
      </c>
      <c r="F189" s="32">
        <f>F157</f>
        <v>75</v>
      </c>
      <c r="G189" s="32">
        <f>G158</f>
        <v>160</v>
      </c>
      <c r="H189" s="32">
        <f>H158</f>
        <v>1.125</v>
      </c>
      <c r="I189" s="32">
        <f>I158</f>
        <v>0.03</v>
      </c>
      <c r="J189" s="32">
        <f>J158</f>
        <v>1.25</v>
      </c>
      <c r="K189" s="32">
        <f>K158</f>
        <v>12.5</v>
      </c>
      <c r="M189" s="34">
        <f t="shared" si="1"/>
        <v>375</v>
      </c>
      <c r="N189" s="34">
        <f t="shared" ref="N189:N198" si="2">SUM(G189:K189)</f>
        <v>174.905</v>
      </c>
    </row>
    <row r="190" spans="3:16" s="33" customFormat="1">
      <c r="C190" t="str">
        <f>C159</f>
        <v>Copy Invoices</v>
      </c>
      <c r="D190" s="32">
        <f>D159</f>
        <v>40</v>
      </c>
      <c r="E190" s="32">
        <f>E159</f>
        <v>20</v>
      </c>
      <c r="F190" s="32">
        <f>F159</f>
        <v>15</v>
      </c>
      <c r="G190" s="32">
        <f>G160</f>
        <v>3.9999999999999987</v>
      </c>
      <c r="H190" s="32">
        <f>H160</f>
        <v>0.67500000000000004</v>
      </c>
      <c r="I190" s="32">
        <f>I160</f>
        <v>3.5999999999999997E-2</v>
      </c>
      <c r="J190" s="32">
        <f>J160</f>
        <v>0.25</v>
      </c>
      <c r="K190" s="32">
        <f>K160</f>
        <v>2.5</v>
      </c>
      <c r="M190" s="34">
        <f t="shared" si="1"/>
        <v>75</v>
      </c>
      <c r="N190" s="34">
        <f t="shared" si="2"/>
        <v>7.4609999999999985</v>
      </c>
      <c r="P190" s="34"/>
    </row>
    <row r="191" spans="3:16" s="33" customFormat="1">
      <c r="C191" t="str">
        <f>C161</f>
        <v>Credit Notes</v>
      </c>
      <c r="D191" s="32">
        <f>D161</f>
        <v>16</v>
      </c>
      <c r="E191" s="32">
        <f>E161</f>
        <v>8</v>
      </c>
      <c r="F191" s="32">
        <f>F161</f>
        <v>6</v>
      </c>
      <c r="G191" s="32">
        <f>G162</f>
        <v>4.8000000000000007</v>
      </c>
      <c r="H191" s="32">
        <f>H162</f>
        <v>0.09</v>
      </c>
      <c r="I191" s="32">
        <f>I162</f>
        <v>1.44E-2</v>
      </c>
      <c r="J191" s="32">
        <f>J162</f>
        <v>0.1</v>
      </c>
      <c r="K191" s="32">
        <f>K162</f>
        <v>1</v>
      </c>
      <c r="M191" s="34">
        <f t="shared" si="1"/>
        <v>30</v>
      </c>
      <c r="N191" s="34">
        <f t="shared" si="2"/>
        <v>6.0044000000000004</v>
      </c>
    </row>
    <row r="192" spans="3:16" s="33" customFormat="1">
      <c r="C192" t="str">
        <f>C163</f>
        <v>Sales Orders</v>
      </c>
      <c r="D192" s="32">
        <f>D163</f>
        <v>200</v>
      </c>
      <c r="E192" s="32">
        <f>E163</f>
        <v>100</v>
      </c>
      <c r="F192" s="32">
        <f>F163</f>
        <v>75</v>
      </c>
      <c r="G192" s="32">
        <f>G164</f>
        <v>60.000000000000007</v>
      </c>
      <c r="H192" s="32">
        <f>H164</f>
        <v>1.125</v>
      </c>
      <c r="I192" s="32">
        <f>I164</f>
        <v>0.18</v>
      </c>
      <c r="J192" s="32">
        <f>J164</f>
        <v>1.25</v>
      </c>
      <c r="K192" s="32">
        <f>K164</f>
        <v>12.5</v>
      </c>
      <c r="M192" s="34">
        <f t="shared" si="1"/>
        <v>375</v>
      </c>
      <c r="N192" s="34">
        <f t="shared" si="2"/>
        <v>75.055000000000007</v>
      </c>
    </row>
    <row r="193" spans="3:14" s="33" customFormat="1">
      <c r="C193" t="str">
        <f>C165</f>
        <v>Purchase Orders</v>
      </c>
      <c r="D193" s="32">
        <f>D165</f>
        <v>80</v>
      </c>
      <c r="E193" s="32">
        <f>E165</f>
        <v>40</v>
      </c>
      <c r="F193" s="32">
        <f>F165</f>
        <v>30</v>
      </c>
      <c r="G193" s="32">
        <f>G166</f>
        <v>8.0000000000000071</v>
      </c>
      <c r="H193" s="32">
        <f>H166</f>
        <v>0.9</v>
      </c>
      <c r="I193" s="32">
        <f>I166</f>
        <v>8.3999999999999991E-2</v>
      </c>
      <c r="J193" s="32">
        <f>J166</f>
        <v>0.5</v>
      </c>
      <c r="K193" s="32">
        <f>K166</f>
        <v>5</v>
      </c>
      <c r="M193" s="34">
        <f t="shared" si="1"/>
        <v>150</v>
      </c>
      <c r="N193" s="34">
        <f t="shared" si="2"/>
        <v>14.484000000000007</v>
      </c>
    </row>
    <row r="194" spans="3:14" s="33" customFormat="1">
      <c r="C194" t="str">
        <f>C167</f>
        <v>Remittance Advices</v>
      </c>
      <c r="D194" s="32">
        <f>D167</f>
        <v>20</v>
      </c>
      <c r="E194" s="32">
        <f>E167</f>
        <v>10</v>
      </c>
      <c r="F194" s="32">
        <f>F167</f>
        <v>7.5</v>
      </c>
      <c r="G194" s="32">
        <f>G168</f>
        <v>4.0000000000000009</v>
      </c>
      <c r="H194" s="32">
        <f>H168</f>
        <v>0.1125</v>
      </c>
      <c r="I194" s="32">
        <f>I168</f>
        <v>2.0999999999999998E-2</v>
      </c>
      <c r="J194" s="32">
        <f>J168</f>
        <v>0.125</v>
      </c>
      <c r="K194" s="32">
        <f>K168</f>
        <v>1.25</v>
      </c>
      <c r="M194" s="34">
        <f t="shared" si="1"/>
        <v>37.5</v>
      </c>
      <c r="N194" s="34">
        <f t="shared" si="2"/>
        <v>5.5085000000000006</v>
      </c>
    </row>
    <row r="195" spans="3:14" s="33" customFormat="1">
      <c r="C195" t="str">
        <f>C169</f>
        <v>Quotations</v>
      </c>
      <c r="D195" s="32">
        <f>D169</f>
        <v>80</v>
      </c>
      <c r="E195" s="32">
        <f>E169</f>
        <v>40</v>
      </c>
      <c r="F195" s="32">
        <f>F169</f>
        <v>150</v>
      </c>
      <c r="G195" s="32">
        <f>G170</f>
        <v>16.000000000000004</v>
      </c>
      <c r="H195" s="32">
        <f>H170</f>
        <v>0.45</v>
      </c>
      <c r="I195" s="32">
        <f>I170</f>
        <v>8.3999999999999991E-2</v>
      </c>
      <c r="J195" s="32">
        <f>J170</f>
        <v>0.5</v>
      </c>
      <c r="K195" s="32">
        <f>K170</f>
        <v>25</v>
      </c>
      <c r="M195" s="34">
        <f t="shared" si="1"/>
        <v>270</v>
      </c>
      <c r="N195" s="34">
        <f t="shared" si="2"/>
        <v>42.034000000000006</v>
      </c>
    </row>
    <row r="196" spans="3:14" s="33" customFormat="1">
      <c r="C196" t="str">
        <f>C171</f>
        <v>Letters</v>
      </c>
      <c r="D196" s="32">
        <f>D171</f>
        <v>80</v>
      </c>
      <c r="E196" s="32">
        <f>E171</f>
        <v>40</v>
      </c>
      <c r="F196" s="32">
        <f>F171</f>
        <v>30</v>
      </c>
      <c r="G196" s="32">
        <f>G172</f>
        <v>48.000000000000007</v>
      </c>
      <c r="H196" s="32">
        <f>H172</f>
        <v>0.9</v>
      </c>
      <c r="I196" s="32">
        <f>I172</f>
        <v>2.4000000000000004E-2</v>
      </c>
      <c r="J196" s="32">
        <f>J172</f>
        <v>0.5</v>
      </c>
      <c r="K196" s="32">
        <f>K172</f>
        <v>5</v>
      </c>
      <c r="M196" s="34">
        <f t="shared" si="1"/>
        <v>150</v>
      </c>
      <c r="N196" s="34">
        <f t="shared" si="2"/>
        <v>54.424000000000007</v>
      </c>
    </row>
    <row r="197" spans="3:14" s="33" customFormat="1">
      <c r="C197" t="str">
        <f>C173</f>
        <v>Debtors Letters</v>
      </c>
      <c r="D197" s="32">
        <f>D173</f>
        <v>80</v>
      </c>
      <c r="E197" s="32">
        <f>E173</f>
        <v>40</v>
      </c>
      <c r="F197" s="32">
        <f>F173</f>
        <v>30</v>
      </c>
      <c r="G197" s="32">
        <f>G174</f>
        <v>15.999999999999995</v>
      </c>
      <c r="H197" s="32">
        <f>H174</f>
        <v>1.35</v>
      </c>
      <c r="I197" s="32">
        <f>I174</f>
        <v>0.06</v>
      </c>
      <c r="J197" s="32">
        <f>J174</f>
        <v>0.5</v>
      </c>
      <c r="K197" s="32">
        <f>K174</f>
        <v>5</v>
      </c>
      <c r="M197" s="34">
        <f t="shared" si="1"/>
        <v>150</v>
      </c>
      <c r="N197" s="34">
        <f t="shared" si="2"/>
        <v>22.909999999999993</v>
      </c>
    </row>
    <row r="198" spans="3:14" s="33" customFormat="1">
      <c r="C198" t="str">
        <f>C175</f>
        <v>Other</v>
      </c>
      <c r="D198" s="32">
        <f>D175</f>
        <v>80</v>
      </c>
      <c r="E198" s="32">
        <f>E175</f>
        <v>40</v>
      </c>
      <c r="F198" s="32">
        <f>F175</f>
        <v>30</v>
      </c>
      <c r="G198" s="32">
        <f>G176</f>
        <v>40</v>
      </c>
      <c r="H198" s="32">
        <f>H176</f>
        <v>1.125</v>
      </c>
      <c r="I198" s="32">
        <f>I176</f>
        <v>13.5</v>
      </c>
      <c r="J198" s="32">
        <f>J176</f>
        <v>0.5</v>
      </c>
      <c r="K198" s="32">
        <f>K176</f>
        <v>5</v>
      </c>
      <c r="M198" s="34">
        <f t="shared" si="1"/>
        <v>150</v>
      </c>
      <c r="N198" s="34">
        <f t="shared" si="2"/>
        <v>60.125</v>
      </c>
    </row>
    <row r="199" spans="3:14" s="33" customFormat="1">
      <c r="C199"/>
      <c r="D199" s="32"/>
      <c r="E199" s="32"/>
      <c r="F199" s="32"/>
      <c r="G199" s="32"/>
      <c r="H199" s="32"/>
      <c r="I199" s="32"/>
      <c r="J199" s="32"/>
      <c r="K199" s="32"/>
    </row>
    <row r="200" spans="3:14" s="33" customFormat="1">
      <c r="C200"/>
      <c r="D200" s="32"/>
      <c r="E200" s="32"/>
      <c r="F200" s="32"/>
      <c r="G200" s="32"/>
      <c r="H200" s="32"/>
      <c r="I200" s="32"/>
      <c r="J200" s="32"/>
      <c r="K200" s="32"/>
    </row>
    <row r="201" spans="3:14" s="33" customFormat="1">
      <c r="C201"/>
      <c r="D201" s="32"/>
      <c r="E201" s="32"/>
      <c r="F201" s="32"/>
      <c r="G201" s="32"/>
      <c r="H201" s="32"/>
      <c r="I201" s="32"/>
      <c r="J201" s="32"/>
      <c r="K201" s="32"/>
    </row>
    <row r="202" spans="3:14" s="33" customFormat="1">
      <c r="C202"/>
      <c r="D202" s="32"/>
      <c r="E202" s="32"/>
      <c r="F202" s="32"/>
      <c r="G202" s="32"/>
      <c r="H202" s="32"/>
      <c r="I202" s="32"/>
      <c r="J202" s="32"/>
      <c r="K202" s="32"/>
    </row>
    <row r="203" spans="3:14" s="33" customFormat="1">
      <c r="C203"/>
      <c r="D203" s="32"/>
      <c r="E203" s="32"/>
      <c r="F203" s="32"/>
      <c r="G203" s="32"/>
      <c r="H203" s="32"/>
      <c r="I203" s="32"/>
      <c r="J203" s="32"/>
      <c r="K203" s="32"/>
    </row>
    <row r="204" spans="3:14" s="33" customFormat="1">
      <c r="C204"/>
      <c r="D204" s="32"/>
      <c r="E204" s="32"/>
      <c r="F204" s="32"/>
      <c r="G204" s="32"/>
      <c r="H204" s="32"/>
      <c r="I204" s="32"/>
      <c r="J204" s="32"/>
      <c r="K204" s="32"/>
    </row>
    <row r="205" spans="3:14" s="33" customFormat="1">
      <c r="C205"/>
      <c r="D205" s="32"/>
      <c r="E205" s="32"/>
      <c r="F205" s="32"/>
      <c r="G205" s="32"/>
      <c r="H205" s="32"/>
      <c r="I205" s="32"/>
      <c r="J205" s="32"/>
      <c r="K205" s="32"/>
    </row>
    <row r="206" spans="3:14" s="33" customFormat="1">
      <c r="C206"/>
      <c r="D206" s="32"/>
      <c r="E206" s="32"/>
      <c r="F206" s="32"/>
      <c r="G206" s="32"/>
      <c r="H206" s="32"/>
      <c r="I206" s="32"/>
      <c r="J206" s="32"/>
      <c r="K206" s="32"/>
    </row>
    <row r="207" spans="3:14" s="33" customFormat="1">
      <c r="C207"/>
      <c r="D207" s="32"/>
      <c r="E207" s="32"/>
      <c r="F207" s="32"/>
      <c r="G207" s="32"/>
      <c r="H207" s="32"/>
      <c r="I207" s="32"/>
      <c r="J207" s="32"/>
      <c r="K207" s="32"/>
    </row>
    <row r="208" spans="3:14" s="33" customFormat="1">
      <c r="C208"/>
      <c r="D208" s="32"/>
      <c r="E208" s="32"/>
      <c r="F208" s="32"/>
      <c r="G208" s="32"/>
      <c r="H208" s="32"/>
      <c r="I208" s="32"/>
      <c r="J208" s="32"/>
      <c r="K208" s="32"/>
    </row>
    <row r="209" spans="3:11" s="33" customFormat="1">
      <c r="C209"/>
      <c r="D209" s="32"/>
      <c r="E209" s="32"/>
      <c r="F209" s="32"/>
      <c r="G209" s="32"/>
      <c r="H209" s="32"/>
      <c r="I209" s="32"/>
      <c r="J209" s="32"/>
      <c r="K209" s="32"/>
    </row>
    <row r="210" spans="3:11" s="33" customFormat="1"/>
    <row r="211" spans="3:11" s="33" customFormat="1"/>
    <row r="212" spans="3:11" s="33" customFormat="1"/>
    <row r="213" spans="3:11" s="33" customFormat="1"/>
    <row r="214" spans="3:11" s="33" customFormat="1"/>
    <row r="215" spans="3:11" s="33" customFormat="1"/>
    <row r="216" spans="3:11" s="33" customFormat="1"/>
    <row r="217" spans="3:11" s="33" customFormat="1"/>
    <row r="218" spans="3:11" s="33" customFormat="1"/>
    <row r="219" spans="3:11" s="33" customFormat="1"/>
    <row r="220" spans="3:11" s="33" customFormat="1"/>
    <row r="221" spans="3:11" s="33" customFormat="1"/>
    <row r="222" spans="3:11" s="33" customFormat="1"/>
    <row r="223" spans="3:11" s="33" customFormat="1"/>
    <row r="224" spans="3:11" s="33" customFormat="1"/>
    <row r="225" s="33" customFormat="1"/>
    <row r="226" s="33" customFormat="1"/>
    <row r="227" s="33" customFormat="1"/>
    <row r="228" s="33" customFormat="1"/>
    <row r="229" s="33" customFormat="1"/>
    <row r="230" s="33" customFormat="1"/>
    <row r="231" s="33" customFormat="1"/>
    <row r="232" s="33" customFormat="1"/>
    <row r="233" s="33" customFormat="1"/>
    <row r="234" s="33" customFormat="1"/>
    <row r="235" s="33" customFormat="1"/>
    <row r="236" s="33" customFormat="1"/>
    <row r="237" s="33" customFormat="1"/>
    <row r="238" s="33" customFormat="1"/>
    <row r="239" s="33" customFormat="1"/>
    <row r="240" s="33" customFormat="1"/>
    <row r="241" s="33" customFormat="1"/>
    <row r="242" s="33" customFormat="1"/>
    <row r="243" s="33" customFormat="1"/>
    <row r="244" s="33" customFormat="1"/>
    <row r="245" s="33" customFormat="1"/>
    <row r="246" s="33" customFormat="1"/>
    <row r="247" s="33" customFormat="1"/>
    <row r="248" s="33" customFormat="1"/>
    <row r="249" s="33" customFormat="1"/>
    <row r="250" s="33" customFormat="1"/>
    <row r="251" s="33" customFormat="1"/>
    <row r="252" s="33" customFormat="1"/>
    <row r="253" s="33" customFormat="1"/>
    <row r="254" s="33" customFormat="1"/>
    <row r="255" s="33" customFormat="1"/>
    <row r="256" s="33" customFormat="1"/>
    <row r="257" s="33" customFormat="1"/>
    <row r="258" s="33" customFormat="1"/>
    <row r="259" s="33" customFormat="1"/>
    <row r="260" s="33" customFormat="1"/>
    <row r="261" s="33" customFormat="1"/>
    <row r="262" s="33" customFormat="1"/>
    <row r="263" s="33" customFormat="1"/>
    <row r="264" s="33" customFormat="1"/>
    <row r="265" s="33" customFormat="1"/>
    <row r="266" s="33" customFormat="1"/>
    <row r="267" s="33" customFormat="1"/>
    <row r="268" s="33" customFormat="1"/>
    <row r="269" s="33" customFormat="1"/>
    <row r="270" s="33" customFormat="1"/>
    <row r="271" s="33" customFormat="1"/>
    <row r="272" s="33" customFormat="1"/>
    <row r="273" s="33" customFormat="1"/>
    <row r="274" s="33" customFormat="1"/>
    <row r="275" s="33" customFormat="1"/>
    <row r="276" s="33" customFormat="1"/>
    <row r="277" s="33" customFormat="1"/>
    <row r="278" s="33" customFormat="1"/>
    <row r="279" s="33" customFormat="1"/>
    <row r="280" s="33" customFormat="1"/>
    <row r="281" s="33" customFormat="1"/>
    <row r="282" s="33" customFormat="1"/>
    <row r="283" s="33" customFormat="1"/>
    <row r="284" s="33" customFormat="1"/>
    <row r="285" s="33" customFormat="1"/>
    <row r="286" s="33" customFormat="1"/>
    <row r="287" s="33" customFormat="1"/>
    <row r="288" s="33" customFormat="1"/>
    <row r="289" s="33" customFormat="1"/>
    <row r="290" s="33" customFormat="1"/>
    <row r="291" s="33" customFormat="1"/>
    <row r="292" s="33" customFormat="1"/>
    <row r="293" s="33" customFormat="1"/>
    <row r="294" s="33" customFormat="1"/>
    <row r="295" s="33" customFormat="1"/>
    <row r="296" s="33" customFormat="1"/>
    <row r="297" s="33" customFormat="1"/>
    <row r="298" s="33" customFormat="1"/>
    <row r="299" s="33" customFormat="1"/>
    <row r="300" s="33" customFormat="1"/>
    <row r="301" s="33" customFormat="1"/>
    <row r="302" s="33" customFormat="1"/>
    <row r="303" s="33" customFormat="1"/>
    <row r="304" s="33" customFormat="1"/>
    <row r="305" s="33" customFormat="1"/>
    <row r="306" s="33" customFormat="1"/>
    <row r="307" s="33" customFormat="1"/>
    <row r="308" s="33" customFormat="1"/>
    <row r="309" s="33" customFormat="1"/>
    <row r="310" s="33" customFormat="1"/>
    <row r="311" s="33" customFormat="1"/>
    <row r="312" s="33" customFormat="1"/>
    <row r="313" s="33" customFormat="1"/>
    <row r="314" s="33" customFormat="1"/>
    <row r="315" s="33" customFormat="1"/>
    <row r="316" s="33" customFormat="1"/>
    <row r="317" s="33" customFormat="1"/>
    <row r="318" s="33" customFormat="1"/>
    <row r="319" s="33" customFormat="1"/>
    <row r="320" s="33" customFormat="1"/>
    <row r="321" s="33" customFormat="1"/>
    <row r="322" s="33" customFormat="1"/>
    <row r="323" s="33" customFormat="1"/>
    <row r="324" s="33" customFormat="1"/>
    <row r="325" s="33" customFormat="1"/>
    <row r="326" s="33" customFormat="1"/>
    <row r="327" s="33" customFormat="1"/>
    <row r="328" s="33" customFormat="1"/>
    <row r="329" s="33" customFormat="1"/>
    <row r="330" s="33" customFormat="1"/>
    <row r="331" s="33" customFormat="1"/>
    <row r="332" s="33" customFormat="1"/>
    <row r="333" s="33" customFormat="1"/>
    <row r="334" s="33" customFormat="1"/>
    <row r="335" s="33" customFormat="1"/>
    <row r="336" s="33" customFormat="1"/>
    <row r="337" s="33" customFormat="1"/>
    <row r="338" s="33" customFormat="1"/>
    <row r="339" s="33" customFormat="1"/>
    <row r="340" s="33" customFormat="1"/>
    <row r="341" s="33" customFormat="1"/>
    <row r="342" s="33" customFormat="1"/>
    <row r="343" s="33" customFormat="1"/>
    <row r="344" s="33" customFormat="1"/>
    <row r="345" s="33" customFormat="1"/>
    <row r="346" s="33" customFormat="1"/>
    <row r="347" s="33" customFormat="1"/>
    <row r="348" s="33" customFormat="1"/>
    <row r="349" s="33" customFormat="1"/>
    <row r="350" s="33" customFormat="1"/>
    <row r="351" s="33" customFormat="1"/>
    <row r="352" s="33" customFormat="1"/>
    <row r="353" s="33" customFormat="1"/>
    <row r="354" s="33" customFormat="1"/>
    <row r="355" s="33" customFormat="1"/>
    <row r="356" s="33" customFormat="1"/>
    <row r="357" s="33" customFormat="1"/>
    <row r="358" s="33" customFormat="1"/>
    <row r="359" s="33" customFormat="1"/>
    <row r="360" s="33" customFormat="1"/>
    <row r="361" s="33" customFormat="1"/>
    <row r="362" s="33" customFormat="1"/>
    <row r="363" s="33" customFormat="1"/>
    <row r="364" s="33" customFormat="1"/>
    <row r="365" s="33" customFormat="1"/>
    <row r="366" s="33" customFormat="1"/>
    <row r="367" s="33" customFormat="1"/>
    <row r="368" s="33" customFormat="1"/>
    <row r="369" s="33" customFormat="1"/>
    <row r="370" s="33" customFormat="1"/>
    <row r="371" s="33" customFormat="1"/>
    <row r="372" s="33" customFormat="1"/>
    <row r="373" s="33" customFormat="1"/>
    <row r="374" s="33" customFormat="1"/>
    <row r="375" s="33" customFormat="1"/>
    <row r="376" s="33" customFormat="1"/>
    <row r="377" s="33" customFormat="1"/>
    <row r="378" s="33" customFormat="1"/>
    <row r="379" s="33" customFormat="1"/>
    <row r="380" s="33" customFormat="1"/>
    <row r="381" s="33" customFormat="1"/>
    <row r="382" s="33" customFormat="1"/>
    <row r="383" s="33" customFormat="1"/>
    <row r="384" s="33" customFormat="1"/>
    <row r="385" s="33" customFormat="1"/>
    <row r="386" s="33" customFormat="1"/>
    <row r="387" s="33" customFormat="1"/>
    <row r="388" s="33" customFormat="1"/>
    <row r="389" s="33" customFormat="1"/>
    <row r="390" s="33" customFormat="1"/>
    <row r="391" s="33" customFormat="1"/>
    <row r="392" s="33" customFormat="1"/>
    <row r="393" s="33" customFormat="1"/>
    <row r="394" s="33" customFormat="1"/>
    <row r="395" s="33" customFormat="1"/>
    <row r="396" s="33" customFormat="1"/>
    <row r="397" s="33" customFormat="1"/>
    <row r="398" s="33" customFormat="1"/>
    <row r="399" s="33" customFormat="1"/>
    <row r="400" s="33" customFormat="1"/>
    <row r="401" s="33" customFormat="1"/>
    <row r="402" s="33" customFormat="1"/>
    <row r="403" s="33" customFormat="1"/>
    <row r="404" s="33" customFormat="1"/>
    <row r="405" s="33" customFormat="1"/>
    <row r="406" s="33" customFormat="1"/>
    <row r="407" s="33" customFormat="1"/>
    <row r="408" s="33" customFormat="1"/>
    <row r="409" s="33" customFormat="1"/>
    <row r="410" s="33" customFormat="1"/>
    <row r="411" s="33" customFormat="1"/>
    <row r="412" s="33" customFormat="1"/>
    <row r="413" s="33" customFormat="1"/>
    <row r="414" s="33" customFormat="1"/>
    <row r="415" s="33" customFormat="1"/>
    <row r="416" s="33" customFormat="1"/>
    <row r="417" s="33" customFormat="1"/>
    <row r="418" s="33" customFormat="1"/>
    <row r="419" s="33" customFormat="1"/>
    <row r="420" s="33" customFormat="1"/>
    <row r="421" s="33" customFormat="1"/>
    <row r="422" s="33" customFormat="1"/>
    <row r="423" s="33" customFormat="1"/>
    <row r="424" s="33" customFormat="1"/>
    <row r="425" s="33" customFormat="1"/>
    <row r="426" s="33" customFormat="1"/>
    <row r="427" s="33" customFormat="1"/>
    <row r="428" s="33" customFormat="1"/>
    <row r="429" s="33" customFormat="1"/>
    <row r="430" s="33" customFormat="1"/>
    <row r="431" s="33" customFormat="1"/>
    <row r="432" s="33" customFormat="1"/>
    <row r="433" s="33" customFormat="1"/>
    <row r="434" s="33" customFormat="1"/>
    <row r="435" s="33" customFormat="1"/>
    <row r="436" s="33" customFormat="1"/>
    <row r="437" s="33" customFormat="1"/>
    <row r="438" s="33" customFormat="1"/>
    <row r="439" s="33" customFormat="1"/>
    <row r="440" s="33" customFormat="1"/>
    <row r="441" s="33" customFormat="1"/>
    <row r="442" s="33" customFormat="1"/>
    <row r="443" s="33" customFormat="1"/>
    <row r="444" s="33" customFormat="1"/>
    <row r="445" s="33" customFormat="1"/>
    <row r="446" s="33" customFormat="1"/>
    <row r="447" s="33" customFormat="1"/>
    <row r="448" s="33" customFormat="1"/>
    <row r="449" s="33" customFormat="1"/>
    <row r="450" s="33" customFormat="1"/>
    <row r="451" s="33" customFormat="1"/>
    <row r="452" s="33" customFormat="1"/>
    <row r="453" s="33" customFormat="1"/>
    <row r="454" s="33" customFormat="1"/>
    <row r="455" s="33" customFormat="1"/>
    <row r="456" s="33" customFormat="1"/>
    <row r="457" s="33" customFormat="1"/>
    <row r="458" s="33" customFormat="1"/>
    <row r="459" s="33" customFormat="1"/>
    <row r="460" s="33" customFormat="1"/>
    <row r="461" s="33" customFormat="1"/>
    <row r="462" s="33" customFormat="1"/>
    <row r="463" s="33" customFormat="1"/>
    <row r="464" s="33" customFormat="1"/>
    <row r="465" s="33" customFormat="1"/>
    <row r="466" s="33" customFormat="1"/>
    <row r="467" s="33" customFormat="1"/>
    <row r="468" s="33" customFormat="1"/>
    <row r="469" s="33" customFormat="1"/>
    <row r="470" s="33" customFormat="1"/>
    <row r="471" s="33" customFormat="1"/>
    <row r="472" s="33" customFormat="1"/>
    <row r="473" s="33" customFormat="1"/>
    <row r="474" s="33" customFormat="1"/>
    <row r="475" s="33" customFormat="1"/>
    <row r="476" s="33" customFormat="1"/>
    <row r="477" s="33" customFormat="1"/>
    <row r="478" s="33" customFormat="1"/>
    <row r="479" s="33" customFormat="1"/>
    <row r="480" s="33" customFormat="1"/>
    <row r="481" s="33" customFormat="1"/>
    <row r="482" s="33" customFormat="1"/>
    <row r="483" s="33" customFormat="1"/>
    <row r="484" s="33" customFormat="1"/>
    <row r="485" s="33" customFormat="1"/>
    <row r="486" s="33" customFormat="1"/>
    <row r="487" s="33" customFormat="1"/>
    <row r="488" s="33" customFormat="1"/>
    <row r="489" s="33" customFormat="1"/>
    <row r="490" s="33" customFormat="1"/>
    <row r="491" s="33" customFormat="1"/>
    <row r="492" s="33" customFormat="1"/>
    <row r="493" s="33" customFormat="1"/>
    <row r="494" s="33" customFormat="1"/>
    <row r="495" s="33" customFormat="1"/>
    <row r="496" s="33" customFormat="1"/>
    <row r="497" s="33" customFormat="1"/>
    <row r="498" s="33" customFormat="1"/>
    <row r="499" s="33" customFormat="1"/>
    <row r="500" s="33" customFormat="1"/>
    <row r="501" s="33" customFormat="1"/>
    <row r="502" s="33" customFormat="1"/>
    <row r="503" s="33" customFormat="1"/>
    <row r="504" s="33" customFormat="1"/>
    <row r="505" s="33" customFormat="1"/>
    <row r="506" s="33" customFormat="1"/>
    <row r="507" s="33" customFormat="1"/>
    <row r="508" s="33" customFormat="1"/>
    <row r="509" s="33" customFormat="1"/>
    <row r="510" s="33" customFormat="1"/>
    <row r="511" s="33" customFormat="1"/>
    <row r="512" s="33" customFormat="1"/>
    <row r="513" s="33" customFormat="1"/>
    <row r="514" s="33" customFormat="1"/>
    <row r="515" s="33" customFormat="1"/>
    <row r="516" s="33" customFormat="1"/>
    <row r="517" s="33" customFormat="1"/>
    <row r="518" s="33" customFormat="1"/>
    <row r="519" s="33" customFormat="1"/>
    <row r="520" s="33" customFormat="1"/>
    <row r="521" s="33" customFormat="1"/>
    <row r="522" s="33" customFormat="1"/>
    <row r="523" s="33" customFormat="1"/>
    <row r="524" s="33" customFormat="1"/>
    <row r="525" s="33" customFormat="1"/>
    <row r="526" s="33" customFormat="1"/>
    <row r="527" s="33" customFormat="1"/>
    <row r="528" s="33" customFormat="1"/>
    <row r="529" s="33" customFormat="1"/>
    <row r="530" s="33" customFormat="1"/>
    <row r="531" s="33" customFormat="1"/>
    <row r="532" s="33" customFormat="1"/>
    <row r="533" s="33" customFormat="1"/>
    <row r="534" s="33" customFormat="1"/>
    <row r="535" s="33" customFormat="1"/>
    <row r="536" s="33" customFormat="1"/>
    <row r="537" s="33" customFormat="1"/>
    <row r="538" s="33" customFormat="1"/>
    <row r="539" s="33" customFormat="1"/>
    <row r="540" s="33" customFormat="1"/>
    <row r="541" s="33" customFormat="1"/>
    <row r="542" s="33" customFormat="1"/>
    <row r="543" s="33" customFormat="1"/>
    <row r="544" s="33" customFormat="1"/>
    <row r="545" s="33" customFormat="1"/>
    <row r="546" s="33" customFormat="1"/>
  </sheetData>
  <phoneticPr fontId="4" type="noConversion"/>
  <pageMargins left="0.75" right="0.75" top="1" bottom="1" header="0.5" footer="0.5"/>
  <pageSetup paperSize="9"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Production Savings</vt:lpstr>
      <vt:lpstr>Production Calcs</vt:lpstr>
      <vt:lpstr>Archiving Savings</vt:lpstr>
      <vt:lpstr>Archive Calcs</vt:lpstr>
      <vt:lpstr>Charts</vt:lpstr>
    </vt:vector>
  </TitlesOfParts>
  <Company>Draycir Ltd</Company>
  <LinksUpToDate>false</LinksUpToDate>
  <SharedDoc>false</SharedDoc>
  <HyperlinkBase>www.draycir.co.uk</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Spindle Professional Cost Savings</dc:title>
  <dc:subject>How much can you save using Spindle?</dc:subject>
  <dc:creator>Robert A. Ball</dc:creator>
  <cp:lastModifiedBy> </cp:lastModifiedBy>
  <cp:lastPrinted>2004-04-18T16:59:22Z</cp:lastPrinted>
  <dcterms:created xsi:type="dcterms:W3CDTF">2004-04-15T19:48:07Z</dcterms:created>
  <dcterms:modified xsi:type="dcterms:W3CDTF">2010-05-10T12:08:40Z</dcterms:modified>
</cp:coreProperties>
</file>