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60" windowWidth="12510" windowHeight="13575" firstSheet="1" activeTab="1"/>
  </bookViews>
  <sheets>
    <sheet name="Summary" sheetId="6" r:id="rId1"/>
    <sheet name="NonPublicSpaceSchools" sheetId="2" r:id="rId2"/>
    <sheet name="All Schools" sheetId="1" r:id="rId3"/>
    <sheet name="Enrollment" sheetId="4" r:id="rId4"/>
    <sheet name="ProgressReportComparison" sheetId="7" r:id="rId5"/>
    <sheet name="2009 Progress Report Results" sheetId="5" r:id="rId6"/>
    <sheet name="Progress Report Results" sheetId="8" r:id="rId7"/>
  </sheets>
  <externalReferences>
    <externalReference r:id="rId8"/>
    <externalReference r:id="rId9"/>
    <externalReference r:id="rId10"/>
  </externalReferences>
  <definedNames>
    <definedName name="_xlnm._FilterDatabase" localSheetId="5" hidden="1">'2009 Progress Report Results'!$B$16:$U$1519</definedName>
    <definedName name="_xlnm._FilterDatabase" localSheetId="6" hidden="1">'Progress Report Results'!$A$2:$E$1109</definedName>
    <definedName name="PhilanthropyPerPupil" localSheetId="5">'[1]2008 Data'!#REF!</definedName>
    <definedName name="PhilanthropyPerPupil">'[2]2008 Data'!#REF!</definedName>
    <definedName name="PhilanthropyPerPupil1">'[1]2008 Data'!#REF!</definedName>
    <definedName name="_xlnm.Print_Area" localSheetId="5">'2009 Progress Report Results'!$B$1:$U$1105</definedName>
    <definedName name="_xlnm.Print_Titles" localSheetId="5">'2009 Progress Report Results'!$A$16:$IV$16</definedName>
    <definedName name="rr_p_07">[3]Data_response_rates!$L$1:$L$65536</definedName>
    <definedName name="rr_p_08">[3]Data_response_rates!$I$1:$I$65536</definedName>
    <definedName name="school_data" localSheetId="5">#REF!</definedName>
    <definedName name="school_data">#REF!</definedName>
    <definedName name="school_name" localSheetId="5">#REF!</definedName>
    <definedName name="school_name">#REF!</definedName>
    <definedName name="schooldata">#REF!</definedName>
    <definedName name="schoolname">#REF!</definedName>
    <definedName name="schools" localSheetId="5">#REF!</definedName>
    <definedName name="schools" localSheetId="3">Enrollment!$F$37:$F$1543</definedName>
    <definedName name="schools">#REF!</definedName>
    <definedName name="schools2">#REF!</definedName>
    <definedName name="year_founded" localSheetId="5">#REF!</definedName>
    <definedName name="year_founded">#REF!</definedName>
    <definedName name="yearfounded">#REF!</definedName>
  </definedNames>
  <calcPr calcId="125725"/>
</workbook>
</file>

<file path=xl/calcChain.xml><?xml version="1.0" encoding="utf-8"?>
<calcChain xmlns="http://schemas.openxmlformats.org/spreadsheetml/2006/main">
  <c r="H4" i="2"/>
  <c r="H5"/>
  <c r="H7"/>
  <c r="H9"/>
  <c r="H10"/>
  <c r="H11"/>
  <c r="H12"/>
  <c r="H13"/>
  <c r="H14"/>
  <c r="H15"/>
  <c r="H16"/>
  <c r="H17"/>
  <c r="H21"/>
  <c r="H22"/>
  <c r="H24"/>
  <c r="H25"/>
  <c r="H26"/>
  <c r="H27"/>
  <c r="G12"/>
  <c r="G13"/>
  <c r="G14"/>
  <c r="G15"/>
  <c r="F14"/>
  <c r="F13"/>
  <c r="H3"/>
  <c r="H2"/>
  <c r="G3"/>
  <c r="G4"/>
  <c r="G5"/>
  <c r="G7"/>
  <c r="G9"/>
  <c r="G10"/>
  <c r="G11"/>
  <c r="G16"/>
  <c r="G17"/>
  <c r="G21"/>
  <c r="G22"/>
  <c r="G24"/>
  <c r="G25"/>
  <c r="G26"/>
  <c r="G27"/>
  <c r="G2"/>
  <c r="F3"/>
  <c r="F4"/>
  <c r="F5"/>
  <c r="F7"/>
  <c r="F9"/>
  <c r="F10"/>
  <c r="F11"/>
  <c r="F12"/>
  <c r="F15"/>
  <c r="F16"/>
  <c r="F17"/>
  <c r="F18"/>
  <c r="F21"/>
  <c r="F22"/>
  <c r="F24"/>
  <c r="F25"/>
  <c r="F26"/>
  <c r="F27"/>
  <c r="F2"/>
  <c r="D16"/>
  <c r="C82" i="4"/>
  <c r="F4" i="7"/>
  <c r="F6"/>
  <c r="F8"/>
  <c r="F10"/>
  <c r="F12"/>
  <c r="F14"/>
  <c r="F16"/>
  <c r="F20"/>
  <c r="F22"/>
  <c r="F24"/>
  <c r="F26"/>
  <c r="F28"/>
  <c r="F30"/>
  <c r="F32"/>
  <c r="F34"/>
  <c r="F37"/>
  <c r="F39"/>
  <c r="F41"/>
  <c r="F43"/>
  <c r="F45"/>
  <c r="F47"/>
  <c r="F49"/>
  <c r="F54"/>
  <c r="F56"/>
  <c r="F58"/>
  <c r="F63"/>
  <c r="F66"/>
  <c r="F67"/>
  <c r="F69"/>
  <c r="F70"/>
  <c r="F72"/>
  <c r="F74"/>
  <c r="F75"/>
  <c r="F77"/>
  <c r="F80"/>
  <c r="F82"/>
  <c r="F84"/>
  <c r="F86"/>
  <c r="F90"/>
  <c r="F92"/>
  <c r="F95"/>
  <c r="F96"/>
  <c r="F98"/>
  <c r="F100"/>
  <c r="F102"/>
  <c r="F104"/>
  <c r="E1109" i="8"/>
  <c r="F1109" s="1"/>
  <c r="E1108"/>
  <c r="F1108" s="1"/>
  <c r="E1107"/>
  <c r="F1107" s="1"/>
  <c r="E1106"/>
  <c r="F1106" s="1"/>
  <c r="E1105"/>
  <c r="F1105" s="1"/>
  <c r="E1104"/>
  <c r="F1104" s="1"/>
  <c r="E1103"/>
  <c r="F1103" s="1"/>
  <c r="E1102"/>
  <c r="F1102" s="1"/>
  <c r="E1101"/>
  <c r="F1101" s="1"/>
  <c r="E1100"/>
  <c r="F1100" s="1"/>
  <c r="E1099"/>
  <c r="F1099" s="1"/>
  <c r="E1098"/>
  <c r="F1098" s="1"/>
  <c r="E1097"/>
  <c r="F1097" s="1"/>
  <c r="E1096"/>
  <c r="F1096" s="1"/>
  <c r="E1095"/>
  <c r="F1095" s="1"/>
  <c r="E1094"/>
  <c r="F1094" s="1"/>
  <c r="E1093"/>
  <c r="F1093" s="1"/>
  <c r="E1092"/>
  <c r="F1092" s="1"/>
  <c r="E1091"/>
  <c r="F1091" s="1"/>
  <c r="E1090"/>
  <c r="F1090" s="1"/>
  <c r="E1089"/>
  <c r="F1089" s="1"/>
  <c r="E1088"/>
  <c r="F1088" s="1"/>
  <c r="E1087"/>
  <c r="F1087" s="1"/>
  <c r="E1086"/>
  <c r="F1086" s="1"/>
  <c r="E1084"/>
  <c r="F1084" s="1"/>
  <c r="E1083"/>
  <c r="F1083" s="1"/>
  <c r="E1082"/>
  <c r="F1082" s="1"/>
  <c r="E1081"/>
  <c r="F1081" s="1"/>
  <c r="E1080"/>
  <c r="F1080" s="1"/>
  <c r="E1079"/>
  <c r="F1079" s="1"/>
  <c r="E1078"/>
  <c r="F1078" s="1"/>
  <c r="E1077"/>
  <c r="F1077" s="1"/>
  <c r="E1075"/>
  <c r="F1075" s="1"/>
  <c r="E1074"/>
  <c r="F1074" s="1"/>
  <c r="E1073"/>
  <c r="F1073" s="1"/>
  <c r="E1072"/>
  <c r="F1072" s="1"/>
  <c r="E1071"/>
  <c r="F1071" s="1"/>
  <c r="E1070"/>
  <c r="F1070" s="1"/>
  <c r="E1069"/>
  <c r="F1069" s="1"/>
  <c r="E1067"/>
  <c r="F1067" s="1"/>
  <c r="E1066"/>
  <c r="F1066" s="1"/>
  <c r="E1065"/>
  <c r="F1065" s="1"/>
  <c r="E1064"/>
  <c r="F1064" s="1"/>
  <c r="E1063"/>
  <c r="F1063" s="1"/>
  <c r="E1062"/>
  <c r="F1062" s="1"/>
  <c r="E1061"/>
  <c r="F1061" s="1"/>
  <c r="E1060"/>
  <c r="F1060" s="1"/>
  <c r="E1059"/>
  <c r="F1059" s="1"/>
  <c r="E1058"/>
  <c r="F1058" s="1"/>
  <c r="E1057"/>
  <c r="F1057" s="1"/>
  <c r="E1056"/>
  <c r="F1056" s="1"/>
  <c r="E1055"/>
  <c r="F1055" s="1"/>
  <c r="E1054"/>
  <c r="F1054" s="1"/>
  <c r="E1053"/>
  <c r="F1053" s="1"/>
  <c r="E1052"/>
  <c r="F1052" s="1"/>
  <c r="E1051"/>
  <c r="F1051" s="1"/>
  <c r="E1050"/>
  <c r="F1050" s="1"/>
  <c r="E1049"/>
  <c r="F1049" s="1"/>
  <c r="E1048"/>
  <c r="F1048" s="1"/>
  <c r="E1047"/>
  <c r="F1047" s="1"/>
  <c r="E1046"/>
  <c r="F1046" s="1"/>
  <c r="E1045"/>
  <c r="F1045" s="1"/>
  <c r="E1044"/>
  <c r="F1044" s="1"/>
  <c r="E1043"/>
  <c r="F1043" s="1"/>
  <c r="E1042"/>
  <c r="F1042" s="1"/>
  <c r="E1041"/>
  <c r="F1041" s="1"/>
  <c r="E1040"/>
  <c r="F1040" s="1"/>
  <c r="E1039"/>
  <c r="F1039" s="1"/>
  <c r="E1038"/>
  <c r="F1038" s="1"/>
  <c r="E1037"/>
  <c r="F1037" s="1"/>
  <c r="E1036"/>
  <c r="F1036" s="1"/>
  <c r="E1035"/>
  <c r="F1035" s="1"/>
  <c r="E1034"/>
  <c r="F1034" s="1"/>
  <c r="E1032"/>
  <c r="F1032" s="1"/>
  <c r="E1031"/>
  <c r="F1031" s="1"/>
  <c r="E1030"/>
  <c r="F1030" s="1"/>
  <c r="E1029"/>
  <c r="F1029" s="1"/>
  <c r="E1028"/>
  <c r="F1028" s="1"/>
  <c r="E1027"/>
  <c r="F1027" s="1"/>
  <c r="E1026"/>
  <c r="F1026" s="1"/>
  <c r="E1025"/>
  <c r="F1025" s="1"/>
  <c r="E1024"/>
  <c r="F1024" s="1"/>
  <c r="E1023"/>
  <c r="F1023" s="1"/>
  <c r="E1022"/>
  <c r="F1022" s="1"/>
  <c r="E1021"/>
  <c r="F1021" s="1"/>
  <c r="E1020"/>
  <c r="F1020" s="1"/>
  <c r="E1019"/>
  <c r="F1019" s="1"/>
  <c r="E1018"/>
  <c r="F1018" s="1"/>
  <c r="E1017"/>
  <c r="F1017" s="1"/>
  <c r="E1016"/>
  <c r="F1016" s="1"/>
  <c r="E1015"/>
  <c r="F1015" s="1"/>
  <c r="E1014"/>
  <c r="F1014" s="1"/>
  <c r="E1013"/>
  <c r="F1013" s="1"/>
  <c r="E1012"/>
  <c r="F1012" s="1"/>
  <c r="E1011"/>
  <c r="F1011" s="1"/>
  <c r="E1010"/>
  <c r="F1010" s="1"/>
  <c r="E1009"/>
  <c r="F1009" s="1"/>
  <c r="E1008"/>
  <c r="F1008" s="1"/>
  <c r="E1007"/>
  <c r="F1007" s="1"/>
  <c r="E1006"/>
  <c r="F1006" s="1"/>
  <c r="E1005"/>
  <c r="F1005" s="1"/>
  <c r="E1004"/>
  <c r="F1004" s="1"/>
  <c r="E1003"/>
  <c r="F1003" s="1"/>
  <c r="E1002"/>
  <c r="F1002" s="1"/>
  <c r="E1001"/>
  <c r="F1001" s="1"/>
  <c r="E1000"/>
  <c r="F1000" s="1"/>
  <c r="E999"/>
  <c r="F999" s="1"/>
  <c r="E998"/>
  <c r="F998" s="1"/>
  <c r="E997"/>
  <c r="F997" s="1"/>
  <c r="E996"/>
  <c r="F996" s="1"/>
  <c r="E995"/>
  <c r="F995" s="1"/>
  <c r="E994"/>
  <c r="F994" s="1"/>
  <c r="E993"/>
  <c r="F993" s="1"/>
  <c r="E992"/>
  <c r="F992" s="1"/>
  <c r="E991"/>
  <c r="F991" s="1"/>
  <c r="E990"/>
  <c r="F990" s="1"/>
  <c r="E989"/>
  <c r="F989" s="1"/>
  <c r="E988"/>
  <c r="F988" s="1"/>
  <c r="E987"/>
  <c r="F987" s="1"/>
  <c r="E986"/>
  <c r="F986" s="1"/>
  <c r="E985"/>
  <c r="F985" s="1"/>
  <c r="E984"/>
  <c r="F984" s="1"/>
  <c r="E983"/>
  <c r="F983" s="1"/>
  <c r="E982"/>
  <c r="F982" s="1"/>
  <c r="E981"/>
  <c r="F981" s="1"/>
  <c r="E980"/>
  <c r="F980" s="1"/>
  <c r="E979"/>
  <c r="F979" s="1"/>
  <c r="E978"/>
  <c r="F978" s="1"/>
  <c r="E977"/>
  <c r="F977" s="1"/>
  <c r="E976"/>
  <c r="F976" s="1"/>
  <c r="E975"/>
  <c r="F975" s="1"/>
  <c r="E974"/>
  <c r="F974" s="1"/>
  <c r="E973"/>
  <c r="F973" s="1"/>
  <c r="E972"/>
  <c r="F972" s="1"/>
  <c r="E971"/>
  <c r="F971" s="1"/>
  <c r="E970"/>
  <c r="F970" s="1"/>
  <c r="E969"/>
  <c r="F969" s="1"/>
  <c r="E968"/>
  <c r="F968" s="1"/>
  <c r="E967"/>
  <c r="F967" s="1"/>
  <c r="E966"/>
  <c r="F966" s="1"/>
  <c r="E965"/>
  <c r="F965" s="1"/>
  <c r="E964"/>
  <c r="F964" s="1"/>
  <c r="E963"/>
  <c r="F963" s="1"/>
  <c r="E962"/>
  <c r="F962" s="1"/>
  <c r="E961"/>
  <c r="F961" s="1"/>
  <c r="E960"/>
  <c r="F960" s="1"/>
  <c r="E959"/>
  <c r="F959" s="1"/>
  <c r="E958"/>
  <c r="F958" s="1"/>
  <c r="E957"/>
  <c r="F957" s="1"/>
  <c r="E956"/>
  <c r="F956" s="1"/>
  <c r="E955"/>
  <c r="F955" s="1"/>
  <c r="E954"/>
  <c r="F954" s="1"/>
  <c r="E953"/>
  <c r="F953" s="1"/>
  <c r="E952"/>
  <c r="F952" s="1"/>
  <c r="E951"/>
  <c r="F951" s="1"/>
  <c r="E950"/>
  <c r="F950" s="1"/>
  <c r="E949"/>
  <c r="F949" s="1"/>
  <c r="E948"/>
  <c r="F948" s="1"/>
  <c r="E947"/>
  <c r="F947" s="1"/>
  <c r="E946"/>
  <c r="F946" s="1"/>
  <c r="E945"/>
  <c r="F945" s="1"/>
  <c r="E944"/>
  <c r="F944" s="1"/>
  <c r="E943"/>
  <c r="F943" s="1"/>
  <c r="E942"/>
  <c r="F942" s="1"/>
  <c r="E941"/>
  <c r="F941" s="1"/>
  <c r="E940"/>
  <c r="F940" s="1"/>
  <c r="E939"/>
  <c r="F939" s="1"/>
  <c r="E938"/>
  <c r="F938" s="1"/>
  <c r="E937"/>
  <c r="F937" s="1"/>
  <c r="E936"/>
  <c r="F936" s="1"/>
  <c r="E935"/>
  <c r="F935" s="1"/>
  <c r="E934"/>
  <c r="F934" s="1"/>
  <c r="E933"/>
  <c r="F933" s="1"/>
  <c r="E932"/>
  <c r="F932" s="1"/>
  <c r="E931"/>
  <c r="F931" s="1"/>
  <c r="E930"/>
  <c r="F930" s="1"/>
  <c r="E929"/>
  <c r="F929" s="1"/>
  <c r="E928"/>
  <c r="F928" s="1"/>
  <c r="E927"/>
  <c r="F927" s="1"/>
  <c r="E926"/>
  <c r="F926" s="1"/>
  <c r="E925"/>
  <c r="F925" s="1"/>
  <c r="E924"/>
  <c r="F924" s="1"/>
  <c r="E923"/>
  <c r="F923" s="1"/>
  <c r="E922"/>
  <c r="F922" s="1"/>
  <c r="E921"/>
  <c r="F921" s="1"/>
  <c r="E920"/>
  <c r="F920" s="1"/>
  <c r="E919"/>
  <c r="F919" s="1"/>
  <c r="E918"/>
  <c r="F918" s="1"/>
  <c r="E917"/>
  <c r="F917" s="1"/>
  <c r="E916"/>
  <c r="F916" s="1"/>
  <c r="E915"/>
  <c r="F915" s="1"/>
  <c r="E914"/>
  <c r="F914" s="1"/>
  <c r="E913"/>
  <c r="F913" s="1"/>
  <c r="E912"/>
  <c r="F912" s="1"/>
  <c r="E911"/>
  <c r="F911" s="1"/>
  <c r="E910"/>
  <c r="F910" s="1"/>
  <c r="E909"/>
  <c r="F909" s="1"/>
  <c r="E908"/>
  <c r="F908" s="1"/>
  <c r="E907"/>
  <c r="F907" s="1"/>
  <c r="E906"/>
  <c r="F906" s="1"/>
  <c r="E905"/>
  <c r="F905" s="1"/>
  <c r="E904"/>
  <c r="F904" s="1"/>
  <c r="E903"/>
  <c r="F903" s="1"/>
  <c r="E902"/>
  <c r="F902" s="1"/>
  <c r="E901"/>
  <c r="F901" s="1"/>
  <c r="E900"/>
  <c r="F900" s="1"/>
  <c r="E899"/>
  <c r="F899" s="1"/>
  <c r="E898"/>
  <c r="F898" s="1"/>
  <c r="E897"/>
  <c r="F897" s="1"/>
  <c r="E896"/>
  <c r="F896" s="1"/>
  <c r="E895"/>
  <c r="F895" s="1"/>
  <c r="E894"/>
  <c r="F894" s="1"/>
  <c r="E893"/>
  <c r="F893" s="1"/>
  <c r="E892"/>
  <c r="F892" s="1"/>
  <c r="E891"/>
  <c r="F891" s="1"/>
  <c r="E890"/>
  <c r="F890" s="1"/>
  <c r="E889"/>
  <c r="F889" s="1"/>
  <c r="E888"/>
  <c r="F888" s="1"/>
  <c r="E887"/>
  <c r="F887" s="1"/>
  <c r="E886"/>
  <c r="F886" s="1"/>
  <c r="E884"/>
  <c r="F884" s="1"/>
  <c r="E883"/>
  <c r="F883" s="1"/>
  <c r="E882"/>
  <c r="F882" s="1"/>
  <c r="E881"/>
  <c r="F881" s="1"/>
  <c r="E880"/>
  <c r="F880" s="1"/>
  <c r="E879"/>
  <c r="F879" s="1"/>
  <c r="E877"/>
  <c r="F877" s="1"/>
  <c r="E876"/>
  <c r="F876" s="1"/>
  <c r="E875"/>
  <c r="F875" s="1"/>
  <c r="E874"/>
  <c r="F874" s="1"/>
  <c r="E873"/>
  <c r="F873" s="1"/>
  <c r="E872"/>
  <c r="F872" s="1"/>
  <c r="E871"/>
  <c r="F871" s="1"/>
  <c r="E870"/>
  <c r="F870" s="1"/>
  <c r="E869"/>
  <c r="F869" s="1"/>
  <c r="E868"/>
  <c r="F868" s="1"/>
  <c r="E867"/>
  <c r="F867" s="1"/>
  <c r="E866"/>
  <c r="F866" s="1"/>
  <c r="E865"/>
  <c r="F865" s="1"/>
  <c r="E864"/>
  <c r="F864" s="1"/>
  <c r="E863"/>
  <c r="F863" s="1"/>
  <c r="E862"/>
  <c r="F862" s="1"/>
  <c r="E861"/>
  <c r="F861" s="1"/>
  <c r="E860"/>
  <c r="F860" s="1"/>
  <c r="E859"/>
  <c r="F859" s="1"/>
  <c r="E858"/>
  <c r="F858" s="1"/>
  <c r="E857"/>
  <c r="F857" s="1"/>
  <c r="E856"/>
  <c r="F856" s="1"/>
  <c r="E855"/>
  <c r="F855" s="1"/>
  <c r="E854"/>
  <c r="F854" s="1"/>
  <c r="E853"/>
  <c r="F853" s="1"/>
  <c r="E852"/>
  <c r="F852" s="1"/>
  <c r="E851"/>
  <c r="F851" s="1"/>
  <c r="E850"/>
  <c r="F850" s="1"/>
  <c r="E849"/>
  <c r="F849" s="1"/>
  <c r="E848"/>
  <c r="F848" s="1"/>
  <c r="E847"/>
  <c r="F847" s="1"/>
  <c r="E846"/>
  <c r="F846" s="1"/>
  <c r="E845"/>
  <c r="F845" s="1"/>
  <c r="E844"/>
  <c r="F844" s="1"/>
  <c r="E843"/>
  <c r="F843" s="1"/>
  <c r="E842"/>
  <c r="F842" s="1"/>
  <c r="E841"/>
  <c r="F841" s="1"/>
  <c r="E840"/>
  <c r="F840" s="1"/>
  <c r="E839"/>
  <c r="F839" s="1"/>
  <c r="E838"/>
  <c r="F838" s="1"/>
  <c r="E837"/>
  <c r="F837" s="1"/>
  <c r="E836"/>
  <c r="F836" s="1"/>
  <c r="E835"/>
  <c r="F835" s="1"/>
  <c r="E834"/>
  <c r="F834" s="1"/>
  <c r="E833"/>
  <c r="F833" s="1"/>
  <c r="E832"/>
  <c r="F832" s="1"/>
  <c r="E831"/>
  <c r="F831" s="1"/>
  <c r="E830"/>
  <c r="F830" s="1"/>
  <c r="E829"/>
  <c r="F829" s="1"/>
  <c r="E828"/>
  <c r="F828" s="1"/>
  <c r="E827"/>
  <c r="F827" s="1"/>
  <c r="E826"/>
  <c r="F826" s="1"/>
  <c r="E825"/>
  <c r="F825" s="1"/>
  <c r="E824"/>
  <c r="F824" s="1"/>
  <c r="E823"/>
  <c r="F823" s="1"/>
  <c r="E822"/>
  <c r="F822" s="1"/>
  <c r="E821"/>
  <c r="F821" s="1"/>
  <c r="E820"/>
  <c r="F820" s="1"/>
  <c r="E819"/>
  <c r="F819" s="1"/>
  <c r="E818"/>
  <c r="F818" s="1"/>
  <c r="E817"/>
  <c r="F817" s="1"/>
  <c r="E816"/>
  <c r="F816" s="1"/>
  <c r="E815"/>
  <c r="F815" s="1"/>
  <c r="E814"/>
  <c r="F814" s="1"/>
  <c r="E813"/>
  <c r="F813" s="1"/>
  <c r="E812"/>
  <c r="F812" s="1"/>
  <c r="E811"/>
  <c r="F811" s="1"/>
  <c r="E810"/>
  <c r="F810" s="1"/>
  <c r="E809"/>
  <c r="F809" s="1"/>
  <c r="E808"/>
  <c r="F808" s="1"/>
  <c r="E807"/>
  <c r="F807" s="1"/>
  <c r="E806"/>
  <c r="F806" s="1"/>
  <c r="E805"/>
  <c r="F805" s="1"/>
  <c r="E804"/>
  <c r="F804" s="1"/>
  <c r="E803"/>
  <c r="F803" s="1"/>
  <c r="E802"/>
  <c r="F802" s="1"/>
  <c r="E801"/>
  <c r="F801" s="1"/>
  <c r="E800"/>
  <c r="F800" s="1"/>
  <c r="E799"/>
  <c r="F799" s="1"/>
  <c r="E798"/>
  <c r="F798" s="1"/>
  <c r="E797"/>
  <c r="F797" s="1"/>
  <c r="E796"/>
  <c r="F796" s="1"/>
  <c r="E795"/>
  <c r="F795" s="1"/>
  <c r="E794"/>
  <c r="F794" s="1"/>
  <c r="E793"/>
  <c r="F793" s="1"/>
  <c r="E792"/>
  <c r="F792" s="1"/>
  <c r="E791"/>
  <c r="F791" s="1"/>
  <c r="E790"/>
  <c r="F790" s="1"/>
  <c r="E789"/>
  <c r="F789" s="1"/>
  <c r="E788"/>
  <c r="F788" s="1"/>
  <c r="E787"/>
  <c r="F787" s="1"/>
  <c r="E786"/>
  <c r="F786" s="1"/>
  <c r="E785"/>
  <c r="F785" s="1"/>
  <c r="E784"/>
  <c r="F784" s="1"/>
  <c r="E783"/>
  <c r="F783" s="1"/>
  <c r="E782"/>
  <c r="F782" s="1"/>
  <c r="E781"/>
  <c r="F781" s="1"/>
  <c r="E780"/>
  <c r="F780" s="1"/>
  <c r="E779"/>
  <c r="F779" s="1"/>
  <c r="E778"/>
  <c r="F778" s="1"/>
  <c r="E777"/>
  <c r="F777" s="1"/>
  <c r="E776"/>
  <c r="F776" s="1"/>
  <c r="E775"/>
  <c r="F775" s="1"/>
  <c r="E774"/>
  <c r="F774" s="1"/>
  <c r="E773"/>
  <c r="F773" s="1"/>
  <c r="E772"/>
  <c r="F772" s="1"/>
  <c r="E771"/>
  <c r="F771" s="1"/>
  <c r="E770"/>
  <c r="F770" s="1"/>
  <c r="E769"/>
  <c r="F769" s="1"/>
  <c r="E768"/>
  <c r="F768" s="1"/>
  <c r="E767"/>
  <c r="F767" s="1"/>
  <c r="E766"/>
  <c r="F766" s="1"/>
  <c r="E765"/>
  <c r="F765" s="1"/>
  <c r="E764"/>
  <c r="F764" s="1"/>
  <c r="E763"/>
  <c r="F763" s="1"/>
  <c r="E762"/>
  <c r="F762" s="1"/>
  <c r="E761"/>
  <c r="F761" s="1"/>
  <c r="E760"/>
  <c r="F760" s="1"/>
  <c r="E759"/>
  <c r="F759" s="1"/>
  <c r="E758"/>
  <c r="F758" s="1"/>
  <c r="E757"/>
  <c r="F757" s="1"/>
  <c r="E756"/>
  <c r="F756" s="1"/>
  <c r="E755"/>
  <c r="F755" s="1"/>
  <c r="E754"/>
  <c r="F754" s="1"/>
  <c r="E750"/>
  <c r="F750" s="1"/>
  <c r="E749"/>
  <c r="F749" s="1"/>
  <c r="E748"/>
  <c r="F748" s="1"/>
  <c r="E747"/>
  <c r="F747" s="1"/>
  <c r="E746"/>
  <c r="F746" s="1"/>
  <c r="E745"/>
  <c r="F745" s="1"/>
  <c r="E744"/>
  <c r="F744" s="1"/>
  <c r="E743"/>
  <c r="F743" s="1"/>
  <c r="E742"/>
  <c r="F742" s="1"/>
  <c r="E741"/>
  <c r="F741" s="1"/>
  <c r="E740"/>
  <c r="F740" s="1"/>
  <c r="E739"/>
  <c r="F739" s="1"/>
  <c r="E738"/>
  <c r="F738" s="1"/>
  <c r="E737"/>
  <c r="F737" s="1"/>
  <c r="E736"/>
  <c r="F736" s="1"/>
  <c r="E735"/>
  <c r="F735" s="1"/>
  <c r="E734"/>
  <c r="F734" s="1"/>
  <c r="E733"/>
  <c r="F733" s="1"/>
  <c r="E732"/>
  <c r="F732" s="1"/>
  <c r="E731"/>
  <c r="F731" s="1"/>
  <c r="E730"/>
  <c r="F730" s="1"/>
  <c r="E729"/>
  <c r="F729" s="1"/>
  <c r="E728"/>
  <c r="F728" s="1"/>
  <c r="E727"/>
  <c r="F727" s="1"/>
  <c r="E726"/>
  <c r="F726" s="1"/>
  <c r="E725"/>
  <c r="F725" s="1"/>
  <c r="E724"/>
  <c r="F724" s="1"/>
  <c r="E723"/>
  <c r="F723" s="1"/>
  <c r="E722"/>
  <c r="F722" s="1"/>
  <c r="E721"/>
  <c r="F721" s="1"/>
  <c r="E720"/>
  <c r="F720" s="1"/>
  <c r="E719"/>
  <c r="F719" s="1"/>
  <c r="E718"/>
  <c r="F718" s="1"/>
  <c r="E717"/>
  <c r="F717" s="1"/>
  <c r="E716"/>
  <c r="F716" s="1"/>
  <c r="E715"/>
  <c r="F715" s="1"/>
  <c r="E714"/>
  <c r="F714" s="1"/>
  <c r="E713"/>
  <c r="F713" s="1"/>
  <c r="E712"/>
  <c r="F712" s="1"/>
  <c r="E711"/>
  <c r="F711" s="1"/>
  <c r="E710"/>
  <c r="F710" s="1"/>
  <c r="E709"/>
  <c r="F709" s="1"/>
  <c r="E708"/>
  <c r="F708" s="1"/>
  <c r="E707"/>
  <c r="F707" s="1"/>
  <c r="E706"/>
  <c r="F706" s="1"/>
  <c r="E705"/>
  <c r="F705" s="1"/>
  <c r="E704"/>
  <c r="F704" s="1"/>
  <c r="E703"/>
  <c r="F703" s="1"/>
  <c r="E702"/>
  <c r="F702" s="1"/>
  <c r="E701"/>
  <c r="F701" s="1"/>
  <c r="E700"/>
  <c r="F700" s="1"/>
  <c r="E699"/>
  <c r="F699" s="1"/>
  <c r="E698"/>
  <c r="F698" s="1"/>
  <c r="E697"/>
  <c r="F697" s="1"/>
  <c r="E696"/>
  <c r="F696" s="1"/>
  <c r="E695"/>
  <c r="F695" s="1"/>
  <c r="E694"/>
  <c r="F694" s="1"/>
  <c r="E693"/>
  <c r="F693" s="1"/>
  <c r="E692"/>
  <c r="F692" s="1"/>
  <c r="E691"/>
  <c r="F691" s="1"/>
  <c r="E690"/>
  <c r="F690" s="1"/>
  <c r="E689"/>
  <c r="F689" s="1"/>
  <c r="E688"/>
  <c r="F688" s="1"/>
  <c r="E687"/>
  <c r="F687" s="1"/>
  <c r="E686"/>
  <c r="F686" s="1"/>
  <c r="E685"/>
  <c r="F685" s="1"/>
  <c r="E684"/>
  <c r="F684" s="1"/>
  <c r="E683"/>
  <c r="F683" s="1"/>
  <c r="E682"/>
  <c r="F682" s="1"/>
  <c r="E681"/>
  <c r="F681" s="1"/>
  <c r="E680"/>
  <c r="F680" s="1"/>
  <c r="E679"/>
  <c r="F679" s="1"/>
  <c r="E678"/>
  <c r="F678" s="1"/>
  <c r="E677"/>
  <c r="F677" s="1"/>
  <c r="E676"/>
  <c r="F676" s="1"/>
  <c r="E675"/>
  <c r="F675" s="1"/>
  <c r="E674"/>
  <c r="F674" s="1"/>
  <c r="E673"/>
  <c r="F673" s="1"/>
  <c r="E672"/>
  <c r="F672" s="1"/>
  <c r="E671"/>
  <c r="F671" s="1"/>
  <c r="E670"/>
  <c r="F670" s="1"/>
  <c r="E669"/>
  <c r="F669" s="1"/>
  <c r="E668"/>
  <c r="F668" s="1"/>
  <c r="E667"/>
  <c r="F667" s="1"/>
  <c r="E666"/>
  <c r="F666" s="1"/>
  <c r="E665"/>
  <c r="F665" s="1"/>
  <c r="E664"/>
  <c r="F664" s="1"/>
  <c r="E663"/>
  <c r="F663" s="1"/>
  <c r="E662"/>
  <c r="F662" s="1"/>
  <c r="E661"/>
  <c r="F661" s="1"/>
  <c r="E660"/>
  <c r="F660" s="1"/>
  <c r="E659"/>
  <c r="F659" s="1"/>
  <c r="E658"/>
  <c r="F658" s="1"/>
  <c r="E657"/>
  <c r="F657" s="1"/>
  <c r="E656"/>
  <c r="F656" s="1"/>
  <c r="E655"/>
  <c r="F655" s="1"/>
  <c r="E654"/>
  <c r="F654" s="1"/>
  <c r="E653"/>
  <c r="F653" s="1"/>
  <c r="E652"/>
  <c r="F652" s="1"/>
  <c r="E651"/>
  <c r="F651" s="1"/>
  <c r="E650"/>
  <c r="F650" s="1"/>
  <c r="E649"/>
  <c r="F649" s="1"/>
  <c r="E648"/>
  <c r="F648" s="1"/>
  <c r="E647"/>
  <c r="F647" s="1"/>
  <c r="E646"/>
  <c r="F646" s="1"/>
  <c r="E645"/>
  <c r="F645" s="1"/>
  <c r="E644"/>
  <c r="F644" s="1"/>
  <c r="E643"/>
  <c r="F643" s="1"/>
  <c r="E642"/>
  <c r="F642" s="1"/>
  <c r="E641"/>
  <c r="F641" s="1"/>
  <c r="E640"/>
  <c r="F640" s="1"/>
  <c r="E639"/>
  <c r="F639" s="1"/>
  <c r="E638"/>
  <c r="F638" s="1"/>
  <c r="E637"/>
  <c r="F637" s="1"/>
  <c r="E636"/>
  <c r="F636" s="1"/>
  <c r="E635"/>
  <c r="F635" s="1"/>
  <c r="E634"/>
  <c r="F634" s="1"/>
  <c r="E633"/>
  <c r="F633" s="1"/>
  <c r="E632"/>
  <c r="F632" s="1"/>
  <c r="E631"/>
  <c r="F631" s="1"/>
  <c r="E630"/>
  <c r="F630" s="1"/>
  <c r="E629"/>
  <c r="F629" s="1"/>
  <c r="E628"/>
  <c r="F628" s="1"/>
  <c r="E627"/>
  <c r="F627" s="1"/>
  <c r="E626"/>
  <c r="F626" s="1"/>
  <c r="E625"/>
  <c r="F625" s="1"/>
  <c r="E624"/>
  <c r="F624" s="1"/>
  <c r="E623"/>
  <c r="F623" s="1"/>
  <c r="E622"/>
  <c r="F622" s="1"/>
  <c r="E621"/>
  <c r="F621" s="1"/>
  <c r="E620"/>
  <c r="F620" s="1"/>
  <c r="E619"/>
  <c r="F619" s="1"/>
  <c r="E618"/>
  <c r="F618" s="1"/>
  <c r="E617"/>
  <c r="F617" s="1"/>
  <c r="E616"/>
  <c r="F616" s="1"/>
  <c r="E615"/>
  <c r="F615" s="1"/>
  <c r="E614"/>
  <c r="F614" s="1"/>
  <c r="E613"/>
  <c r="F613" s="1"/>
  <c r="E612"/>
  <c r="F612" s="1"/>
  <c r="E611"/>
  <c r="F611" s="1"/>
  <c r="E609"/>
  <c r="F609" s="1"/>
  <c r="E608"/>
  <c r="F608" s="1"/>
  <c r="E607"/>
  <c r="F607" s="1"/>
  <c r="E606"/>
  <c r="F606" s="1"/>
  <c r="E605"/>
  <c r="F605" s="1"/>
  <c r="E604"/>
  <c r="F604" s="1"/>
  <c r="E603"/>
  <c r="F603" s="1"/>
  <c r="E602"/>
  <c r="F602" s="1"/>
  <c r="E601"/>
  <c r="F601" s="1"/>
  <c r="E600"/>
  <c r="F600" s="1"/>
  <c r="E599"/>
  <c r="F599" s="1"/>
  <c r="E597"/>
  <c r="F597" s="1"/>
  <c r="E596"/>
  <c r="F596" s="1"/>
  <c r="E595"/>
  <c r="F595" s="1"/>
  <c r="E593"/>
  <c r="F593" s="1"/>
  <c r="E592"/>
  <c r="F592" s="1"/>
  <c r="E591"/>
  <c r="F591" s="1"/>
  <c r="E590"/>
  <c r="F590" s="1"/>
  <c r="E589"/>
  <c r="F589" s="1"/>
  <c r="E588"/>
  <c r="F588" s="1"/>
  <c r="E587"/>
  <c r="F587" s="1"/>
  <c r="E586"/>
  <c r="F586" s="1"/>
  <c r="E585"/>
  <c r="F585" s="1"/>
  <c r="E584"/>
  <c r="F584" s="1"/>
  <c r="E583"/>
  <c r="F583" s="1"/>
  <c r="E582"/>
  <c r="F582" s="1"/>
  <c r="E581"/>
  <c r="F581" s="1"/>
  <c r="E580"/>
  <c r="F580" s="1"/>
  <c r="E579"/>
  <c r="F579" s="1"/>
  <c r="E578"/>
  <c r="F578" s="1"/>
  <c r="E577"/>
  <c r="F577" s="1"/>
  <c r="E576"/>
  <c r="F576" s="1"/>
  <c r="E575"/>
  <c r="F575" s="1"/>
  <c r="E574"/>
  <c r="F574" s="1"/>
  <c r="E573"/>
  <c r="F573" s="1"/>
  <c r="E572"/>
  <c r="F572" s="1"/>
  <c r="E571"/>
  <c r="F571" s="1"/>
  <c r="E570"/>
  <c r="F570" s="1"/>
  <c r="E569"/>
  <c r="F569" s="1"/>
  <c r="E568"/>
  <c r="F568" s="1"/>
  <c r="E567"/>
  <c r="F567" s="1"/>
  <c r="E566"/>
  <c r="F566" s="1"/>
  <c r="E565"/>
  <c r="F565" s="1"/>
  <c r="E564"/>
  <c r="F564" s="1"/>
  <c r="E563"/>
  <c r="F563" s="1"/>
  <c r="E562"/>
  <c r="F562" s="1"/>
  <c r="E561"/>
  <c r="F561" s="1"/>
  <c r="E560"/>
  <c r="F560" s="1"/>
  <c r="E559"/>
  <c r="F559" s="1"/>
  <c r="E558"/>
  <c r="F558" s="1"/>
  <c r="E557"/>
  <c r="F557" s="1"/>
  <c r="E556"/>
  <c r="F556" s="1"/>
  <c r="E555"/>
  <c r="F555" s="1"/>
  <c r="E554"/>
  <c r="F554" s="1"/>
  <c r="E553"/>
  <c r="F553" s="1"/>
  <c r="E552"/>
  <c r="F552" s="1"/>
  <c r="E551"/>
  <c r="F551" s="1"/>
  <c r="E549"/>
  <c r="F549" s="1"/>
  <c r="E548"/>
  <c r="F548" s="1"/>
  <c r="E547"/>
  <c r="F547" s="1"/>
  <c r="E546"/>
  <c r="F546" s="1"/>
  <c r="E545"/>
  <c r="F545" s="1"/>
  <c r="E544"/>
  <c r="F544" s="1"/>
  <c r="E543"/>
  <c r="F543" s="1"/>
  <c r="E542"/>
  <c r="F542" s="1"/>
  <c r="E541"/>
  <c r="F541" s="1"/>
  <c r="E540"/>
  <c r="F540" s="1"/>
  <c r="E539"/>
  <c r="F539" s="1"/>
  <c r="E538"/>
  <c r="F538" s="1"/>
  <c r="E537"/>
  <c r="F537" s="1"/>
  <c r="E536"/>
  <c r="F536" s="1"/>
  <c r="E535"/>
  <c r="F535" s="1"/>
  <c r="E534"/>
  <c r="F534" s="1"/>
  <c r="E533"/>
  <c r="F533" s="1"/>
  <c r="E532"/>
  <c r="F532" s="1"/>
  <c r="E531"/>
  <c r="F531" s="1"/>
  <c r="E530"/>
  <c r="F530" s="1"/>
  <c r="E529"/>
  <c r="F529" s="1"/>
  <c r="E528"/>
  <c r="F528" s="1"/>
  <c r="E527"/>
  <c r="F527" s="1"/>
  <c r="E526"/>
  <c r="F526" s="1"/>
  <c r="E525"/>
  <c r="F525" s="1"/>
  <c r="E524"/>
  <c r="F524" s="1"/>
  <c r="E523"/>
  <c r="F523" s="1"/>
  <c r="E522"/>
  <c r="F522" s="1"/>
  <c r="E521"/>
  <c r="F521" s="1"/>
  <c r="E520"/>
  <c r="F520" s="1"/>
  <c r="E519"/>
  <c r="F519" s="1"/>
  <c r="E518"/>
  <c r="F518" s="1"/>
  <c r="E517"/>
  <c r="F517" s="1"/>
  <c r="E516"/>
  <c r="F516" s="1"/>
  <c r="E515"/>
  <c r="F515" s="1"/>
  <c r="E514"/>
  <c r="F514" s="1"/>
  <c r="E513"/>
  <c r="F513" s="1"/>
  <c r="E512"/>
  <c r="F512" s="1"/>
  <c r="E511"/>
  <c r="F511" s="1"/>
  <c r="E510"/>
  <c r="F510" s="1"/>
  <c r="E509"/>
  <c r="F509" s="1"/>
  <c r="E508"/>
  <c r="F508" s="1"/>
  <c r="E507"/>
  <c r="F507" s="1"/>
  <c r="E506"/>
  <c r="F506" s="1"/>
  <c r="E505"/>
  <c r="F505" s="1"/>
  <c r="E504"/>
  <c r="F504" s="1"/>
  <c r="E503"/>
  <c r="F503" s="1"/>
  <c r="E502"/>
  <c r="F502" s="1"/>
  <c r="E501"/>
  <c r="F501" s="1"/>
  <c r="E500"/>
  <c r="F500" s="1"/>
  <c r="E498"/>
  <c r="F498" s="1"/>
  <c r="E497"/>
  <c r="F497" s="1"/>
  <c r="E496"/>
  <c r="F496" s="1"/>
  <c r="E495"/>
  <c r="F495" s="1"/>
  <c r="E493"/>
  <c r="F493" s="1"/>
  <c r="E492"/>
  <c r="F492" s="1"/>
  <c r="E491"/>
  <c r="F491" s="1"/>
  <c r="E490"/>
  <c r="F490" s="1"/>
  <c r="E489"/>
  <c r="F489" s="1"/>
  <c r="E488"/>
  <c r="F488" s="1"/>
  <c r="E487"/>
  <c r="F487" s="1"/>
  <c r="E486"/>
  <c r="F486" s="1"/>
  <c r="E485"/>
  <c r="F485" s="1"/>
  <c r="E484"/>
  <c r="F484" s="1"/>
  <c r="E483"/>
  <c r="F483" s="1"/>
  <c r="E482"/>
  <c r="F482" s="1"/>
  <c r="E481"/>
  <c r="F481" s="1"/>
  <c r="E480"/>
  <c r="F480" s="1"/>
  <c r="E479"/>
  <c r="F479" s="1"/>
  <c r="E478"/>
  <c r="F478" s="1"/>
  <c r="E477"/>
  <c r="F477" s="1"/>
  <c r="E476"/>
  <c r="F476" s="1"/>
  <c r="E475"/>
  <c r="F475" s="1"/>
  <c r="E474"/>
  <c r="F474" s="1"/>
  <c r="E472"/>
  <c r="F472" s="1"/>
  <c r="E471"/>
  <c r="F471" s="1"/>
  <c r="E470"/>
  <c r="F470" s="1"/>
  <c r="E469"/>
  <c r="F469" s="1"/>
  <c r="E468"/>
  <c r="F468" s="1"/>
  <c r="E467"/>
  <c r="F467" s="1"/>
  <c r="E466"/>
  <c r="F466" s="1"/>
  <c r="E465"/>
  <c r="F465" s="1"/>
  <c r="E464"/>
  <c r="F464" s="1"/>
  <c r="E463"/>
  <c r="F463" s="1"/>
  <c r="E462"/>
  <c r="F462" s="1"/>
  <c r="E461"/>
  <c r="F461" s="1"/>
  <c r="E460"/>
  <c r="F460" s="1"/>
  <c r="E459"/>
  <c r="F459" s="1"/>
  <c r="E458"/>
  <c r="F458" s="1"/>
  <c r="E457"/>
  <c r="F457" s="1"/>
  <c r="E456"/>
  <c r="F456" s="1"/>
  <c r="E455"/>
  <c r="F455" s="1"/>
  <c r="E454"/>
  <c r="F454" s="1"/>
  <c r="E453"/>
  <c r="F453" s="1"/>
  <c r="E452"/>
  <c r="F452" s="1"/>
  <c r="E451"/>
  <c r="F451" s="1"/>
  <c r="E449"/>
  <c r="F449" s="1"/>
  <c r="E448"/>
  <c r="F448" s="1"/>
  <c r="E446"/>
  <c r="F446" s="1"/>
  <c r="E445"/>
  <c r="F445" s="1"/>
  <c r="E444"/>
  <c r="F444" s="1"/>
  <c r="E443"/>
  <c r="F443" s="1"/>
  <c r="E442"/>
  <c r="F442" s="1"/>
  <c r="E441"/>
  <c r="F441" s="1"/>
  <c r="E440"/>
  <c r="F440" s="1"/>
  <c r="G439"/>
  <c r="F439"/>
  <c r="E439"/>
  <c r="F438"/>
  <c r="E438"/>
  <c r="F437"/>
  <c r="E437"/>
  <c r="F436"/>
  <c r="E436"/>
  <c r="F435"/>
  <c r="E435"/>
  <c r="F434"/>
  <c r="E434"/>
  <c r="F433"/>
  <c r="E433"/>
  <c r="F430"/>
  <c r="E430"/>
  <c r="F429"/>
  <c r="E429"/>
  <c r="F428"/>
  <c r="E428"/>
  <c r="F427"/>
  <c r="E427"/>
  <c r="F426"/>
  <c r="E426"/>
  <c r="F425"/>
  <c r="E425"/>
  <c r="F424"/>
  <c r="E424"/>
  <c r="F423"/>
  <c r="E423"/>
  <c r="F422"/>
  <c r="E422"/>
  <c r="F421"/>
  <c r="E421"/>
  <c r="F420"/>
  <c r="E420"/>
  <c r="F419"/>
  <c r="E419"/>
  <c r="F417"/>
  <c r="E417"/>
  <c r="F416"/>
  <c r="E416"/>
  <c r="F415"/>
  <c r="E415"/>
  <c r="F413"/>
  <c r="E413"/>
  <c r="F412"/>
  <c r="E412"/>
  <c r="F411"/>
  <c r="E411"/>
  <c r="F410"/>
  <c r="E410"/>
  <c r="F409"/>
  <c r="E409"/>
  <c r="F408"/>
  <c r="E408"/>
  <c r="F407"/>
  <c r="E407"/>
  <c r="F406"/>
  <c r="E406"/>
  <c r="F405"/>
  <c r="E405"/>
  <c r="F404"/>
  <c r="E404"/>
  <c r="F403"/>
  <c r="E403"/>
  <c r="F402"/>
  <c r="E402"/>
  <c r="F401"/>
  <c r="E401"/>
  <c r="F400"/>
  <c r="E400"/>
  <c r="F399"/>
  <c r="E399"/>
  <c r="F398"/>
  <c r="E398"/>
  <c r="F397"/>
  <c r="E397"/>
  <c r="F396"/>
  <c r="E396"/>
  <c r="F395"/>
  <c r="E395"/>
  <c r="F394"/>
  <c r="E394"/>
  <c r="F393"/>
  <c r="E393"/>
  <c r="F392"/>
  <c r="E392"/>
  <c r="F391"/>
  <c r="E391"/>
  <c r="F390"/>
  <c r="E390"/>
  <c r="F389"/>
  <c r="E389"/>
  <c r="F388"/>
  <c r="E388"/>
  <c r="F387"/>
  <c r="E387"/>
  <c r="F386"/>
  <c r="E386"/>
  <c r="F385"/>
  <c r="E385"/>
  <c r="F384"/>
  <c r="E384"/>
  <c r="F383"/>
  <c r="E383"/>
  <c r="F382"/>
  <c r="E382"/>
  <c r="F381"/>
  <c r="E381"/>
  <c r="F380"/>
  <c r="E380"/>
  <c r="F379"/>
  <c r="E379"/>
  <c r="F378"/>
  <c r="E378"/>
  <c r="F377"/>
  <c r="E377"/>
  <c r="F376"/>
  <c r="E376"/>
  <c r="F375"/>
  <c r="E375"/>
  <c r="F374"/>
  <c r="E374"/>
  <c r="F373"/>
  <c r="E373"/>
  <c r="F372"/>
  <c r="E372"/>
  <c r="F371"/>
  <c r="E371"/>
  <c r="F370"/>
  <c r="E370"/>
  <c r="F369"/>
  <c r="E369"/>
  <c r="F368"/>
  <c r="E368"/>
  <c r="F367"/>
  <c r="E367"/>
  <c r="F366"/>
  <c r="E366"/>
  <c r="F365"/>
  <c r="E365"/>
  <c r="F364"/>
  <c r="E364"/>
  <c r="F363"/>
  <c r="E363"/>
  <c r="F362"/>
  <c r="E362"/>
  <c r="F361"/>
  <c r="E361"/>
  <c r="F360"/>
  <c r="E360"/>
  <c r="F359"/>
  <c r="E359"/>
  <c r="F358"/>
  <c r="E358"/>
  <c r="F356"/>
  <c r="E356"/>
  <c r="F355"/>
  <c r="E355"/>
  <c r="F354"/>
  <c r="E354"/>
  <c r="F353"/>
  <c r="E353"/>
  <c r="F352"/>
  <c r="E352"/>
  <c r="F351"/>
  <c r="E351"/>
  <c r="F350"/>
  <c r="E350"/>
  <c r="F349"/>
  <c r="E349"/>
  <c r="F348"/>
  <c r="E348"/>
  <c r="F347"/>
  <c r="E347"/>
  <c r="F346"/>
  <c r="E346"/>
  <c r="F345"/>
  <c r="E345"/>
  <c r="F344"/>
  <c r="E344"/>
  <c r="F343"/>
  <c r="E343"/>
  <c r="F342"/>
  <c r="E342"/>
  <c r="F341"/>
  <c r="E341"/>
  <c r="F340"/>
  <c r="E340"/>
  <c r="F339"/>
  <c r="E339"/>
  <c r="F338"/>
  <c r="E338"/>
  <c r="F337"/>
  <c r="E337"/>
  <c r="F336"/>
  <c r="E336"/>
  <c r="F335"/>
  <c r="E335"/>
  <c r="F333"/>
  <c r="E333"/>
  <c r="F332"/>
  <c r="E332"/>
  <c r="F331"/>
  <c r="E331"/>
  <c r="F330"/>
  <c r="E330"/>
  <c r="F329"/>
  <c r="E329"/>
  <c r="F328"/>
  <c r="E328"/>
  <c r="F327"/>
  <c r="E327"/>
  <c r="F326"/>
  <c r="E326"/>
  <c r="F325"/>
  <c r="E325"/>
  <c r="F324"/>
  <c r="E324"/>
  <c r="F323"/>
  <c r="E323"/>
  <c r="F322"/>
  <c r="E322"/>
  <c r="F321"/>
  <c r="E321"/>
  <c r="F320"/>
  <c r="E320"/>
  <c r="F319"/>
  <c r="E319"/>
  <c r="F317"/>
  <c r="E317"/>
  <c r="F316"/>
  <c r="E316"/>
  <c r="F315"/>
  <c r="E315"/>
  <c r="F314"/>
  <c r="E314"/>
  <c r="F313"/>
  <c r="E313"/>
  <c r="F312"/>
  <c r="E312"/>
  <c r="F311"/>
  <c r="E311"/>
  <c r="F310"/>
  <c r="E310"/>
  <c r="F309"/>
  <c r="E309"/>
  <c r="F308"/>
  <c r="E308"/>
  <c r="F307"/>
  <c r="E307"/>
  <c r="F306"/>
  <c r="E306"/>
  <c r="F305"/>
  <c r="E305"/>
  <c r="F304"/>
  <c r="E304"/>
  <c r="F303"/>
  <c r="E303"/>
  <c r="F302"/>
  <c r="E302"/>
  <c r="F301"/>
  <c r="E301"/>
  <c r="F300"/>
  <c r="E300"/>
  <c r="F299"/>
  <c r="E299"/>
  <c r="F298"/>
  <c r="E298"/>
  <c r="F297"/>
  <c r="E297"/>
  <c r="F296"/>
  <c r="E296"/>
  <c r="F295"/>
  <c r="E295"/>
  <c r="F294"/>
  <c r="E294"/>
  <c r="F293"/>
  <c r="E293"/>
  <c r="F291"/>
  <c r="E291"/>
  <c r="F290"/>
  <c r="E290"/>
  <c r="F289"/>
  <c r="E289"/>
  <c r="F288"/>
  <c r="E288"/>
  <c r="F287"/>
  <c r="E287"/>
  <c r="E286"/>
  <c r="F286" s="1"/>
  <c r="F285"/>
  <c r="E285"/>
  <c r="E284"/>
  <c r="F284" s="1"/>
  <c r="F282"/>
  <c r="E282"/>
  <c r="E281"/>
  <c r="F281" s="1"/>
  <c r="F280"/>
  <c r="E280"/>
  <c r="E279"/>
  <c r="F279" s="1"/>
  <c r="F278"/>
  <c r="E278"/>
  <c r="E277"/>
  <c r="F277" s="1"/>
  <c r="F276"/>
  <c r="E276"/>
  <c r="E275"/>
  <c r="F275" s="1"/>
  <c r="F274"/>
  <c r="E274"/>
  <c r="E272"/>
  <c r="F272" s="1"/>
  <c r="F271"/>
  <c r="E271"/>
  <c r="E270"/>
  <c r="F270" s="1"/>
  <c r="F269"/>
  <c r="E269"/>
  <c r="E268"/>
  <c r="F268" s="1"/>
  <c r="F267"/>
  <c r="E267"/>
  <c r="E266"/>
  <c r="F266" s="1"/>
  <c r="F265"/>
  <c r="E265"/>
  <c r="E264"/>
  <c r="F264" s="1"/>
  <c r="F263"/>
  <c r="E263"/>
  <c r="E262"/>
  <c r="F262" s="1"/>
  <c r="F261"/>
  <c r="E261"/>
  <c r="E260"/>
  <c r="F260" s="1"/>
  <c r="F257"/>
  <c r="E257"/>
  <c r="E256"/>
  <c r="F256" s="1"/>
  <c r="F255"/>
  <c r="E255"/>
  <c r="E254"/>
  <c r="F254" s="1"/>
  <c r="F253"/>
  <c r="E253"/>
  <c r="E252"/>
  <c r="F252" s="1"/>
  <c r="F251"/>
  <c r="E251"/>
  <c r="E250"/>
  <c r="F250" s="1"/>
  <c r="F249"/>
  <c r="E249"/>
  <c r="E248"/>
  <c r="F248" s="1"/>
  <c r="F245"/>
  <c r="E245"/>
  <c r="E243"/>
  <c r="F243" s="1"/>
  <c r="F242"/>
  <c r="E242"/>
  <c r="E241"/>
  <c r="F241" s="1"/>
  <c r="F240"/>
  <c r="E240"/>
  <c r="E239"/>
  <c r="F239" s="1"/>
  <c r="F238"/>
  <c r="E238"/>
  <c r="E237"/>
  <c r="F237" s="1"/>
  <c r="F236"/>
  <c r="E236"/>
  <c r="E235"/>
  <c r="F235" s="1"/>
  <c r="F234"/>
  <c r="E234"/>
  <c r="E233"/>
  <c r="F233" s="1"/>
  <c r="F232"/>
  <c r="E232"/>
  <c r="E231"/>
  <c r="F231" s="1"/>
  <c r="F230"/>
  <c r="E230"/>
  <c r="E229"/>
  <c r="F229" s="1"/>
  <c r="F228"/>
  <c r="E228"/>
  <c r="E227"/>
  <c r="F227" s="1"/>
  <c r="F226"/>
  <c r="E226"/>
  <c r="E225"/>
  <c r="F225" s="1"/>
  <c r="F224"/>
  <c r="E224"/>
  <c r="E223"/>
  <c r="F223" s="1"/>
  <c r="F222"/>
  <c r="E222"/>
  <c r="E221"/>
  <c r="F221" s="1"/>
  <c r="F218"/>
  <c r="E218"/>
  <c r="E217"/>
  <c r="F217" s="1"/>
  <c r="F216"/>
  <c r="E216"/>
  <c r="E215"/>
  <c r="F215" s="1"/>
  <c r="F214"/>
  <c r="E214"/>
  <c r="E213"/>
  <c r="F213" s="1"/>
  <c r="F212"/>
  <c r="E212"/>
  <c r="E211"/>
  <c r="F211" s="1"/>
  <c r="F210"/>
  <c r="E210"/>
  <c r="E209"/>
  <c r="F209" s="1"/>
  <c r="F208"/>
  <c r="E208"/>
  <c r="E207"/>
  <c r="F207" s="1"/>
  <c r="F206"/>
  <c r="E206"/>
  <c r="E205"/>
  <c r="F205" s="1"/>
  <c r="F204"/>
  <c r="E204"/>
  <c r="E203"/>
  <c r="F203" s="1"/>
  <c r="F202"/>
  <c r="E202"/>
  <c r="E201"/>
  <c r="F201" s="1"/>
  <c r="F200"/>
  <c r="E200"/>
  <c r="E199"/>
  <c r="F199" s="1"/>
  <c r="F198"/>
  <c r="E198"/>
  <c r="E197"/>
  <c r="F197" s="1"/>
  <c r="F196"/>
  <c r="E196"/>
  <c r="E195"/>
  <c r="F195" s="1"/>
  <c r="E194"/>
  <c r="F194" s="1"/>
  <c r="E193"/>
  <c r="F193" s="1"/>
  <c r="E192"/>
  <c r="F192" s="1"/>
  <c r="E191"/>
  <c r="F191" s="1"/>
  <c r="E190"/>
  <c r="F190" s="1"/>
  <c r="E189"/>
  <c r="F189" s="1"/>
  <c r="E188"/>
  <c r="F188" s="1"/>
  <c r="E187"/>
  <c r="F187" s="1"/>
  <c r="E186"/>
  <c r="F186" s="1"/>
  <c r="E185"/>
  <c r="F185" s="1"/>
  <c r="E184"/>
  <c r="F184" s="1"/>
  <c r="E182"/>
  <c r="F182" s="1"/>
  <c r="E181"/>
  <c r="F181" s="1"/>
  <c r="E180"/>
  <c r="F180" s="1"/>
  <c r="E179"/>
  <c r="F179" s="1"/>
  <c r="E178"/>
  <c r="F178" s="1"/>
  <c r="E177"/>
  <c r="F177" s="1"/>
  <c r="E176"/>
  <c r="F176" s="1"/>
  <c r="E175"/>
  <c r="F175" s="1"/>
  <c r="E174"/>
  <c r="F174" s="1"/>
  <c r="E173"/>
  <c r="F173" s="1"/>
  <c r="E172"/>
  <c r="F172" s="1"/>
  <c r="E171"/>
  <c r="F171" s="1"/>
  <c r="E170"/>
  <c r="F170" s="1"/>
  <c r="E169"/>
  <c r="F169" s="1"/>
  <c r="E168"/>
  <c r="F168" s="1"/>
  <c r="E167"/>
  <c r="F167" s="1"/>
  <c r="E166"/>
  <c r="F166" s="1"/>
  <c r="E165"/>
  <c r="F165" s="1"/>
  <c r="E164"/>
  <c r="F164" s="1"/>
  <c r="E163"/>
  <c r="F163" s="1"/>
  <c r="E162"/>
  <c r="F162" s="1"/>
  <c r="E161"/>
  <c r="F161" s="1"/>
  <c r="E160"/>
  <c r="F160" s="1"/>
  <c r="E159"/>
  <c r="F159" s="1"/>
  <c r="E158"/>
  <c r="F158" s="1"/>
  <c r="E157"/>
  <c r="F157" s="1"/>
  <c r="E156"/>
  <c r="F156" s="1"/>
  <c r="E155"/>
  <c r="F155" s="1"/>
  <c r="E154"/>
  <c r="F154" s="1"/>
  <c r="E153"/>
  <c r="F153" s="1"/>
  <c r="E152"/>
  <c r="F152" s="1"/>
  <c r="E151"/>
  <c r="F151" s="1"/>
  <c r="E150"/>
  <c r="F150" s="1"/>
  <c r="E149"/>
  <c r="F149" s="1"/>
  <c r="E148"/>
  <c r="F148" s="1"/>
  <c r="E147"/>
  <c r="F147" s="1"/>
  <c r="E146"/>
  <c r="F146" s="1"/>
  <c r="E145"/>
  <c r="F145" s="1"/>
  <c r="E144"/>
  <c r="F144" s="1"/>
  <c r="E143"/>
  <c r="F143" s="1"/>
  <c r="E142"/>
  <c r="F142" s="1"/>
  <c r="E140"/>
  <c r="F140" s="1"/>
  <c r="E139"/>
  <c r="F139" s="1"/>
  <c r="E138"/>
  <c r="F138" s="1"/>
  <c r="E137"/>
  <c r="F137" s="1"/>
  <c r="E136"/>
  <c r="F136" s="1"/>
  <c r="E135"/>
  <c r="F135" s="1"/>
  <c r="E134"/>
  <c r="F134" s="1"/>
  <c r="E133"/>
  <c r="F133" s="1"/>
  <c r="E132"/>
  <c r="F132" s="1"/>
  <c r="E131"/>
  <c r="F131" s="1"/>
  <c r="E130"/>
  <c r="F130" s="1"/>
  <c r="E128"/>
  <c r="F128" s="1"/>
  <c r="E127"/>
  <c r="F127" s="1"/>
  <c r="E122"/>
  <c r="F122" s="1"/>
  <c r="E121"/>
  <c r="F121" s="1"/>
  <c r="E120"/>
  <c r="F120" s="1"/>
  <c r="E119"/>
  <c r="F119" s="1"/>
  <c r="E118"/>
  <c r="F118" s="1"/>
  <c r="E117"/>
  <c r="F117" s="1"/>
  <c r="E115"/>
  <c r="F115" s="1"/>
  <c r="E114"/>
  <c r="F114" s="1"/>
  <c r="E112"/>
  <c r="F112" s="1"/>
  <c r="E111"/>
  <c r="F111" s="1"/>
  <c r="E110"/>
  <c r="F110" s="1"/>
  <c r="E109"/>
  <c r="F109" s="1"/>
  <c r="E108"/>
  <c r="F108" s="1"/>
  <c r="E107"/>
  <c r="F107" s="1"/>
  <c r="E106"/>
  <c r="F106" s="1"/>
  <c r="E105"/>
  <c r="F105" s="1"/>
  <c r="E104"/>
  <c r="F104" s="1"/>
  <c r="E103"/>
  <c r="F103" s="1"/>
  <c r="E102"/>
  <c r="F102" s="1"/>
  <c r="E101"/>
  <c r="F101" s="1"/>
  <c r="E100"/>
  <c r="F100" s="1"/>
  <c r="E99"/>
  <c r="F99" s="1"/>
  <c r="E98"/>
  <c r="F98" s="1"/>
  <c r="E97"/>
  <c r="F97" s="1"/>
  <c r="E96"/>
  <c r="F96" s="1"/>
  <c r="E95"/>
  <c r="F95" s="1"/>
  <c r="E94"/>
  <c r="F94" s="1"/>
  <c r="E93"/>
  <c r="F93" s="1"/>
  <c r="E91"/>
  <c r="F91" s="1"/>
  <c r="E90"/>
  <c r="F90" s="1"/>
  <c r="E89"/>
  <c r="F89" s="1"/>
  <c r="E88"/>
  <c r="F88" s="1"/>
  <c r="E87"/>
  <c r="F87" s="1"/>
  <c r="E86"/>
  <c r="F86" s="1"/>
  <c r="E85"/>
  <c r="F85" s="1"/>
  <c r="E84"/>
  <c r="F84" s="1"/>
  <c r="E83"/>
  <c r="F83" s="1"/>
  <c r="E82"/>
  <c r="F82" s="1"/>
  <c r="E81"/>
  <c r="F81" s="1"/>
  <c r="E80"/>
  <c r="F80" s="1"/>
  <c r="E79"/>
  <c r="F79" s="1"/>
  <c r="E78"/>
  <c r="F78" s="1"/>
  <c r="E77"/>
  <c r="F77" s="1"/>
  <c r="E76"/>
  <c r="F76" s="1"/>
  <c r="E75"/>
  <c r="F75" s="1"/>
  <c r="E74"/>
  <c r="F74" s="1"/>
  <c r="E72"/>
  <c r="F72" s="1"/>
  <c r="E71"/>
  <c r="F71" s="1"/>
  <c r="E70"/>
  <c r="F70" s="1"/>
  <c r="E69"/>
  <c r="F69" s="1"/>
  <c r="E68"/>
  <c r="F68" s="1"/>
  <c r="E67"/>
  <c r="F67" s="1"/>
  <c r="E66"/>
  <c r="F66" s="1"/>
  <c r="E65"/>
  <c r="F65" s="1"/>
  <c r="E64"/>
  <c r="F64" s="1"/>
  <c r="E63"/>
  <c r="F63" s="1"/>
  <c r="E62"/>
  <c r="F62" s="1"/>
  <c r="E61"/>
  <c r="F61" s="1"/>
  <c r="E60"/>
  <c r="F60" s="1"/>
  <c r="E59"/>
  <c r="F59" s="1"/>
  <c r="E58"/>
  <c r="F58" s="1"/>
  <c r="E57"/>
  <c r="F57" s="1"/>
  <c r="E56"/>
  <c r="F56" s="1"/>
  <c r="E55"/>
  <c r="F55" s="1"/>
  <c r="E54"/>
  <c r="F54" s="1"/>
  <c r="E53"/>
  <c r="F53" s="1"/>
  <c r="E52"/>
  <c r="F52" s="1"/>
  <c r="E51"/>
  <c r="F51" s="1"/>
  <c r="E50"/>
  <c r="F50" s="1"/>
  <c r="E49"/>
  <c r="F49" s="1"/>
  <c r="E48"/>
  <c r="F48" s="1"/>
  <c r="E47"/>
  <c r="F47" s="1"/>
  <c r="E46"/>
  <c r="F46" s="1"/>
  <c r="E45"/>
  <c r="F45" s="1"/>
  <c r="E44"/>
  <c r="F44" s="1"/>
  <c r="E43"/>
  <c r="F43" s="1"/>
  <c r="E42"/>
  <c r="F42" s="1"/>
  <c r="E41"/>
  <c r="F41" s="1"/>
  <c r="E40"/>
  <c r="F40" s="1"/>
  <c r="E39"/>
  <c r="F39" s="1"/>
  <c r="E37"/>
  <c r="F37" s="1"/>
  <c r="E36"/>
  <c r="F36" s="1"/>
  <c r="E35"/>
  <c r="F35" s="1"/>
  <c r="E34"/>
  <c r="F34" s="1"/>
  <c r="E33"/>
  <c r="F33" s="1"/>
  <c r="E32"/>
  <c r="F32" s="1"/>
  <c r="E31"/>
  <c r="F31" s="1"/>
  <c r="E30"/>
  <c r="F30" s="1"/>
  <c r="E29"/>
  <c r="F29" s="1"/>
  <c r="E28"/>
  <c r="F28" s="1"/>
  <c r="E27"/>
  <c r="F27" s="1"/>
  <c r="E25"/>
  <c r="F25" s="1"/>
  <c r="E23"/>
  <c r="F23" s="1"/>
  <c r="E22"/>
  <c r="F22" s="1"/>
  <c r="E21"/>
  <c r="F21" s="1"/>
  <c r="E20"/>
  <c r="F20" s="1"/>
  <c r="E19"/>
  <c r="F19" s="1"/>
  <c r="E18"/>
  <c r="F18" s="1"/>
  <c r="E17"/>
  <c r="F17" s="1"/>
  <c r="E16"/>
  <c r="F16" s="1"/>
  <c r="E15"/>
  <c r="F15" s="1"/>
  <c r="E14"/>
  <c r="F14" s="1"/>
  <c r="E13"/>
  <c r="F13" s="1"/>
  <c r="E12"/>
  <c r="F12" s="1"/>
  <c r="E11"/>
  <c r="F11" s="1"/>
  <c r="E10"/>
  <c r="F10" s="1"/>
  <c r="E9"/>
  <c r="F9" s="1"/>
  <c r="E8"/>
  <c r="F8" s="1"/>
  <c r="E7"/>
  <c r="F7" s="1"/>
  <c r="E6"/>
  <c r="F6" s="1"/>
  <c r="E5"/>
  <c r="F5" s="1"/>
  <c r="E4"/>
  <c r="F4" s="1"/>
  <c r="E3"/>
  <c r="F3" s="1"/>
  <c r="E92" i="7"/>
  <c r="E4"/>
  <c r="E6"/>
  <c r="E8"/>
  <c r="E10"/>
  <c r="E12"/>
  <c r="E14"/>
  <c r="E16"/>
  <c r="E20"/>
  <c r="E22"/>
  <c r="E24"/>
  <c r="E26"/>
  <c r="E28"/>
  <c r="E30"/>
  <c r="E32"/>
  <c r="E34"/>
  <c r="E37"/>
  <c r="E39"/>
  <c r="E41"/>
  <c r="E43"/>
  <c r="E45"/>
  <c r="E47"/>
  <c r="E49"/>
  <c r="E54"/>
  <c r="E56"/>
  <c r="E58"/>
  <c r="E61"/>
  <c r="E63"/>
  <c r="E64"/>
  <c r="E66"/>
  <c r="E67"/>
  <c r="E69"/>
  <c r="E70"/>
  <c r="E72"/>
  <c r="E74"/>
  <c r="E75"/>
  <c r="E77"/>
  <c r="E80"/>
  <c r="E82"/>
  <c r="E84"/>
  <c r="E86"/>
  <c r="E90"/>
  <c r="E95"/>
  <c r="E96"/>
  <c r="E98"/>
  <c r="E100"/>
  <c r="E102"/>
  <c r="E104"/>
  <c r="D4"/>
  <c r="D6"/>
  <c r="D8"/>
  <c r="D10"/>
  <c r="D12"/>
  <c r="D14"/>
  <c r="D16"/>
  <c r="D20"/>
  <c r="D22"/>
  <c r="D24"/>
  <c r="D26"/>
  <c r="D28"/>
  <c r="D30"/>
  <c r="D32"/>
  <c r="D34"/>
  <c r="D37"/>
  <c r="D39"/>
  <c r="D41"/>
  <c r="D43"/>
  <c r="D45"/>
  <c r="D47"/>
  <c r="D49"/>
  <c r="D54"/>
  <c r="D56"/>
  <c r="D58"/>
  <c r="D63"/>
  <c r="D66"/>
  <c r="D67"/>
  <c r="D69"/>
  <c r="D70"/>
  <c r="D72"/>
  <c r="D74"/>
  <c r="D75"/>
  <c r="D77"/>
  <c r="D80"/>
  <c r="D82"/>
  <c r="D84"/>
  <c r="D86"/>
  <c r="D90"/>
  <c r="D92"/>
  <c r="D95"/>
  <c r="D96"/>
  <c r="D98"/>
  <c r="D100"/>
  <c r="D102"/>
  <c r="D104"/>
  <c r="C85"/>
  <c r="C81"/>
  <c r="C71"/>
  <c r="D71" s="1"/>
  <c r="C5"/>
  <c r="D5" s="1"/>
  <c r="C44"/>
  <c r="D44" s="1"/>
  <c r="C103"/>
  <c r="E103" s="1"/>
  <c r="C101"/>
  <c r="D101" s="1"/>
  <c r="C99"/>
  <c r="C97"/>
  <c r="D97" s="1"/>
  <c r="C94"/>
  <c r="C91"/>
  <c r="C89"/>
  <c r="D89" s="1"/>
  <c r="C87"/>
  <c r="D87" s="1"/>
  <c r="C83"/>
  <c r="D83" s="1"/>
  <c r="C79"/>
  <c r="C76"/>
  <c r="C73"/>
  <c r="D73" s="1"/>
  <c r="C68"/>
  <c r="D68" s="1"/>
  <c r="C65"/>
  <c r="D65" s="1"/>
  <c r="C62"/>
  <c r="E62" s="1"/>
  <c r="C60"/>
  <c r="D60" s="1"/>
  <c r="C57"/>
  <c r="D57" s="1"/>
  <c r="C55"/>
  <c r="D55" s="1"/>
  <c r="C53"/>
  <c r="C50"/>
  <c r="C48"/>
  <c r="C46"/>
  <c r="C35"/>
  <c r="D35" s="1"/>
  <c r="C42"/>
  <c r="E42" s="1"/>
  <c r="C40"/>
  <c r="D40" s="1"/>
  <c r="C38"/>
  <c r="C36"/>
  <c r="D36" s="1"/>
  <c r="C33"/>
  <c r="D33" s="1"/>
  <c r="C31"/>
  <c r="C29"/>
  <c r="C27"/>
  <c r="C25"/>
  <c r="D25" s="1"/>
  <c r="C23"/>
  <c r="C21"/>
  <c r="C19"/>
  <c r="D19" s="1"/>
  <c r="C17"/>
  <c r="C15"/>
  <c r="D15" s="1"/>
  <c r="C13"/>
  <c r="C11"/>
  <c r="D11" s="1"/>
  <c r="C9"/>
  <c r="D9" s="1"/>
  <c r="C7"/>
  <c r="D7" s="1"/>
  <c r="C3"/>
  <c r="G74" i="1"/>
  <c r="G73"/>
  <c r="G70"/>
  <c r="G68"/>
  <c r="G66"/>
  <c r="G64"/>
  <c r="G62"/>
  <c r="G60"/>
  <c r="G53"/>
  <c r="G52"/>
  <c r="G50"/>
  <c r="G49"/>
  <c r="G41"/>
  <c r="G38"/>
  <c r="G36"/>
  <c r="G33"/>
  <c r="G28"/>
  <c r="G23"/>
  <c r="G20"/>
  <c r="G19"/>
  <c r="G16"/>
  <c r="G14"/>
  <c r="G8"/>
  <c r="D27" i="2"/>
  <c r="D26"/>
  <c r="D25"/>
  <c r="D24"/>
  <c r="D23"/>
  <c r="D22"/>
  <c r="D21"/>
  <c r="D20"/>
  <c r="D19"/>
  <c r="D18"/>
  <c r="D17"/>
  <c r="D15"/>
  <c r="D14"/>
  <c r="D13"/>
  <c r="D12"/>
  <c r="D11"/>
  <c r="D10"/>
  <c r="D8"/>
  <c r="D7"/>
  <c r="D6"/>
  <c r="D4"/>
  <c r="D2"/>
  <c r="B3"/>
  <c r="E3" s="1"/>
  <c r="B4"/>
  <c r="B5"/>
  <c r="E5" s="1"/>
  <c r="B6"/>
  <c r="E6" s="1"/>
  <c r="B7"/>
  <c r="B8"/>
  <c r="B9"/>
  <c r="E9" s="1"/>
  <c r="B10"/>
  <c r="B11"/>
  <c r="E11" s="1"/>
  <c r="B12"/>
  <c r="B13"/>
  <c r="B14"/>
  <c r="B15"/>
  <c r="B16"/>
  <c r="B17"/>
  <c r="E17" s="1"/>
  <c r="B18"/>
  <c r="B19"/>
  <c r="B20"/>
  <c r="E20" s="1"/>
  <c r="B21"/>
  <c r="B22"/>
  <c r="B23"/>
  <c r="E23" s="1"/>
  <c r="B24"/>
  <c r="E24" s="1"/>
  <c r="B25"/>
  <c r="B26"/>
  <c r="B27"/>
  <c r="B2"/>
  <c r="E2" s="1"/>
  <c r="E83" i="1"/>
  <c r="B4" i="6" s="1"/>
  <c r="E82" i="1"/>
  <c r="B2" i="6" s="1"/>
  <c r="D4" i="1"/>
  <c r="D5"/>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3"/>
  <c r="B4"/>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3"/>
  <c r="E10" i="2" l="1"/>
  <c r="E8"/>
  <c r="F87" i="7"/>
  <c r="F60"/>
  <c r="F55"/>
  <c r="F36"/>
  <c r="F25"/>
  <c r="F19"/>
  <c r="E26" i="2"/>
  <c r="E18"/>
  <c r="F89" i="7"/>
  <c r="F83"/>
  <c r="F71"/>
  <c r="F62"/>
  <c r="F42"/>
  <c r="F33"/>
  <c r="F9"/>
  <c r="F5"/>
  <c r="E4" i="2"/>
  <c r="F103" i="7"/>
  <c r="F97"/>
  <c r="F68"/>
  <c r="F57"/>
  <c r="F15"/>
  <c r="F73"/>
  <c r="F65"/>
  <c r="F44"/>
  <c r="F40"/>
  <c r="F35"/>
  <c r="F11"/>
  <c r="F7"/>
  <c r="D62"/>
  <c r="D42"/>
  <c r="E87"/>
  <c r="E83"/>
  <c r="E71"/>
  <c r="E55"/>
  <c r="E35"/>
  <c r="E19"/>
  <c r="E15"/>
  <c r="E11"/>
  <c r="E7"/>
  <c r="D103"/>
  <c r="E101"/>
  <c r="E97"/>
  <c r="E68"/>
  <c r="E60"/>
  <c r="E44"/>
  <c r="E40"/>
  <c r="E36"/>
  <c r="E89"/>
  <c r="E73"/>
  <c r="E65"/>
  <c r="E57"/>
  <c r="E33"/>
  <c r="E25"/>
  <c r="E9"/>
  <c r="E5"/>
  <c r="E27" i="2"/>
  <c r="E25"/>
  <c r="E22"/>
  <c r="E21"/>
  <c r="E19"/>
  <c r="E16"/>
  <c r="E15"/>
  <c r="E14"/>
  <c r="E13"/>
  <c r="E12"/>
  <c r="E7"/>
  <c r="E29" l="1"/>
  <c r="E31"/>
  <c r="B6" i="6" s="1"/>
  <c r="E30" i="2"/>
  <c r="B5" i="6" s="1"/>
  <c r="B82" i="1"/>
</calcChain>
</file>

<file path=xl/comments1.xml><?xml version="1.0" encoding="utf-8"?>
<comments xmlns="http://schemas.openxmlformats.org/spreadsheetml/2006/main">
  <authors>
    <author>kim</author>
  </authors>
  <commentList>
    <comment ref="D2" authorId="0">
      <text>
        <r>
          <rPr>
            <b/>
            <sz val="9"/>
            <color indexed="81"/>
            <rFont val="Tahoma"/>
            <family val="2"/>
          </rPr>
          <t>kim:</t>
        </r>
        <r>
          <rPr>
            <sz val="9"/>
            <color indexed="81"/>
            <rFont val="Tahoma"/>
            <family val="2"/>
          </rPr>
          <t xml:space="preserve">
Includes Interest expense, security, utilities, repairs, and maintenance. Does not include depreciation nor equipment rental and maintenance.</t>
        </r>
      </text>
    </comment>
    <comment ref="D4" authorId="0">
      <text>
        <r>
          <rPr>
            <b/>
            <sz val="9"/>
            <color indexed="81"/>
            <rFont val="Tahoma"/>
            <family val="2"/>
          </rPr>
          <t>kim:</t>
        </r>
        <r>
          <rPr>
            <sz val="9"/>
            <color indexed="81"/>
            <rFont val="Tahoma"/>
            <family val="2"/>
          </rPr>
          <t xml:space="preserve">
includes rent, security, and utilities
</t>
        </r>
      </text>
    </comment>
    <comment ref="D6" authorId="0">
      <text>
        <r>
          <rPr>
            <b/>
            <sz val="9"/>
            <color indexed="81"/>
            <rFont val="Tahoma"/>
            <family val="2"/>
          </rPr>
          <t>kim:</t>
        </r>
        <r>
          <rPr>
            <sz val="9"/>
            <color indexed="81"/>
            <rFont val="Tahoma"/>
            <family val="2"/>
          </rPr>
          <t xml:space="preserve">
Includes cleaning, repairs, and facility expense</t>
        </r>
      </text>
    </comment>
    <comment ref="D7" authorId="0">
      <text>
        <r>
          <rPr>
            <b/>
            <sz val="9"/>
            <color indexed="81"/>
            <rFont val="Tahoma"/>
            <family val="2"/>
          </rPr>
          <t>kim:</t>
        </r>
        <r>
          <rPr>
            <sz val="9"/>
            <color indexed="81"/>
            <rFont val="Tahoma"/>
            <family val="2"/>
          </rPr>
          <t xml:space="preserve">
Includes utilities, equipment, facility maintenance, security, interest on facility loan</t>
        </r>
      </text>
    </comment>
    <comment ref="D8" authorId="0">
      <text>
        <r>
          <rPr>
            <b/>
            <sz val="9"/>
            <color indexed="81"/>
            <rFont val="Tahoma"/>
            <family val="2"/>
          </rPr>
          <t>kim:</t>
        </r>
        <r>
          <rPr>
            <sz val="9"/>
            <color indexed="81"/>
            <rFont val="Tahoma"/>
            <family val="2"/>
          </rPr>
          <t xml:space="preserve">
Occupancy plus repairs, security, and maintenance</t>
        </r>
      </text>
    </comment>
    <comment ref="D10" authorId="0">
      <text>
        <r>
          <rPr>
            <b/>
            <sz val="9"/>
            <color indexed="81"/>
            <rFont val="Tahoma"/>
            <family val="2"/>
          </rPr>
          <t>kim:</t>
        </r>
        <r>
          <rPr>
            <sz val="9"/>
            <color indexed="81"/>
            <rFont val="Tahoma"/>
            <family val="2"/>
          </rPr>
          <t xml:space="preserve">
Occupancy plus rent paid to Foundation</t>
        </r>
      </text>
    </comment>
    <comment ref="D16" authorId="0">
      <text>
        <r>
          <rPr>
            <b/>
            <sz val="9"/>
            <color indexed="81"/>
            <rFont val="Tahoma"/>
            <family val="2"/>
          </rPr>
          <t>kim:</t>
        </r>
        <r>
          <rPr>
            <sz val="9"/>
            <color indexed="81"/>
            <rFont val="Tahoma"/>
            <family val="2"/>
          </rPr>
          <t xml:space="preserve">
Includes occupancy, utilities, and interest paid on loan</t>
        </r>
      </text>
    </comment>
  </commentList>
</comments>
</file>

<file path=xl/comments2.xml><?xml version="1.0" encoding="utf-8"?>
<comments xmlns="http://schemas.openxmlformats.org/spreadsheetml/2006/main">
  <authors>
    <author>kim</author>
  </authors>
  <commentList>
    <comment ref="B149" authorId="0">
      <text>
        <r>
          <rPr>
            <b/>
            <sz val="9"/>
            <color indexed="81"/>
            <rFont val="Tahoma"/>
            <family val="2"/>
          </rPr>
          <t>kim:</t>
        </r>
        <r>
          <rPr>
            <sz val="9"/>
            <color indexed="81"/>
            <rFont val="Tahoma"/>
            <family val="2"/>
          </rPr>
          <t xml:space="preserve">
School proposed for closure</t>
        </r>
      </text>
    </comment>
    <comment ref="B151" authorId="0">
      <text>
        <r>
          <rPr>
            <b/>
            <sz val="9"/>
            <color indexed="81"/>
            <rFont val="Tahoma"/>
            <family val="2"/>
          </rPr>
          <t>kim:</t>
        </r>
        <r>
          <rPr>
            <sz val="9"/>
            <color indexed="81"/>
            <rFont val="Tahoma"/>
            <family val="2"/>
          </rPr>
          <t xml:space="preserve">
School proposed for closure</t>
        </r>
      </text>
    </comment>
    <comment ref="B301" authorId="0">
      <text>
        <r>
          <rPr>
            <b/>
            <sz val="9"/>
            <color indexed="81"/>
            <rFont val="Tahoma"/>
            <family val="2"/>
          </rPr>
          <t>kim:</t>
        </r>
        <r>
          <rPr>
            <sz val="9"/>
            <color indexed="81"/>
            <rFont val="Tahoma"/>
            <family val="2"/>
          </rPr>
          <t xml:space="preserve">
School proposed for closure</t>
        </r>
      </text>
    </comment>
    <comment ref="B421" authorId="0">
      <text>
        <r>
          <rPr>
            <b/>
            <sz val="9"/>
            <color indexed="81"/>
            <rFont val="Tahoma"/>
            <family val="2"/>
          </rPr>
          <t>kim:</t>
        </r>
        <r>
          <rPr>
            <sz val="9"/>
            <color indexed="81"/>
            <rFont val="Tahoma"/>
            <family val="2"/>
          </rPr>
          <t xml:space="preserve">
School proposed for closure</t>
        </r>
      </text>
    </comment>
    <comment ref="B569" authorId="0">
      <text>
        <r>
          <rPr>
            <b/>
            <sz val="9"/>
            <color indexed="81"/>
            <rFont val="Tahoma"/>
            <family val="2"/>
          </rPr>
          <t>kim:</t>
        </r>
        <r>
          <rPr>
            <sz val="9"/>
            <color indexed="81"/>
            <rFont val="Tahoma"/>
            <family val="2"/>
          </rPr>
          <t xml:space="preserve">
School proposed for closure</t>
        </r>
      </text>
    </comment>
    <comment ref="B746" authorId="0">
      <text>
        <r>
          <rPr>
            <b/>
            <sz val="9"/>
            <color indexed="81"/>
            <rFont val="Tahoma"/>
            <family val="2"/>
          </rPr>
          <t>kim:</t>
        </r>
        <r>
          <rPr>
            <sz val="9"/>
            <color indexed="81"/>
            <rFont val="Tahoma"/>
            <family val="2"/>
          </rPr>
          <t xml:space="preserve">
School proposed for closure</t>
        </r>
      </text>
    </comment>
  </commentList>
</comments>
</file>

<file path=xl/sharedStrings.xml><?xml version="1.0" encoding="utf-8"?>
<sst xmlns="http://schemas.openxmlformats.org/spreadsheetml/2006/main" count="24604" uniqueCount="5677">
  <si>
    <t>School Name</t>
  </si>
  <si>
    <t>Student Enrollment</t>
  </si>
  <si>
    <t>Achievement First Brownsville Charter School</t>
  </si>
  <si>
    <t>Achievement First Bushwick Charter School</t>
  </si>
  <si>
    <t>Achievement First Crown Heights Charter School</t>
  </si>
  <si>
    <t>Achievement First East New York Charter School</t>
  </si>
  <si>
    <t>Achievement First Endeavor Charter School</t>
  </si>
  <si>
    <t>Amber Charter School</t>
  </si>
  <si>
    <t>Bedford Stuyvesant Collegiate Charter School</t>
  </si>
  <si>
    <t>Beginning with Children Charter School</t>
  </si>
  <si>
    <t>Bronx Charter School for Better Learning</t>
  </si>
  <si>
    <t>Bronx Charter School For Children</t>
  </si>
  <si>
    <t>Bronx Charter School for Excellence</t>
  </si>
  <si>
    <t>Bronx Lighthouse Charter School</t>
  </si>
  <si>
    <t>Bronx Preparatory Charter School</t>
  </si>
  <si>
    <t>Brooklyn Charter School</t>
  </si>
  <si>
    <t>Brooklyn Excelsior Charter School</t>
  </si>
  <si>
    <t>Community Partnership Charter School</t>
  </si>
  <si>
    <t>Community Roots Charter School</t>
  </si>
  <si>
    <t>Democracy Prep Charter School</t>
  </si>
  <si>
    <t>East New York Preparatory Charter School</t>
  </si>
  <si>
    <t>Excellence Charter School of Bedford Stuyvesant</t>
  </si>
  <si>
    <t>Explore Charter School</t>
  </si>
  <si>
    <t>Family Life Charter School</t>
  </si>
  <si>
    <t>Future Leaders Institute Charter School</t>
  </si>
  <si>
    <t>Girls Preparatory Charter School of New York</t>
  </si>
  <si>
    <t>Grand Concourse Charter School</t>
  </si>
  <si>
    <t>Green Dot Charter School</t>
  </si>
  <si>
    <t>Harbor Sciences and Arts Charter School</t>
  </si>
  <si>
    <t>Harlem Children's Zone Promise Academy Charter School</t>
  </si>
  <si>
    <t>Harlem Day Charter School</t>
  </si>
  <si>
    <t>Harlem Link Charter School</t>
  </si>
  <si>
    <t>Harlem Village Academy Charter School</t>
  </si>
  <si>
    <t>Harriet Tubman Charter School</t>
  </si>
  <si>
    <t>Hellenic Classical Charter School</t>
  </si>
  <si>
    <t>Hyde Leadership Charter School</t>
  </si>
  <si>
    <t>International Leadership Charter School</t>
  </si>
  <si>
    <t>John V. Lindsay Wildcat Academy Charter School</t>
  </si>
  <si>
    <t>Kings Collegiate Charter School</t>
  </si>
  <si>
    <t>KIPP Academy Charter School</t>
  </si>
  <si>
    <t>KIPP AMP Academy Charter School</t>
  </si>
  <si>
    <t>KIPP Infinity Charter School</t>
  </si>
  <si>
    <t>KIPP STAR College Prep Charter School</t>
  </si>
  <si>
    <t>Leadership Preparatory Charter School</t>
  </si>
  <si>
    <t>Leadership Village Academy Charter School</t>
  </si>
  <si>
    <t>Manhattan Charter School</t>
  </si>
  <si>
    <t>Merrick Academy/Queens Public Charter School</t>
  </si>
  <si>
    <t>New Heights Academy Charter School</t>
  </si>
  <si>
    <t>Opportunity Charter School</t>
  </si>
  <si>
    <t>Our World Neighborhood Charter School</t>
  </si>
  <si>
    <t>Peninsula Preparatory Academy Charter School</t>
  </si>
  <si>
    <t>Renaissance Charter School</t>
  </si>
  <si>
    <t>Ross Global Academy Charter School</t>
  </si>
  <si>
    <t>Sisulu Walker Children's Academy Charter School</t>
  </si>
  <si>
    <t>South Bronx Charter School for International Cultures and the Arts</t>
  </si>
  <si>
    <t>South Bronx Classical Charter School</t>
  </si>
  <si>
    <t>UFT Charter School</t>
  </si>
  <si>
    <t>Williamsburg Charter High School</t>
  </si>
  <si>
    <t>Williamsburg Collegiate Charter School</t>
  </si>
  <si>
    <t>In Public Space?</t>
  </si>
  <si>
    <t>Y</t>
  </si>
  <si>
    <t>N</t>
  </si>
  <si>
    <t>Bronx Charter School for the Arts</t>
  </si>
  <si>
    <t>n/a</t>
  </si>
  <si>
    <t>Notes</t>
  </si>
  <si>
    <t>**Data from 2008-2009 Learning Environment Surveys</t>
  </si>
  <si>
    <t>Enrollment</t>
  </si>
  <si>
    <t>Beginning With Children Charter School</t>
  </si>
  <si>
    <t>Bronx Academy of Promise Charter School</t>
  </si>
  <si>
    <t>Bronx Charter School for Children</t>
  </si>
  <si>
    <t>Bronx Community Charter School</t>
  </si>
  <si>
    <t>Bronx Global Learning Institute for Girls</t>
  </si>
  <si>
    <t>Brooklyn Ascend Charter School</t>
  </si>
  <si>
    <t>Carl C. Icahn Charter School</t>
  </si>
  <si>
    <t>Carl C. Icahn Charter School Bronx North (Icahn 2)</t>
  </si>
  <si>
    <t>Carl C. Icahn Charter School Bronx South (Icahn 3)</t>
  </si>
  <si>
    <t>DREAM Charter School</t>
  </si>
  <si>
    <t>Harlem Children's Zone/Promise Academy Charter School</t>
  </si>
  <si>
    <t>Harlem Children's Zone/Promise Academy II</t>
  </si>
  <si>
    <t>Harlem Success Academy 1 Charter School</t>
  </si>
  <si>
    <t xml:space="preserve">Harlem Success Academy 2 Charter School </t>
  </si>
  <si>
    <t xml:space="preserve">Harlem Success Academy 3 Charter School </t>
  </si>
  <si>
    <t xml:space="preserve">Harlem Success Academy 4 Charter School </t>
  </si>
  <si>
    <t>Kipp Academy Charter School</t>
  </si>
  <si>
    <t>Kipp Infinity Charter School</t>
  </si>
  <si>
    <t>La Cima Charter School</t>
  </si>
  <si>
    <t>Harlem Village Leadership Academy Charter School</t>
  </si>
  <si>
    <t>Mott Haven Academy Charter School</t>
  </si>
  <si>
    <t>New York City Center for Autism Charter School</t>
  </si>
  <si>
    <t>NYC Charter High School for Architecture, Engineering, and Construction Industries</t>
  </si>
  <si>
    <t>PAVE Academy Charter School</t>
  </si>
  <si>
    <t>St. HOPE Leadership Academy Charter School</t>
  </si>
  <si>
    <t>Voice Charter School</t>
  </si>
  <si>
    <t>Occupancy/Pupil</t>
  </si>
  <si>
    <t>Occupancy Costs</t>
  </si>
  <si>
    <t>Share Space? Schools?</t>
  </si>
  <si>
    <t>PS 157 Benjamin Franklin</t>
  </si>
  <si>
    <t>PS 13 Roberto Clemente</t>
  </si>
  <si>
    <t>PS 383 Phillippa Schuyler</t>
  </si>
  <si>
    <t>MS 267 Math, Science, and Technology</t>
  </si>
  <si>
    <t>PS 175 Henry H. Garnet</t>
  </si>
  <si>
    <t>Dream Charter School</t>
  </si>
  <si>
    <t>VOICE Charter School</t>
  </si>
  <si>
    <t>PS 111 Seton Falls</t>
  </si>
  <si>
    <t>IS 493</t>
  </si>
  <si>
    <t>Eagle Academy II and Mott Hall IV</t>
  </si>
  <si>
    <t>Moving to own space in 2010-2011; Leadership Prep Ocean Hill and Collegiate Charter School Ocean Hill moving in</t>
  </si>
  <si>
    <t>Building Number</t>
  </si>
  <si>
    <t>K383</t>
  </si>
  <si>
    <t>Elementary, Middle and High Schools Receiving 2008/09 Progress Reports</t>
  </si>
  <si>
    <t>Date: 11/16/09</t>
  </si>
  <si>
    <t>DBN</t>
  </si>
  <si>
    <t>DISTRICT</t>
  </si>
  <si>
    <t>SCHOOL</t>
  </si>
  <si>
    <t>PRINCIPAL</t>
  </si>
  <si>
    <t>2008-09 SCHOOL SUPPORT ORGANIZATION</t>
  </si>
  <si>
    <t>PROGRESS REPORT TYPE</t>
  </si>
  <si>
    <t>SCHOOL LEVEL*</t>
  </si>
  <si>
    <t>PEER INDEX*</t>
  </si>
  <si>
    <t>OVERALL GRADE</t>
  </si>
  <si>
    <t>OVERALL SCORE</t>
  </si>
  <si>
    <t>ENVIRONMENT CATEGORY SCORE</t>
  </si>
  <si>
    <t>ENVIRONMENT GRADE</t>
  </si>
  <si>
    <t>PERFORMANCE CATEGORY SCORE</t>
  </si>
  <si>
    <t>PERFORMANCE GRADE</t>
  </si>
  <si>
    <t>PROGRESS CATEGORY SCORE</t>
  </si>
  <si>
    <t>PROGRESS GRADE</t>
  </si>
  <si>
    <t>ADDITIONAL CREDIT</t>
  </si>
  <si>
    <t>2007-08 PROGRESS REPORT GRADE</t>
  </si>
  <si>
    <t>MOST RECENT QUALITY REVIEW SCORE</t>
  </si>
  <si>
    <t>2008-09 STATE ACCOUNTABILITY STATUS</t>
  </si>
  <si>
    <t>01M015</t>
  </si>
  <si>
    <t>01</t>
  </si>
  <si>
    <t>P.S. 015 ROBERTO CLEMENTE</t>
  </si>
  <si>
    <t>Thomas Staebell</t>
  </si>
  <si>
    <t>ICI</t>
  </si>
  <si>
    <t>ESMS</t>
  </si>
  <si>
    <t>Elementary</t>
  </si>
  <si>
    <t>B</t>
  </si>
  <si>
    <t>C</t>
  </si>
  <si>
    <t>D</t>
  </si>
  <si>
    <t>Proficient (2008-09)</t>
  </si>
  <si>
    <t>In Good Standing</t>
  </si>
  <si>
    <t>01M019</t>
  </si>
  <si>
    <t>P.S. 019 ASHER LEVY</t>
  </si>
  <si>
    <t>Ivan Kushner</t>
  </si>
  <si>
    <t>ESO</t>
  </si>
  <si>
    <t>A</t>
  </si>
  <si>
    <t>Well Developed (2007-08)</t>
  </si>
  <si>
    <t>01M020</t>
  </si>
  <si>
    <t>P.S. 020 ANNA SILVER</t>
  </si>
  <si>
    <t>James Lee</t>
  </si>
  <si>
    <t>01M034</t>
  </si>
  <si>
    <t>P.S. 034 FRANKLIN D. ROOSEVELT</t>
  </si>
  <si>
    <t>Joyce Stallings Harte</t>
  </si>
  <si>
    <t>K-8</t>
  </si>
  <si>
    <t>01M063</t>
  </si>
  <si>
    <t>P.S. 063 WILLIAM MCKINLEY</t>
  </si>
  <si>
    <t>Darlene Despeignes</t>
  </si>
  <si>
    <t>F</t>
  </si>
  <si>
    <t>01M064</t>
  </si>
  <si>
    <t>P.S. 064 ROBERT SIMON</t>
  </si>
  <si>
    <t>Marlon L. Hosang</t>
  </si>
  <si>
    <t>01M110</t>
  </si>
  <si>
    <t>P.S. 110 FLORENCE NIGHTINGALE</t>
  </si>
  <si>
    <t>Karen Feuer</t>
  </si>
  <si>
    <t>Well Developed (2008-09)</t>
  </si>
  <si>
    <t>01M134</t>
  </si>
  <si>
    <t>P.S. 134 HENRIETTA SZOLD</t>
  </si>
  <si>
    <t>Loretta Caputo</t>
  </si>
  <si>
    <t>Proficient (2007-08)</t>
  </si>
  <si>
    <t>01M137</t>
  </si>
  <si>
    <t>P.S. 137 JOHN L. BERNSTEIN</t>
  </si>
  <si>
    <t>Melissa Rodriguez</t>
  </si>
  <si>
    <t>01M140</t>
  </si>
  <si>
    <t>P.S. 140 NATHAN STRAUS</t>
  </si>
  <si>
    <t>Esteban Barrientos</t>
  </si>
  <si>
    <t>Improvement (year 2) -  Basic</t>
  </si>
  <si>
    <t>01M142</t>
  </si>
  <si>
    <t>P.S. 142 AMALIA CASTRO</t>
  </si>
  <si>
    <t>Rhonda Levy</t>
  </si>
  <si>
    <t>01M184</t>
  </si>
  <si>
    <t>P.S. 184M SHUANG WEN</t>
  </si>
  <si>
    <t>Ling Ling Chou</t>
  </si>
  <si>
    <t>New Visions</t>
  </si>
  <si>
    <t>01M188</t>
  </si>
  <si>
    <t>P.S. 188 THE ISLAND SCHOOL</t>
  </si>
  <si>
    <t>Barbara Slatin</t>
  </si>
  <si>
    <t>01M292</t>
  </si>
  <si>
    <t>HENRY STREET SCHOOL FOR INTERNATIONAL STUDIES</t>
  </si>
  <si>
    <t>Erin Balet</t>
  </si>
  <si>
    <t>Replications, Inc.</t>
  </si>
  <si>
    <t>Middle</t>
  </si>
  <si>
    <t>Improvement (year 2) -  Focused</t>
  </si>
  <si>
    <t>HS</t>
  </si>
  <si>
    <t>High School</t>
  </si>
  <si>
    <t>01M301</t>
  </si>
  <si>
    <t>TECHNOLOGY, ARTS, AND SCIENCES STUDIO</t>
  </si>
  <si>
    <t>George Morgan</t>
  </si>
  <si>
    <t>Underdeveloped with Proficient Features (2008-09)</t>
  </si>
  <si>
    <t>01M315</t>
  </si>
  <si>
    <t>THE EAST VILLAGE COMMUNITY SCHOOL</t>
  </si>
  <si>
    <t>Robin Williams</t>
  </si>
  <si>
    <t>01M332</t>
  </si>
  <si>
    <t>UNIVERSITY NEIGHBORHOOD MIDDLE SCHOOL</t>
  </si>
  <si>
    <t>Laura Peynado</t>
  </si>
  <si>
    <t>Not Confirmed (2008-09)</t>
  </si>
  <si>
    <t>01M345</t>
  </si>
  <si>
    <t>COLLABORATIVE ACADEMY OF SCIENCE, TECHNOLOGY, &amp; LAW</t>
  </si>
  <si>
    <t>Mauriciere Degovia</t>
  </si>
  <si>
    <t>01M361</t>
  </si>
  <si>
    <t>THE CHILDREN'S WORKSHOP SCHOOL</t>
  </si>
  <si>
    <t>Maria Velez Clarke</t>
  </si>
  <si>
    <t>01M363</t>
  </si>
  <si>
    <t>NEIGHBORHOOD SCHOOL</t>
  </si>
  <si>
    <t>Milo Novelo</t>
  </si>
  <si>
    <t>01M364</t>
  </si>
  <si>
    <t>EARTH SCHOOL</t>
  </si>
  <si>
    <t>Alison Gail Hazut</t>
  </si>
  <si>
    <t>01M378</t>
  </si>
  <si>
    <t>SCHOOL FOR GLOBAL LEADERS</t>
  </si>
  <si>
    <t>Carry Chan</t>
  </si>
  <si>
    <t>CLSO</t>
  </si>
  <si>
    <t/>
  </si>
  <si>
    <t>No QR in last two years</t>
  </si>
  <si>
    <t>01M448</t>
  </si>
  <si>
    <t>UNIVERSITY NEIGHBORHOOD HIGH SCHOOL</t>
  </si>
  <si>
    <t>Robert Miller</t>
  </si>
  <si>
    <t>Improvement (year 1) -  Comprehensive</t>
  </si>
  <si>
    <t>01M450</t>
  </si>
  <si>
    <t>EAST SIDE COMMUNITY HIGH SCHOOL</t>
  </si>
  <si>
    <t>Mark Federman</t>
  </si>
  <si>
    <t>01M509</t>
  </si>
  <si>
    <t>MARTA VALLE SECONDARY SCHOOL</t>
  </si>
  <si>
    <t>Jayne Godlewski</t>
  </si>
  <si>
    <t>Restructuring (Advanced) -  Comprehensive</t>
  </si>
  <si>
    <t>01M539</t>
  </si>
  <si>
    <t>NEW EXPLORATIONS INTO SCIENCE, TECHNOLOGY AND MATH HIGH SCHOOL</t>
  </si>
  <si>
    <t>Dr. Olga Livanis</t>
  </si>
  <si>
    <t>01M696</t>
  </si>
  <si>
    <t>BARD HIGH SCHOOL EARLY COLLEGE</t>
  </si>
  <si>
    <t>Raymond Peterson</t>
  </si>
  <si>
    <t>01M839</t>
  </si>
  <si>
    <t>TOMPKINS SQUARE MIDDLE SCHOOL</t>
  </si>
  <si>
    <t>Sonhando Estwick</t>
  </si>
  <si>
    <t>02M001</t>
  </si>
  <si>
    <t>02</t>
  </si>
  <si>
    <t>P.S. 001 ALFRED E. SMITH</t>
  </si>
  <si>
    <t>Amy Hom</t>
  </si>
  <si>
    <t>02M002</t>
  </si>
  <si>
    <t>P.S. 002 MEYER LONDON</t>
  </si>
  <si>
    <t>Brett Gustafson</t>
  </si>
  <si>
    <t>02M003</t>
  </si>
  <si>
    <t>P.S. 003 CHARRETTE SCHOOL</t>
  </si>
  <si>
    <t>Lisa Siegman</t>
  </si>
  <si>
    <t>02M006</t>
  </si>
  <si>
    <t>P.S. 006 LILLIE D. BLAKE</t>
  </si>
  <si>
    <t>Lauren Fontana</t>
  </si>
  <si>
    <t>02M011</t>
  </si>
  <si>
    <t>P.S. 011 WILLIAM T. HARRIS</t>
  </si>
  <si>
    <t>Robert Bender</t>
  </si>
  <si>
    <t>02M033</t>
  </si>
  <si>
    <t>P.S. 033 CHELSEA PREP</t>
  </si>
  <si>
    <t>Linore Lindy</t>
  </si>
  <si>
    <t>02M040</t>
  </si>
  <si>
    <t>P.S. 040 AUGUSTUS SAINT-GAUDENS</t>
  </si>
  <si>
    <t>Susan Felder</t>
  </si>
  <si>
    <t>02M041</t>
  </si>
  <si>
    <t>P.S. 041 GREENWICH VILLAGE</t>
  </si>
  <si>
    <t>Kelly Shannon</t>
  </si>
  <si>
    <t>02M042</t>
  </si>
  <si>
    <t>P.S. 042 BENJAMIN ALTMAN</t>
  </si>
  <si>
    <t>Rosa Casiello O'Day</t>
  </si>
  <si>
    <t>Outstanding (2007-08)</t>
  </si>
  <si>
    <t>02M047</t>
  </si>
  <si>
    <t>47 THE AMERICAN SIGN LANGUAGE AND ENGLISH SECONDARY SCHOOL</t>
  </si>
  <si>
    <t>Watfa A. Shama</t>
  </si>
  <si>
    <t>02M051</t>
  </si>
  <si>
    <t>P.S. 051 ELIAS HOWE</t>
  </si>
  <si>
    <t>Nancy Sing Bock</t>
  </si>
  <si>
    <t>02M059</t>
  </si>
  <si>
    <t>P.S. 059 BEEKMAN HILL INTERNATIONAL</t>
  </si>
  <si>
    <t>Adele Schroeter</t>
  </si>
  <si>
    <t>02M077</t>
  </si>
  <si>
    <t>P.S. 77 LOWER LAB SCHOOL</t>
  </si>
  <si>
    <t>Mara Ratesic Koetke</t>
  </si>
  <si>
    <t>02M089</t>
  </si>
  <si>
    <t>P.S. 89</t>
  </si>
  <si>
    <t>Veronica Najjar</t>
  </si>
  <si>
    <t>02M104</t>
  </si>
  <si>
    <t>J.H.S. 104 SIMON BARUCH</t>
  </si>
  <si>
    <t>Rosemarie Gaetani</t>
  </si>
  <si>
    <t>02M111</t>
  </si>
  <si>
    <t>P.S. 111 ADOLPH S. OCHS</t>
  </si>
  <si>
    <t>Irma Medina</t>
  </si>
  <si>
    <t>02M114</t>
  </si>
  <si>
    <t>EAST SIDE MIDDLE SCHOOL</t>
  </si>
  <si>
    <t>David Getz</t>
  </si>
  <si>
    <t>02M116</t>
  </si>
  <si>
    <t>P.S. 116 MARY LINDLEY MURRAY</t>
  </si>
  <si>
    <t>Jane Hsu</t>
  </si>
  <si>
    <t>02M124</t>
  </si>
  <si>
    <t>P.S. 124 YUNG WING</t>
  </si>
  <si>
    <t>Alice Hom</t>
  </si>
  <si>
    <t>02M126</t>
  </si>
  <si>
    <t>P.S. 126 JACOB AUGUST RIIS</t>
  </si>
  <si>
    <t>Kerry Decker</t>
  </si>
  <si>
    <t>02M130</t>
  </si>
  <si>
    <t>P.S. 130 HERNANDO DE SOTO</t>
  </si>
  <si>
    <t>Lily Woo</t>
  </si>
  <si>
    <t>02M131</t>
  </si>
  <si>
    <t>M.S. 131</t>
  </si>
  <si>
    <t>Phyllis Tam</t>
  </si>
  <si>
    <t>Restructuring (Advanced) -  Focused</t>
  </si>
  <si>
    <t>02M150</t>
  </si>
  <si>
    <t>P.S. 150</t>
  </si>
  <si>
    <t>Maggie Siena</t>
  </si>
  <si>
    <t>02M158</t>
  </si>
  <si>
    <t>P.S. 158 BAYARD TAYLOR</t>
  </si>
  <si>
    <t>Darryl Alhadeff</t>
  </si>
  <si>
    <t>02M167</t>
  </si>
  <si>
    <t>J.H.S. 167 ROBERT F. WAGNER</t>
  </si>
  <si>
    <t>Jennifer Rehn</t>
  </si>
  <si>
    <t>02M183</t>
  </si>
  <si>
    <t>P.S. 183 ROBERT L. STEVENSON</t>
  </si>
  <si>
    <t>Mary Anne Sacco</t>
  </si>
  <si>
    <t>02M198</t>
  </si>
  <si>
    <t>P.S. 198 ISADOR E. IDA STRAUS</t>
  </si>
  <si>
    <t>Sharon Jeffrey Roebuck</t>
  </si>
  <si>
    <t>02M212</t>
  </si>
  <si>
    <t>P.S. 212 MIDTOWN WEST</t>
  </si>
  <si>
    <t>Dean Ketchum</t>
  </si>
  <si>
    <t>02M217</t>
  </si>
  <si>
    <t>P.S./I.S. 217 ROOSEVELT ISLAND</t>
  </si>
  <si>
    <t>Mandana Beckman</t>
  </si>
  <si>
    <t>02M225</t>
  </si>
  <si>
    <t>ELLA BAKER SCHOOL</t>
  </si>
  <si>
    <t>Laura Garcia</t>
  </si>
  <si>
    <t>02M234</t>
  </si>
  <si>
    <t>P.S. 234 INDEPENDENCE SCHOOL</t>
  </si>
  <si>
    <t>Lisa Ripperger</t>
  </si>
  <si>
    <t>02M255</t>
  </si>
  <si>
    <t>M.S. 255 SALK SCHOOL OF SCIENCE</t>
  </si>
  <si>
    <t>Rhonda Perry</t>
  </si>
  <si>
    <t>02M260</t>
  </si>
  <si>
    <t>M.S. 260 CLINTON SCHOOL WRITERS &amp; ARTISTS</t>
  </si>
  <si>
    <t>Jeanne Marie Fraino</t>
  </si>
  <si>
    <t>02M288</t>
  </si>
  <si>
    <t>FOOD AND FINANCE HIGH SCHOOL</t>
  </si>
  <si>
    <t>Roger Turgeon</t>
  </si>
  <si>
    <t>02M289</t>
  </si>
  <si>
    <t>I.S. 289</t>
  </si>
  <si>
    <t>Ellen Foote</t>
  </si>
  <si>
    <t>02M290</t>
  </si>
  <si>
    <t>P.S. 290 MANHATTAN NEW SCHOOL</t>
  </si>
  <si>
    <t>Sharon Hill</t>
  </si>
  <si>
    <t>02M294</t>
  </si>
  <si>
    <t>ESSEX STREET ACADEMY</t>
  </si>
  <si>
    <t>Alex Shub</t>
  </si>
  <si>
    <t>02M296</t>
  </si>
  <si>
    <t>HIGH SCHOOL OF HOSPITALITY MANAGEMENT</t>
  </si>
  <si>
    <t>Matthew Corallo</t>
  </si>
  <si>
    <t>02M298</t>
  </si>
  <si>
    <t>PACE HIGH SCHOOL</t>
  </si>
  <si>
    <t>Yvette Sy</t>
  </si>
  <si>
    <t>02M300</t>
  </si>
  <si>
    <t>URBAN ASSEMBLY SCHOOL OF DESIGN AND CONSTRUCTION, THE</t>
  </si>
  <si>
    <t>Mathew Willoughby</t>
  </si>
  <si>
    <t>02M303</t>
  </si>
  <si>
    <t>FACING HISTORY SCHOOL, THE</t>
  </si>
  <si>
    <t>Gillian Smith</t>
  </si>
  <si>
    <t>02M305</t>
  </si>
  <si>
    <t>URBAN ASSEMBLY ACADEMY OF GOVERNMENT AND LAW, THE</t>
  </si>
  <si>
    <t>Joaquin Tamayo</t>
  </si>
  <si>
    <t>02M308</t>
  </si>
  <si>
    <t>LOWER MANHATTAN ARTS ACADEMY</t>
  </si>
  <si>
    <t>John Wenk</t>
  </si>
  <si>
    <t>02M312</t>
  </si>
  <si>
    <t>NEW YORK CITY LAB MIDDLE SCHOOL FOR COLLABORATIVE STUDIES</t>
  </si>
  <si>
    <t>Megan Adams</t>
  </si>
  <si>
    <t>02M316</t>
  </si>
  <si>
    <t>URBAN ASSEMBLY SCHOOL OF BUSINESS FOR YOUNG WOMEN, THE</t>
  </si>
  <si>
    <t>Patricia Minaya</t>
  </si>
  <si>
    <t>02M347</t>
  </si>
  <si>
    <t>THE 47 AMERICAN SIGN LANGUAGE &amp; ENGLISH LOWER SCHOOL</t>
  </si>
  <si>
    <t>Rebecca Marshall</t>
  </si>
  <si>
    <t>02M374</t>
  </si>
  <si>
    <t>GRAMERCY ARTS HIGH SCHOOL</t>
  </si>
  <si>
    <t>Denise DiCarlo</t>
  </si>
  <si>
    <t>02M376</t>
  </si>
  <si>
    <t>NYCISCHOOL</t>
  </si>
  <si>
    <t>Mary Moss/ Alisa Berger</t>
  </si>
  <si>
    <t>Pending</t>
  </si>
  <si>
    <t>02M400</t>
  </si>
  <si>
    <t>HIGH SCHOOL FOR ENVIRONMENTAL STUDIES</t>
  </si>
  <si>
    <t>Shirley H. Matthews</t>
  </si>
  <si>
    <t>02M407</t>
  </si>
  <si>
    <t>INSTITUTE FOR COLLABORATIVE EDUCATION</t>
  </si>
  <si>
    <t>John Pettinato</t>
  </si>
  <si>
    <t>JOHN PETTINATO</t>
  </si>
  <si>
    <t>02M408</t>
  </si>
  <si>
    <t>PROFESSIONAL PERFORMING ARTS HIGH SCHOOL</t>
  </si>
  <si>
    <t>Keith Ryan</t>
  </si>
  <si>
    <t>02M411</t>
  </si>
  <si>
    <t>BARUCH COLLEGE CAMPUS HIGH SCHOOL</t>
  </si>
  <si>
    <t>Alicia Perez-Katz</t>
  </si>
  <si>
    <t>02M412</t>
  </si>
  <si>
    <t>N.Y.C. LAB SCHOOL FOR COLLABORATIVE STUDIES</t>
  </si>
  <si>
    <t>Brooke Jackson</t>
  </si>
  <si>
    <t>02M413</t>
  </si>
  <si>
    <t>SCHOOL OF THE FUTURE HIGH SCHOOL</t>
  </si>
  <si>
    <t>Stacy Paige Goldstein</t>
  </si>
  <si>
    <t>STACY PAIGE GOLDSTEIN</t>
  </si>
  <si>
    <t>02M414</t>
  </si>
  <si>
    <t>N.Y.C. MUSEUM SCHOOL</t>
  </si>
  <si>
    <t>Darlene Miller</t>
  </si>
  <si>
    <t>02M416</t>
  </si>
  <si>
    <t>ELEANOR ROOSEVELT HIGH SCHOOL</t>
  </si>
  <si>
    <t>Dimitri Saliani</t>
  </si>
  <si>
    <t>02M418</t>
  </si>
  <si>
    <t>MILLENNIUM HIGH SCHOOL</t>
  </si>
  <si>
    <t>Robert Rhodes</t>
  </si>
  <si>
    <t>02M419</t>
  </si>
  <si>
    <t>LANDMARK HIGH SCHOOL</t>
  </si>
  <si>
    <t>Trevor Naidoo</t>
  </si>
  <si>
    <t>02M420</t>
  </si>
  <si>
    <t>HIGH SCHOOL FOR HEALTH PROFESSIONS AND HUMAN SERVICES</t>
  </si>
  <si>
    <t>Marta Jimenez</t>
  </si>
  <si>
    <t>02M425</t>
  </si>
  <si>
    <t>LEADERSHIP AND PUBLIC SERVICE HIGH SCHOOL</t>
  </si>
  <si>
    <t>Lawrence Pendergast</t>
  </si>
  <si>
    <t>02M429</t>
  </si>
  <si>
    <t>LEGACY SCHOOL FOR INTEGRATED STUDIES</t>
  </si>
  <si>
    <t>Gregory Rodrigues</t>
  </si>
  <si>
    <t>02M439</t>
  </si>
  <si>
    <t>MANHATTAN VILLAGE ACADEMY</t>
  </si>
  <si>
    <t>Hector Geager</t>
  </si>
  <si>
    <t>02M440</t>
  </si>
  <si>
    <t>BAYARD RUSTIN EDUCATIONAL COMPLEX</t>
  </si>
  <si>
    <t>Nancy Amling</t>
  </si>
  <si>
    <t>02M442</t>
  </si>
  <si>
    <t>BALLET TECH, NYC PUBLIC SCHOOL FOR DANCE</t>
  </si>
  <si>
    <t>John Treadwell</t>
  </si>
  <si>
    <t>02M449</t>
  </si>
  <si>
    <t>VANGUARD HIGH SCHOOL</t>
  </si>
  <si>
    <t>Louis Delgado</t>
  </si>
  <si>
    <t>02M459</t>
  </si>
  <si>
    <t>MANHATTAN INTERNATIONAL HIGH SCHOOL</t>
  </si>
  <si>
    <t>Alan Krull</t>
  </si>
  <si>
    <t>02M460</t>
  </si>
  <si>
    <t>WASHINGTON IRVING HIGH SCHOOL</t>
  </si>
  <si>
    <t>Bernardo Ascona</t>
  </si>
  <si>
    <t>02M475</t>
  </si>
  <si>
    <t>STUYVESANT HIGH SCHOOL</t>
  </si>
  <si>
    <t>Stanley Teitel</t>
  </si>
  <si>
    <t>02M489</t>
  </si>
  <si>
    <t>HIGH SCHOOL OF ECONOMICS AND FINANCE</t>
  </si>
  <si>
    <t>MICHAEL STANZIONE</t>
  </si>
  <si>
    <t>02M500</t>
  </si>
  <si>
    <t>UNITY CENTER FOR URBAN TECHNOLOGIES</t>
  </si>
  <si>
    <t>FAUSTO DE LA ROSA</t>
  </si>
  <si>
    <t>02M519</t>
  </si>
  <si>
    <t>TALENT UNLIMITED HIGH SCHOOL</t>
  </si>
  <si>
    <t>Linda Hamil</t>
  </si>
  <si>
    <t>02M520</t>
  </si>
  <si>
    <t>MURRY BERGTRAUM HIGH SCHOOL FOR BUSINESS CAREERS</t>
  </si>
  <si>
    <t>Barbara A. Esmilla</t>
  </si>
  <si>
    <t>Restructuring (year 2) -  Focused</t>
  </si>
  <si>
    <t>02M529</t>
  </si>
  <si>
    <t>JACQUELINE KENNEDY ONASSIS HIGH SCHOOL</t>
  </si>
  <si>
    <t>Edward DeMeo</t>
  </si>
  <si>
    <t>02M531</t>
  </si>
  <si>
    <t>REPERTORY COMPANY HIGH SCHOOL FOR THEATRE ARTS</t>
  </si>
  <si>
    <t>Michael Mehmet Jr.</t>
  </si>
  <si>
    <t>02M542</t>
  </si>
  <si>
    <t>MANHATTAN BRIDGES HIGH SCHOOL</t>
  </si>
  <si>
    <t>Mirza Sanchez Medina</t>
  </si>
  <si>
    <t>02M543</t>
  </si>
  <si>
    <t>NEW DESIGN HIGH SCHOOL</t>
  </si>
  <si>
    <t>Scott Conti</t>
  </si>
  <si>
    <t>02M545</t>
  </si>
  <si>
    <t>HIGH SCHOOL FOR DUAL LANGUAGE AND ASIAN STUDIES</t>
  </si>
  <si>
    <t>Li Yan</t>
  </si>
  <si>
    <t>02M580</t>
  </si>
  <si>
    <t>RICHARD R. GREEN HIGH SCHOOL OF TEACHING</t>
  </si>
  <si>
    <t>David Raubvogel</t>
  </si>
  <si>
    <t>02M600</t>
  </si>
  <si>
    <t>THE HIGH SCHOOL OF FASHION INDUSTRIES</t>
  </si>
  <si>
    <t>Hilda Nieto</t>
  </si>
  <si>
    <t>02M615</t>
  </si>
  <si>
    <t>CHELSEA CAREER AND TECHNICAL EDUCATION HIGH SCHOOL</t>
  </si>
  <si>
    <t>Brian Rosenbloom</t>
  </si>
  <si>
    <t>02M620</t>
  </si>
  <si>
    <t>NORMAN THOMAS HIGH SCHOOL</t>
  </si>
  <si>
    <t>Steven M. Satin</t>
  </si>
  <si>
    <t>02M625</t>
  </si>
  <si>
    <t>HIGH SCHOOL OF GRAPHIC COMMUNICATION ARTS</t>
  </si>
  <si>
    <t>Jerod Resnick</t>
  </si>
  <si>
    <t>02M630</t>
  </si>
  <si>
    <t>ART AND DESIGN HIGH SCHOOL</t>
  </si>
  <si>
    <t>Scott M. Feltzin</t>
  </si>
  <si>
    <t>02M655</t>
  </si>
  <si>
    <t>LIFE SCIENCES SECONDARY SCHOOL</t>
  </si>
  <si>
    <t>Genevieve Stanislaus</t>
  </si>
  <si>
    <t>02M690</t>
  </si>
  <si>
    <t>SCHOOL FOR THE PHYSICAL CITY HIGH SCHOOL</t>
  </si>
  <si>
    <t>Junior Miller</t>
  </si>
  <si>
    <t>Improvement (year 2) -  Comprehensive</t>
  </si>
  <si>
    <t>02M896</t>
  </si>
  <si>
    <t>GREENWICH VILLAGE</t>
  </si>
  <si>
    <t>Kelly Mcguire</t>
  </si>
  <si>
    <t>03M009</t>
  </si>
  <si>
    <t>03</t>
  </si>
  <si>
    <t>P.S. 009 SARAH ANDERSON</t>
  </si>
  <si>
    <t>Diane Brady</t>
  </si>
  <si>
    <t>03M044</t>
  </si>
  <si>
    <t>J.H.S. M044 WILLIAM J. O'SHEA</t>
  </si>
  <si>
    <t>Liza Ortiz</t>
  </si>
  <si>
    <t>LLSO</t>
  </si>
  <si>
    <t>03M054</t>
  </si>
  <si>
    <t>J.H.S. 054 BOOKER T. WASHINGTON</t>
  </si>
  <si>
    <t>Elana Elster</t>
  </si>
  <si>
    <t>03M075</t>
  </si>
  <si>
    <t>P.S. 075 EMILY DICKINSON</t>
  </si>
  <si>
    <t>Robert O'Brien</t>
  </si>
  <si>
    <t>03M076</t>
  </si>
  <si>
    <t>P.S. 076 A. PHILIP RANDOLPH</t>
  </si>
  <si>
    <t>Charles Deberry</t>
  </si>
  <si>
    <t>03M084</t>
  </si>
  <si>
    <t>P.S. 084 LILLIAN WEBER</t>
  </si>
  <si>
    <t>Robin Sundick</t>
  </si>
  <si>
    <t>03M087</t>
  </si>
  <si>
    <t>P.S. 087 WILLIAM SHERMAN</t>
  </si>
  <si>
    <t>Jacqui Getz</t>
  </si>
  <si>
    <t>03M145</t>
  </si>
  <si>
    <t>P.S. 145, THE BLOOMINGDALE SCHOOL</t>
  </si>
  <si>
    <t>Ivelisse Alvarez</t>
  </si>
  <si>
    <t>03M149</t>
  </si>
  <si>
    <t>P.S. 149 SOJOURNER TRUTH</t>
  </si>
  <si>
    <t>Shaniquia L. Dixon</t>
  </si>
  <si>
    <t>03M163</t>
  </si>
  <si>
    <t>P.S. 163 ALFRED E. SMITH</t>
  </si>
  <si>
    <t>Virginia Pepe</t>
  </si>
  <si>
    <t>03M165</t>
  </si>
  <si>
    <t>P.S. 165 ROBERT E. SIMON</t>
  </si>
  <si>
    <t>Pedro De La Cruz</t>
  </si>
  <si>
    <t>03M166</t>
  </si>
  <si>
    <t>P.S. 166 THE RICHARD RODGERS SCHOOL OF THE ARTS AND TECHNOLOGY</t>
  </si>
  <si>
    <t>Debbie J. Hand</t>
  </si>
  <si>
    <t>03M180</t>
  </si>
  <si>
    <t>P.S. 180 HUGO NEWMAN</t>
  </si>
  <si>
    <t>Peter Mcfarlane</t>
  </si>
  <si>
    <t>03M191</t>
  </si>
  <si>
    <t>P.S. 191 AMSTERDAM</t>
  </si>
  <si>
    <t>Sandra Perez</t>
  </si>
  <si>
    <t>03M199</t>
  </si>
  <si>
    <t>P.S. 199 JESSIE ISADOR STRAUS</t>
  </si>
  <si>
    <t>Katy Rosen</t>
  </si>
  <si>
    <t>03M208</t>
  </si>
  <si>
    <t>P.S. 208 ALAIN L. LOCKE</t>
  </si>
  <si>
    <t>Susan M. Green</t>
  </si>
  <si>
    <t>03M241</t>
  </si>
  <si>
    <t>P.S. 241 FAMILY ACADEMY</t>
  </si>
  <si>
    <t>Diana Diaz</t>
  </si>
  <si>
    <t>Corrective Action (year 1) -  Focused</t>
  </si>
  <si>
    <t>03M242</t>
  </si>
  <si>
    <t>P.S. M242 - GWENDOLYN POWELL BROWN COMPUTER SCHOOL</t>
  </si>
  <si>
    <t>Denise Gomez</t>
  </si>
  <si>
    <t>03M243</t>
  </si>
  <si>
    <t>M.S. 243 CENTER SCHOOL</t>
  </si>
  <si>
    <t>Elaine Schwartz</t>
  </si>
  <si>
    <t>03M245</t>
  </si>
  <si>
    <t>M.S. M245 THE COMPUTER SCHOOL</t>
  </si>
  <si>
    <t>Henry Zymeck</t>
  </si>
  <si>
    <t>03M246</t>
  </si>
  <si>
    <t>M.S. M246 CROSSROADS SCHOOL</t>
  </si>
  <si>
    <t>Gary Harris Eisinger</t>
  </si>
  <si>
    <t>Underdeveloped (2007-08)</t>
  </si>
  <si>
    <t>03M247</t>
  </si>
  <si>
    <t>M.S. M247 DUAL LANGUAGE MIDDLE SCHOOL</t>
  </si>
  <si>
    <t>Claudia Aguirre</t>
  </si>
  <si>
    <t>03M250</t>
  </si>
  <si>
    <t>M.S. 250 WEST SIDE COLLABORATIVE MIDDLE SCHOOL</t>
  </si>
  <si>
    <t>Jeanne Rotunda</t>
  </si>
  <si>
    <t>03M256</t>
  </si>
  <si>
    <t>M.S. 256 ACADEMIC &amp; ATHLETIC EXCELLENCE</t>
  </si>
  <si>
    <t>Jeffrey S. Perl</t>
  </si>
  <si>
    <t>03M258</t>
  </si>
  <si>
    <t>COMMUNITY ACTION SCHOOL - MS 258</t>
  </si>
  <si>
    <t>John Curry</t>
  </si>
  <si>
    <t>03M283</t>
  </si>
  <si>
    <t>MANHATTAN THEATRE LAB HIGH SCHOOL</t>
  </si>
  <si>
    <t>Evelyn Collins</t>
  </si>
  <si>
    <t>03M299</t>
  </si>
  <si>
    <t>HIGH SCHOOL FOR ARTS, IMAGINATION AND INQUIRY</t>
  </si>
  <si>
    <t>Stephen Noonan</t>
  </si>
  <si>
    <t>03M307</t>
  </si>
  <si>
    <t>URBAN ASSEMBLY SCHOOL FOR MEDIA STUDIES, THE</t>
  </si>
  <si>
    <t>Lynnette Delgado</t>
  </si>
  <si>
    <t>03M333</t>
  </si>
  <si>
    <t>P.S. 333 MANHATTAN SCHOOL FOR CHILDREN</t>
  </si>
  <si>
    <t>Susan Rappaport</t>
  </si>
  <si>
    <t>CEI-PEA</t>
  </si>
  <si>
    <t>03M334</t>
  </si>
  <si>
    <t>THE ANDERSON SCHOOL</t>
  </si>
  <si>
    <t>Brian Culot</t>
  </si>
  <si>
    <t>03M415</t>
  </si>
  <si>
    <t>WADLEIGH SECONDARY SCHOOL FOR THE PERFORMING &amp; VISUAL ARTS</t>
  </si>
  <si>
    <t>Herma Hall</t>
  </si>
  <si>
    <t>03M470</t>
  </si>
  <si>
    <t>LOUIS D. BRANDEIS HIGH SCHOOL</t>
  </si>
  <si>
    <t>Dr. Eloise Messineo</t>
  </si>
  <si>
    <t>03M479</t>
  </si>
  <si>
    <t>BEACON HIGH SCHOOL</t>
  </si>
  <si>
    <t>Ruth Lacey</t>
  </si>
  <si>
    <t>03M485</t>
  </si>
  <si>
    <t>FIORELLO H. LAGUARDIA HIGH SCHOOL OF MUSIC &amp; ART AND PERFORMING ARTS</t>
  </si>
  <si>
    <t>Kim Bruno</t>
  </si>
  <si>
    <t>03M492</t>
  </si>
  <si>
    <t>HIGH SCHOOL FOR LAW, ADVOCACY AND COMMUNITY JUSTICE</t>
  </si>
  <si>
    <t>Miriam Nightengale</t>
  </si>
  <si>
    <t>03M494</t>
  </si>
  <si>
    <t>HIGH SCHOOL OF ARTS AND TECHNOLOGY</t>
  </si>
  <si>
    <t>Anne Geiger</t>
  </si>
  <si>
    <t>03M541</t>
  </si>
  <si>
    <t>MANHATTAN / HUNTER SCIENCE HIGH SCHOOL</t>
  </si>
  <si>
    <t>Susan Kreisman</t>
  </si>
  <si>
    <t>CUNY</t>
  </si>
  <si>
    <t>03M860</t>
  </si>
  <si>
    <t>FREDERICK DOUGLASS ACADEMY II SECONDARY SCHOOL</t>
  </si>
  <si>
    <t>Latasha Greer</t>
  </si>
  <si>
    <t>03M862</t>
  </si>
  <si>
    <t>MOTT HALL II</t>
  </si>
  <si>
    <t>Ana De Los Santos</t>
  </si>
  <si>
    <t>04M007</t>
  </si>
  <si>
    <t>04</t>
  </si>
  <si>
    <t>P.S. 007 SAMUEL STERN</t>
  </si>
  <si>
    <t>Racquel Jones</t>
  </si>
  <si>
    <t>04M012</t>
  </si>
  <si>
    <t>TAG YOUNG SCHOLARS</t>
  </si>
  <si>
    <t>Janette Cesar</t>
  </si>
  <si>
    <t>04M013</t>
  </si>
  <si>
    <t>J.H.S. 013 JACKIE ROBINSON</t>
  </si>
  <si>
    <t>Jacob Michelman</t>
  </si>
  <si>
    <t>04M037</t>
  </si>
  <si>
    <t>RIVER EAST ELEMENTARY</t>
  </si>
  <si>
    <t>Alison Mckenzie</t>
  </si>
  <si>
    <t>04M038</t>
  </si>
  <si>
    <t>P.S. 38 ROBERTO CLEMENTE</t>
  </si>
  <si>
    <t>Norma Caraballo</t>
  </si>
  <si>
    <t>04M045</t>
  </si>
  <si>
    <t>J.H.S. M045 JOHN S. ROBERTS</t>
  </si>
  <si>
    <t>Maria Aviles</t>
  </si>
  <si>
    <t>04M050</t>
  </si>
  <si>
    <t>P.S. 050 VITO MARCANTONIO</t>
  </si>
  <si>
    <t>Rebekah Mitchell</t>
  </si>
  <si>
    <t>04M057</t>
  </si>
  <si>
    <t>JAMES WELDON JOHNSON</t>
  </si>
  <si>
    <t>Israel Soto</t>
  </si>
  <si>
    <t>04M072</t>
  </si>
  <si>
    <t>P.S. 072</t>
  </si>
  <si>
    <t>Loren Bohlen</t>
  </si>
  <si>
    <t>04M083</t>
  </si>
  <si>
    <t>P.S. 083 LUIS MUNOZ RIVERA</t>
  </si>
  <si>
    <t>Frances Castillo</t>
  </si>
  <si>
    <t>04M096</t>
  </si>
  <si>
    <t>P.S. 096 JOSEPH LANZETTA</t>
  </si>
  <si>
    <t>Claudia Moore-Hamilton</t>
  </si>
  <si>
    <t>04M101</t>
  </si>
  <si>
    <t>P.S. 101 ANDREW DRAPER</t>
  </si>
  <si>
    <t>Alexander Castillo</t>
  </si>
  <si>
    <t>KLSO</t>
  </si>
  <si>
    <t>04M102</t>
  </si>
  <si>
    <t>P.S. 102 JACQUES CARTIER</t>
  </si>
  <si>
    <t>Sandra Gittens</t>
  </si>
  <si>
    <t>04M108</t>
  </si>
  <si>
    <t>P.S. 108 ASSEMBLYMAN ANGELO DEL TORO EDUCATIONAL COMPLEX</t>
  </si>
  <si>
    <t>Lourdes Arroyo</t>
  </si>
  <si>
    <t>04M117</t>
  </si>
  <si>
    <t>TITO PUENTE EDUCATION COMPLEX</t>
  </si>
  <si>
    <t>Ralph Martinez</t>
  </si>
  <si>
    <t>04M146</t>
  </si>
  <si>
    <t>P.S. 146 ANN M. SHORT</t>
  </si>
  <si>
    <t>Mona Silfen</t>
  </si>
  <si>
    <t>04M155</t>
  </si>
  <si>
    <t>P.S. 155 WILLIAM PACA</t>
  </si>
  <si>
    <t>Lillian Raimundi Ortiz</t>
  </si>
  <si>
    <t>04M171</t>
  </si>
  <si>
    <t>P.S. 171 PATRICK HENRY</t>
  </si>
  <si>
    <t>Dimitres Pantelidis</t>
  </si>
  <si>
    <t>04M182</t>
  </si>
  <si>
    <t>THE BILINGUAL BICULTURAL SCHOOL</t>
  </si>
  <si>
    <t>Andrea Hernandez</t>
  </si>
  <si>
    <t>04M206</t>
  </si>
  <si>
    <t>P.S. 206 JOSE CELSO BARBOSA</t>
  </si>
  <si>
    <t>Myrna Rodriguez</t>
  </si>
  <si>
    <t>04M224</t>
  </si>
  <si>
    <t>M.S. 224 MANHATTAN EAST SCHOOL FOR ARTS &amp; ACADEMICS</t>
  </si>
  <si>
    <t>Liliana Sarro</t>
  </si>
  <si>
    <t>Improvement (year 1) -  Basic</t>
  </si>
  <si>
    <t>04M372</t>
  </si>
  <si>
    <t>ESPERANZA PREPATORY ACADEMY</t>
  </si>
  <si>
    <t>Alex Estrella</t>
  </si>
  <si>
    <t>04M375</t>
  </si>
  <si>
    <t>MOSAIC PREPARATORY ACADEMY</t>
  </si>
  <si>
    <t>Lisette Caesar</t>
  </si>
  <si>
    <t>04M377</t>
  </si>
  <si>
    <t>RENAISSANCE SCHOOL OF THE ARTS</t>
  </si>
  <si>
    <t>Tammy Pate-Spears</t>
  </si>
  <si>
    <t>04M381</t>
  </si>
  <si>
    <t>GLOBAL NEIGHBORHOOD SECONDARY SCHOOL</t>
  </si>
  <si>
    <t>Luis Genao</t>
  </si>
  <si>
    <t>AED</t>
  </si>
  <si>
    <t>04M409</t>
  </si>
  <si>
    <t>COALITION SCHOOL FOR SOCIAL CHANGE</t>
  </si>
  <si>
    <t>Eileen Miller Cohen</t>
  </si>
  <si>
    <t>04M435</t>
  </si>
  <si>
    <t>MANHATTAN CENTER FOR SCIENCE AND MATHEMATICS</t>
  </si>
  <si>
    <t>JOSE DAVID JIMENEZ</t>
  </si>
  <si>
    <t>04M495</t>
  </si>
  <si>
    <t>PARK EAST HIGH SCHOOL</t>
  </si>
  <si>
    <t>Kevin McCarthy</t>
  </si>
  <si>
    <t>04M497</t>
  </si>
  <si>
    <t>CENTRAL PARK EAST I</t>
  </si>
  <si>
    <t>Julie Zuckerman</t>
  </si>
  <si>
    <t>04M555</t>
  </si>
  <si>
    <t>CENTRAL PARK EAST HIGH SCHOOL</t>
  </si>
  <si>
    <t>Bennett Lieberman</t>
  </si>
  <si>
    <t>04M610</t>
  </si>
  <si>
    <t>YOUNG WOMEN'S LEADERSHIP SCHOOL</t>
  </si>
  <si>
    <t>Althea Bradshaw-Tyson</t>
  </si>
  <si>
    <t>ALTHEA BRADSHAW-TYSON</t>
  </si>
  <si>
    <t>04M635</t>
  </si>
  <si>
    <t>ACADEMY OF ENVIRONMENTAL SCIENCE SECONDARY HIGH SCHOOL</t>
  </si>
  <si>
    <t>Irma Garceau</t>
  </si>
  <si>
    <t>04M680</t>
  </si>
  <si>
    <t>HERITAGE SCHOOL, THE</t>
  </si>
  <si>
    <t>LUIS ALBERTO DUANY</t>
  </si>
  <si>
    <t>04M695</t>
  </si>
  <si>
    <t>URBAN PEACE ACADEMY</t>
  </si>
  <si>
    <t>Flora Greenaway</t>
  </si>
  <si>
    <t>04M825</t>
  </si>
  <si>
    <t>ISAAC NEWTON MIDDLE SCHOOL FOR MATH &amp; SCIENCE</t>
  </si>
  <si>
    <t>Lisa Nelson</t>
  </si>
  <si>
    <t>04M964</t>
  </si>
  <si>
    <t>CENTRAL PARK EAST II</t>
  </si>
  <si>
    <t>Naomi Smith</t>
  </si>
  <si>
    <t>05M030</t>
  </si>
  <si>
    <t>05</t>
  </si>
  <si>
    <t>P.S. 030 HERNANDEZ/HUGHES</t>
  </si>
  <si>
    <t>Karen Melendez Hutt</t>
  </si>
  <si>
    <t>05M046</t>
  </si>
  <si>
    <t>P.S. 046 ARTHUR TAPPAN</t>
  </si>
  <si>
    <t>George Young</t>
  </si>
  <si>
    <t>05M092</t>
  </si>
  <si>
    <t>P.S. 092 MARY MCLEOD BETHUNE</t>
  </si>
  <si>
    <t>Rosa Davila</t>
  </si>
  <si>
    <t>05M123</t>
  </si>
  <si>
    <t>P.S. 123 MAHALIA JACKSON</t>
  </si>
  <si>
    <t>Beverly Lewis</t>
  </si>
  <si>
    <t>05M125</t>
  </si>
  <si>
    <t>P.S. 125 RALPH BUNCHE</t>
  </si>
  <si>
    <t>Claudette Lustin</t>
  </si>
  <si>
    <t>05M129</t>
  </si>
  <si>
    <t>P.S. 129 JOHN H. FINLEY</t>
  </si>
  <si>
    <t>Odelphia Pierre</t>
  </si>
  <si>
    <t>05M133</t>
  </si>
  <si>
    <t>P.S. 133 FRED R MOORE</t>
  </si>
  <si>
    <t>Pamela Craig</t>
  </si>
  <si>
    <t>05M154</t>
  </si>
  <si>
    <t>P.S. 154 HARRIET TUBMAN</t>
  </si>
  <si>
    <t>Elizabeth Jarrett</t>
  </si>
  <si>
    <t>05M161</t>
  </si>
  <si>
    <t>P.S. 161 PEDRO ALBIZU CAMPOS</t>
  </si>
  <si>
    <t>Barbara D. Freeman</t>
  </si>
  <si>
    <t>05M172</t>
  </si>
  <si>
    <t>POWELL M.S. FOR LAW &amp; SOCIAL JUSTICE</t>
  </si>
  <si>
    <t>Winston Riley</t>
  </si>
  <si>
    <t>Restructuring (year 2) -  Comprehensive</t>
  </si>
  <si>
    <t>05M175</t>
  </si>
  <si>
    <t>P.S. 175 HENRY H GARNET</t>
  </si>
  <si>
    <t>Cheryl Mcclendon</t>
  </si>
  <si>
    <t>Fordham</t>
  </si>
  <si>
    <t>05M194</t>
  </si>
  <si>
    <t>P.S. 194 COUNTEE CULLEN</t>
  </si>
  <si>
    <t>Charyn Koppelson Cleary</t>
  </si>
  <si>
    <t>05M195</t>
  </si>
  <si>
    <t>I.S. 195 ROBERTO CLEMENTE</t>
  </si>
  <si>
    <t>Rosarie Jean</t>
  </si>
  <si>
    <t>05M197</t>
  </si>
  <si>
    <t>P.S. 197 JOHN B. RUSSWURM</t>
  </si>
  <si>
    <t>Renardo Wright</t>
  </si>
  <si>
    <t>05M200</t>
  </si>
  <si>
    <t>P.S. 200- THE JAMES MCCUNE SMITH SCHOOL</t>
  </si>
  <si>
    <t>Renee Y. Belton</t>
  </si>
  <si>
    <t>05M286</t>
  </si>
  <si>
    <t>I.S. M286 RENAISSANCE MILITARY LEADERSHIP ACADEMY</t>
  </si>
  <si>
    <t>Qadir Ben Dixon</t>
  </si>
  <si>
    <t>05M302</t>
  </si>
  <si>
    <t>KAPPA IV</t>
  </si>
  <si>
    <t>Briony Carr</t>
  </si>
  <si>
    <t>05M304</t>
  </si>
  <si>
    <t>MOTT HALL HIGH SCHOOL</t>
  </si>
  <si>
    <t>BLAINE WALTON</t>
  </si>
  <si>
    <t>05M317</t>
  </si>
  <si>
    <t>KAPPA II</t>
  </si>
  <si>
    <t>Sean Dunning</t>
  </si>
  <si>
    <t>05M318</t>
  </si>
  <si>
    <t>THURGOOD MARSHALL ACADEMY LOWER SCHOOL</t>
  </si>
  <si>
    <t>Sean Davenport</t>
  </si>
  <si>
    <t>05M344</t>
  </si>
  <si>
    <t>ACADEMY OF COLLABORATIVE EDUCATION</t>
  </si>
  <si>
    <t>Rashaunda Shaw</t>
  </si>
  <si>
    <t>Underdeveloped (2008-09)</t>
  </si>
  <si>
    <t>05M362</t>
  </si>
  <si>
    <t>COLUMBIA SECONDARY SCHOOL</t>
  </si>
  <si>
    <t>Jose Maldonado-Rivera</t>
  </si>
  <si>
    <t>05M367</t>
  </si>
  <si>
    <t>ACADEMY FOR SOCIAL ACTION: A COLLEGE BOARD SCHOOL</t>
  </si>
  <si>
    <t>Crystal Simmons</t>
  </si>
  <si>
    <t>CRYSTAL SIMMONS</t>
  </si>
  <si>
    <t>05M369</t>
  </si>
  <si>
    <t>URBAN ASSEMBLY SCHOOL FOR THE PERFORMING ARTS</t>
  </si>
  <si>
    <t>Fia Davis</t>
  </si>
  <si>
    <t>05M469</t>
  </si>
  <si>
    <t>CHOIR ACADEMY OF HARLEM</t>
  </si>
  <si>
    <t>Dr. A. Ellen Parris</t>
  </si>
  <si>
    <t>05M499</t>
  </si>
  <si>
    <t>FREDERICK DOUGLASS ACADEMY</t>
  </si>
  <si>
    <t>Gregory Hodge</t>
  </si>
  <si>
    <t>05M670</t>
  </si>
  <si>
    <t>THURGOOD MARSHALL ACADEMY FOR LEARNING AND SOCIAL CHANGE</t>
  </si>
  <si>
    <t>Sandye Johnson</t>
  </si>
  <si>
    <t>05M685</t>
  </si>
  <si>
    <t>BREAD &amp; ROSES INTEGRATED ARTS HIGH SCHOOL</t>
  </si>
  <si>
    <t>Larry Wilson</t>
  </si>
  <si>
    <t>05M692</t>
  </si>
  <si>
    <t>HIGH SCHOOL FOR MATHEMATICS, SCIENCE AND ENGINEERING AT CITY COLLEGE</t>
  </si>
  <si>
    <t>William Dugan</t>
  </si>
  <si>
    <t>06M004</t>
  </si>
  <si>
    <t>06</t>
  </si>
  <si>
    <t>P.S. 004 DUKE ELLINGTON</t>
  </si>
  <si>
    <t>Delois White</t>
  </si>
  <si>
    <t>06M005</t>
  </si>
  <si>
    <t>P.S. 005 ELLEN LURIE</t>
  </si>
  <si>
    <t>Wanda Soto</t>
  </si>
  <si>
    <t>06M008</t>
  </si>
  <si>
    <t>P.S. 008 LUIS BELLIARD</t>
  </si>
  <si>
    <t>Rafaela Landin</t>
  </si>
  <si>
    <t>06M018</t>
  </si>
  <si>
    <t>P.S. 018 PARK TERRACE</t>
  </si>
  <si>
    <t>Aurea Porrata-Doria</t>
  </si>
  <si>
    <t>06M028</t>
  </si>
  <si>
    <t>P.S. 028 WRIGHT BROTHERS</t>
  </si>
  <si>
    <t>Elsa Nunez</t>
  </si>
  <si>
    <t>06M048</t>
  </si>
  <si>
    <t>P.S. 048 P.O. MICHAEL J. BUCZEK</t>
  </si>
  <si>
    <t>Tracy Walsh</t>
  </si>
  <si>
    <t>06M052</t>
  </si>
  <si>
    <t>J.H.S. 052 INWOOD</t>
  </si>
  <si>
    <t>Dr. Salvador A. Fernandez</t>
  </si>
  <si>
    <t>06M098</t>
  </si>
  <si>
    <t>P.S. 098 SHORAC KAPPOCK</t>
  </si>
  <si>
    <t>Maritza Rodriguez</t>
  </si>
  <si>
    <t>Improvement (year 1) -  Focused</t>
  </si>
  <si>
    <t>06M115</t>
  </si>
  <si>
    <t>P.S. 115 ALEXANDER HUMBOLDT</t>
  </si>
  <si>
    <t>Angela Rodriguez</t>
  </si>
  <si>
    <t>06M128</t>
  </si>
  <si>
    <t>P.S. 128 AUDUBON</t>
  </si>
  <si>
    <t>Rosa Argelia Arredondo</t>
  </si>
  <si>
    <t>Restructuring (year 1) -  Focused</t>
  </si>
  <si>
    <t>06M132</t>
  </si>
  <si>
    <t>P.S. 132 JUAN PABLO DUARTE</t>
  </si>
  <si>
    <t>Xiomara Nova</t>
  </si>
  <si>
    <t>06M143</t>
  </si>
  <si>
    <t>J.H.S. 143 ELEANOR ROOSEVELT</t>
  </si>
  <si>
    <t>Ourania Pappas</t>
  </si>
  <si>
    <t>06M152</t>
  </si>
  <si>
    <t>P.S. 152 DYCKMAN VALLEY</t>
  </si>
  <si>
    <t>Julia Pietri</t>
  </si>
  <si>
    <t>06M153</t>
  </si>
  <si>
    <t>P.S. 153 ADAM CLAYTON POWELL</t>
  </si>
  <si>
    <t>Karen Bailey</t>
  </si>
  <si>
    <t>06M173</t>
  </si>
  <si>
    <t>P.S. 173</t>
  </si>
  <si>
    <t>Dawn Boursiquot</t>
  </si>
  <si>
    <t>06M187</t>
  </si>
  <si>
    <t>P.S. 187 HUDSON CLIFFS</t>
  </si>
  <si>
    <t>Ms. Cynthia Chory</t>
  </si>
  <si>
    <t>06M189</t>
  </si>
  <si>
    <t>P.S. 189</t>
  </si>
  <si>
    <t>Theresa Luger</t>
  </si>
  <si>
    <t>06M192</t>
  </si>
  <si>
    <t>P.S. 192 JACOB H. SCHIFF</t>
  </si>
  <si>
    <t>Elizabeth Pacheco</t>
  </si>
  <si>
    <t>06M210</t>
  </si>
  <si>
    <t>P.S./I.S. 210 - TWENTY-FIRST CENTURY ACADEMY FOR COMMUNITY LEADERSHIP</t>
  </si>
  <si>
    <t>Evelyn Linares</t>
  </si>
  <si>
    <t>06M218</t>
  </si>
  <si>
    <t>I.S. 218 SALOME URENA</t>
  </si>
  <si>
    <t>June Barnett</t>
  </si>
  <si>
    <t>06M223</t>
  </si>
  <si>
    <t>THE MOTT HALL SCHOOL</t>
  </si>
  <si>
    <t>Cynthia Arndt</t>
  </si>
  <si>
    <t>06M278</t>
  </si>
  <si>
    <t>PAULA HEDBAVNY SCHOOL</t>
  </si>
  <si>
    <t>Maureen Guido</t>
  </si>
  <si>
    <t>06M293</t>
  </si>
  <si>
    <t>CITY COLLEGE ACADEMY OF THE ARTS</t>
  </si>
  <si>
    <t>Bernadette Drysdale</t>
  </si>
  <si>
    <t>06M311</t>
  </si>
  <si>
    <t>AMISTAD DUAL LANGUAGE SCHOOL</t>
  </si>
  <si>
    <t>Miriam Pedraja</t>
  </si>
  <si>
    <t>06M314</t>
  </si>
  <si>
    <t>MUSCOTA</t>
  </si>
  <si>
    <t>Tomasz Grabski</t>
  </si>
  <si>
    <t>06M319</t>
  </si>
  <si>
    <t>M.S. 319 - MARIA TERESA</t>
  </si>
  <si>
    <t>Ysidro Abreu</t>
  </si>
  <si>
    <t>06M321</t>
  </si>
  <si>
    <t>M.S. 321 - MINERVA</t>
  </si>
  <si>
    <t>Pamela Russell-Glover</t>
  </si>
  <si>
    <t>06M322</t>
  </si>
  <si>
    <t>MIDDLE SCHOOL 322</t>
  </si>
  <si>
    <t>Erica Zigelman</t>
  </si>
  <si>
    <t>06M324</t>
  </si>
  <si>
    <t>M.S. 324 - PATRIA MIRABAL</t>
  </si>
  <si>
    <t>Janet Heller</t>
  </si>
  <si>
    <t>06M325</t>
  </si>
  <si>
    <t>P.S. 325</t>
  </si>
  <si>
    <t>Gary H. Cruz</t>
  </si>
  <si>
    <t>06M326</t>
  </si>
  <si>
    <t>M.S. 326 - WRITERS TODAY &amp; LEADERS TOMORROW</t>
  </si>
  <si>
    <t>Sharon Weissbrot</t>
  </si>
  <si>
    <t>06M328</t>
  </si>
  <si>
    <t>M.S. 328 - MANHATTAN MIDDLE SCHOOL FOR SCIENTIFIC INQUIRY</t>
  </si>
  <si>
    <t>Jorge Estrella</t>
  </si>
  <si>
    <t>06M346</t>
  </si>
  <si>
    <t>COMMUNITY HEALTH ACADEMY OF THE HEIGHTS</t>
  </si>
  <si>
    <t>Sandra Maldonado</t>
  </si>
  <si>
    <t>SANDRA MALDONADO</t>
  </si>
  <si>
    <t>06M348</t>
  </si>
  <si>
    <t>WASHINGTON HEIGHTS EXPEDITIONARY LEARNING SCHOOL</t>
  </si>
  <si>
    <t>Brett Kimmel</t>
  </si>
  <si>
    <t>06M349</t>
  </si>
  <si>
    <t>HARBOR HEIGHTS</t>
  </si>
  <si>
    <t>Monica Klehr</t>
  </si>
  <si>
    <t>06M366</t>
  </si>
  <si>
    <t>WASHINGTON HEIGHTS ACADEMY</t>
  </si>
  <si>
    <t>Crystal M. Felix</t>
  </si>
  <si>
    <t>06M368</t>
  </si>
  <si>
    <t>HAMILTON HEIGHTS SCHOOL</t>
  </si>
  <si>
    <t>Alva Buxenbaum</t>
  </si>
  <si>
    <t>06M462</t>
  </si>
  <si>
    <t>HIGH SCHOOL FOR INTERNATIONAL BUSINESS AND FINANCE</t>
  </si>
  <si>
    <t>Juan Alvarez</t>
  </si>
  <si>
    <t>06M463</t>
  </si>
  <si>
    <t>HIGH SCHOOL FOR MEDIA AND COMMUNICATIONS</t>
  </si>
  <si>
    <t>Ronni Michelen</t>
  </si>
  <si>
    <t>06M467</t>
  </si>
  <si>
    <t>HIGH SCHOOL FOR LAW AND PUBLIC SERVICE</t>
  </si>
  <si>
    <t>Nicholas Politis</t>
  </si>
  <si>
    <t>06M468</t>
  </si>
  <si>
    <t>HIGH SCHOOL FOR HEALTH CAREERS AND SCIENCES</t>
  </si>
  <si>
    <t>Harris Marmor</t>
  </si>
  <si>
    <t>06M528</t>
  </si>
  <si>
    <t>I.S. 528 BEA FULLER RODGERS SCHOOL</t>
  </si>
  <si>
    <t>Norma Perez</t>
  </si>
  <si>
    <t>06M540</t>
  </si>
  <si>
    <t>A. PHILIP RANDOLPH CAMPUS HIGH SCHOOL</t>
  </si>
  <si>
    <t>HENRY RUBIO</t>
  </si>
  <si>
    <t>06M552</t>
  </si>
  <si>
    <t>GREGORIO LUPERON HIGH SCHOOL FOR SCIENCE AND MATHEMATICS</t>
  </si>
  <si>
    <t>Juan Villar</t>
  </si>
  <si>
    <t>07X001</t>
  </si>
  <si>
    <t>07</t>
  </si>
  <si>
    <t>P.S. 001 COURTLANDT SCHOOL</t>
  </si>
  <si>
    <t>Jorge Perdomo</t>
  </si>
  <si>
    <t>07X005</t>
  </si>
  <si>
    <t>P.S. 005 PORT MORRIS</t>
  </si>
  <si>
    <t>Mary Padilla</t>
  </si>
  <si>
    <t>07X018</t>
  </si>
  <si>
    <t>P.S. 018 JOHN PETER ZENGER</t>
  </si>
  <si>
    <t>Jeanene Worrell-Breeden</t>
  </si>
  <si>
    <t>Corrective Action (year 2) -  Focused</t>
  </si>
  <si>
    <t>07X025</t>
  </si>
  <si>
    <t>P.S. 025 BILINGUAL SCHOOL</t>
  </si>
  <si>
    <t>Carmen Toledo</t>
  </si>
  <si>
    <t>07X029</t>
  </si>
  <si>
    <t>P.S./M.S. 029 MELROSE SCHOOL</t>
  </si>
  <si>
    <t>Meredith Gotlin</t>
  </si>
  <si>
    <t>07X030</t>
  </si>
  <si>
    <t>P.S. 030 WILTON</t>
  </si>
  <si>
    <t>Roxan Marks</t>
  </si>
  <si>
    <t>07X031</t>
  </si>
  <si>
    <t>P.S./M.S. 031 THE WILLIAM LLOYD GARRISON</t>
  </si>
  <si>
    <t>Liza Diaz</t>
  </si>
  <si>
    <t>07X043</t>
  </si>
  <si>
    <t>P.S. 043 JONAS BRONCK</t>
  </si>
  <si>
    <t>Giovanna Delucchi</t>
  </si>
  <si>
    <t>07X049</t>
  </si>
  <si>
    <t>P.S. 049 WILLIS AVENUE</t>
  </si>
  <si>
    <t>Laura Galloway</t>
  </si>
  <si>
    <t>07X065</t>
  </si>
  <si>
    <t>P.S. 065 MOTHER HALE ACADEMY</t>
  </si>
  <si>
    <t>Tashon Mckeithan</t>
  </si>
  <si>
    <t>07X151</t>
  </si>
  <si>
    <t>J.H.S. 151 LOU GEHRIG</t>
  </si>
  <si>
    <t>John Piazza</t>
  </si>
  <si>
    <t>07X154</t>
  </si>
  <si>
    <t>P.S. 154 JONATHAN D. HYATT</t>
  </si>
  <si>
    <t>Linda Amill Irizarry</t>
  </si>
  <si>
    <t>No Score (2008-09)</t>
  </si>
  <si>
    <t>07X157</t>
  </si>
  <si>
    <t>P.S. 157 GROVE HILL</t>
  </si>
  <si>
    <t>Ramona Duran</t>
  </si>
  <si>
    <t>07X161</t>
  </si>
  <si>
    <t>P.S. 161 PONCE DE LEON</t>
  </si>
  <si>
    <t>Pablo Lasalle</t>
  </si>
  <si>
    <t>07X162</t>
  </si>
  <si>
    <t>J.H.S. 162 LOLA RODRIGUEZ DE TIO</t>
  </si>
  <si>
    <t>Maryann Manzolillo</t>
  </si>
  <si>
    <t>07X179</t>
  </si>
  <si>
    <t>P.S. 179</t>
  </si>
  <si>
    <t>Sherry Font Williams</t>
  </si>
  <si>
    <t>07X203</t>
  </si>
  <si>
    <t>M.S. 203</t>
  </si>
  <si>
    <t>William Hewlett Jr</t>
  </si>
  <si>
    <t>Restructuring (year 1) -  Comprehensive</t>
  </si>
  <si>
    <t>07X221</t>
  </si>
  <si>
    <t>SOUTH BRONX PREPARATORY: A COLLEGE BOARD SCHOOL</t>
  </si>
  <si>
    <t>Ellen Reddon Flanagan</t>
  </si>
  <si>
    <t>ELLEN REDDON FLANAGAN</t>
  </si>
  <si>
    <t>07X223</t>
  </si>
  <si>
    <t>M.S. 223 THE LABORATORY SCHOOL OF FINANCE AND TECHNOLOGY</t>
  </si>
  <si>
    <t>Ramon Gonzalez</t>
  </si>
  <si>
    <t>07X224</t>
  </si>
  <si>
    <t>P.S. / I.S. 224</t>
  </si>
  <si>
    <t>Charles Johnson</t>
  </si>
  <si>
    <t>07X277</t>
  </si>
  <si>
    <t>P.S. 277</t>
  </si>
  <si>
    <t>Cheryl Tyler</t>
  </si>
  <si>
    <t>07X296</t>
  </si>
  <si>
    <t>SOUTH BRONX ACADEMY FOR APPLIED MEDIA</t>
  </si>
  <si>
    <t>Roshone Ault</t>
  </si>
  <si>
    <t>07X298</t>
  </si>
  <si>
    <t>ACADEMY OF PUBLIC RELATIONS</t>
  </si>
  <si>
    <t>Amy Andino</t>
  </si>
  <si>
    <t>07X334</t>
  </si>
  <si>
    <t>INTERNATIONAL COMMUNITY HIGH SCHOOL</t>
  </si>
  <si>
    <t>Berena Cabarcas</t>
  </si>
  <si>
    <t>07X343</t>
  </si>
  <si>
    <t>ACADEMY OF APPLIED MATHEMATICS AND TECHNOLOGY</t>
  </si>
  <si>
    <t>Rose-Marie Mills</t>
  </si>
  <si>
    <t>07X369</t>
  </si>
  <si>
    <t>YOUNG LEADERS ELEMENTARY SCHOOL</t>
  </si>
  <si>
    <t>Karen Collins</t>
  </si>
  <si>
    <t>07X385</t>
  </si>
  <si>
    <t>PERFORMANCE SCHOOL</t>
  </si>
  <si>
    <t>Lourdes Estrella</t>
  </si>
  <si>
    <t>07X427</t>
  </si>
  <si>
    <t>COMMUNITY SCHOOL FOR SOCIAL JUSTICE</t>
  </si>
  <si>
    <t>Sue-Ann Rosch</t>
  </si>
  <si>
    <t>07X473</t>
  </si>
  <si>
    <t>MOTT HAVEN VILLAGE PREPARATORY HIGH SCHOOL</t>
  </si>
  <si>
    <t>Flavia Puello Perdomo</t>
  </si>
  <si>
    <t>07X500</t>
  </si>
  <si>
    <t>HOSTOS-LINCOLN ACADEMY OF SCIENCE</t>
  </si>
  <si>
    <t>Nicholas Paarlberg</t>
  </si>
  <si>
    <t>07X520</t>
  </si>
  <si>
    <t>FOREIGN LANGUAGE ACADEMY OF GLOBAL STUDIES</t>
  </si>
  <si>
    <t>Leba Collins Augone</t>
  </si>
  <si>
    <t>07X547</t>
  </si>
  <si>
    <t>NEW EXPLORERS HIGH SCHOOL</t>
  </si>
  <si>
    <t>Denise Simone</t>
  </si>
  <si>
    <t>07X548</t>
  </si>
  <si>
    <t>URBAN ASSEMBLY SCHOOL FOR CAREERS IN SPORTS</t>
  </si>
  <si>
    <t>Felice Lepore</t>
  </si>
  <si>
    <t>07X551</t>
  </si>
  <si>
    <t>BRONX ACADEMY OF LETTERS</t>
  </si>
  <si>
    <t>Joan Sullivan</t>
  </si>
  <si>
    <t>07X600</t>
  </si>
  <si>
    <t>ALFRED E. SMITH CAREER AND TECHNICAL EDUCATION HIGH SCHOOL</t>
  </si>
  <si>
    <t>Rene Cassanova</t>
  </si>
  <si>
    <t>07X655</t>
  </si>
  <si>
    <t>SAMUEL GOMPERS CAREER AND TECHNICAL EDUCATION HIGH SCHOOL</t>
  </si>
  <si>
    <t>Joyce Mills Kittrell</t>
  </si>
  <si>
    <t>07X670</t>
  </si>
  <si>
    <t>HEALTH OPPORTUNITIES HIGH SCHOOL</t>
  </si>
  <si>
    <t>Carron Staple</t>
  </si>
  <si>
    <t>08X014</t>
  </si>
  <si>
    <t>08</t>
  </si>
  <si>
    <t>P.S. X014 SENATOR JOHN CALANDRA</t>
  </si>
  <si>
    <t>Jason Kovac</t>
  </si>
  <si>
    <t>08X036</t>
  </si>
  <si>
    <t>P.S. 036 UNIONPORT</t>
  </si>
  <si>
    <t>Nilda Rivera</t>
  </si>
  <si>
    <t>08X048</t>
  </si>
  <si>
    <t>P.S. 048 JOSEPH R. DRAKE</t>
  </si>
  <si>
    <t>Roxanne Cardona</t>
  </si>
  <si>
    <t>08X062</t>
  </si>
  <si>
    <t>P.S. 062 INOCENSIO CASANOVA</t>
  </si>
  <si>
    <t>Lisa Manfredonia</t>
  </si>
  <si>
    <t>08X069</t>
  </si>
  <si>
    <t>P.S. 069 THE NEW VISION SCHOOL</t>
  </si>
  <si>
    <t>Alan Cohen</t>
  </si>
  <si>
    <t>08X071</t>
  </si>
  <si>
    <t>P.S. 071 ROSE E. SCALA</t>
  </si>
  <si>
    <t>Lance Cooper</t>
  </si>
  <si>
    <t>08X072</t>
  </si>
  <si>
    <t>P.S. 072 DR. WILLIAM DORNEY</t>
  </si>
  <si>
    <t>Margarita Colon</t>
  </si>
  <si>
    <t>08X075</t>
  </si>
  <si>
    <t>P.S. 075</t>
  </si>
  <si>
    <t>Marines Arrieta-Cruz</t>
  </si>
  <si>
    <t>08X093</t>
  </si>
  <si>
    <t>P.S. 093 ALBERT G. OLIVER</t>
  </si>
  <si>
    <t>Donald Mattson</t>
  </si>
  <si>
    <t>08X100</t>
  </si>
  <si>
    <t>P.S. 100 ISAAC CLASON</t>
  </si>
  <si>
    <t>Chad Adam Altman</t>
  </si>
  <si>
    <t>08X101</t>
  </si>
  <si>
    <t>M.S. X101 EDWARD R. BYRNE</t>
  </si>
  <si>
    <t>Kim Hampton Hewitt</t>
  </si>
  <si>
    <t>08X107</t>
  </si>
  <si>
    <t>P.S. 107</t>
  </si>
  <si>
    <t>Melba G. Parks</t>
  </si>
  <si>
    <t>08X119</t>
  </si>
  <si>
    <t>P.S. 119</t>
  </si>
  <si>
    <t>Lydia Tyner</t>
  </si>
  <si>
    <t>08X123</t>
  </si>
  <si>
    <t>J.H.S. 123 JAMES M. KIERAN</t>
  </si>
  <si>
    <t>Virginia Connelly</t>
  </si>
  <si>
    <t>08X125</t>
  </si>
  <si>
    <t>J.H.S. 125 HENRY HUDSON</t>
  </si>
  <si>
    <t>Hilda Bairan</t>
  </si>
  <si>
    <t>08X130</t>
  </si>
  <si>
    <t>P.S. 130 ABRAM STEVENS HEWITT</t>
  </si>
  <si>
    <t>Lourdes Velazquez</t>
  </si>
  <si>
    <t>08X131</t>
  </si>
  <si>
    <t>J.H.S. 131 ALBERT EINSTEIN</t>
  </si>
  <si>
    <t>Edward C. Leotta</t>
  </si>
  <si>
    <t>08X138</t>
  </si>
  <si>
    <t>P.S. 138 SAMUEL RANDALL</t>
  </si>
  <si>
    <t>Lorraine Carrol-Dawkins</t>
  </si>
  <si>
    <t>08X140</t>
  </si>
  <si>
    <t>P.S. 140 EAGLE</t>
  </si>
  <si>
    <t>Paul Cannon</t>
  </si>
  <si>
    <t>08X146</t>
  </si>
  <si>
    <t>P.S. 146 EDWARD COLLINS</t>
  </si>
  <si>
    <t>Janet Sanderson-Brown</t>
  </si>
  <si>
    <t>08X152</t>
  </si>
  <si>
    <t>P.S. 152 EVERGREEN</t>
  </si>
  <si>
    <t>Frances Lynch</t>
  </si>
  <si>
    <t>08X174</t>
  </si>
  <si>
    <t>I.S. 174 EUGENE T. MALESKA</t>
  </si>
  <si>
    <t>Sharon Delaney</t>
  </si>
  <si>
    <t>08X182</t>
  </si>
  <si>
    <t>P.S. 182</t>
  </si>
  <si>
    <t>Anne O'Grady</t>
  </si>
  <si>
    <t>08X192</t>
  </si>
  <si>
    <t>I.S. 192 PIAGENTINI-JONES</t>
  </si>
  <si>
    <t>Jeanette Vargas</t>
  </si>
  <si>
    <t>08X282</t>
  </si>
  <si>
    <t>WOMEN'S ACADEMY OF EXCELLENCE</t>
  </si>
  <si>
    <t>Arnette Crocker</t>
  </si>
  <si>
    <t>08X293</t>
  </si>
  <si>
    <t>RENAISSANCE HIGH SCHOOL OF MUSICAL THEATER &amp; TECHNOLOGY</t>
  </si>
  <si>
    <t>MARIA N HERRERA</t>
  </si>
  <si>
    <t>08X295</t>
  </si>
  <si>
    <t>GATEWAY SCHOOL FOR ENVIRONMENTAL RESEARCH AND TECHNOLOGY</t>
  </si>
  <si>
    <t>Clifford Siegel</t>
  </si>
  <si>
    <t>08X301</t>
  </si>
  <si>
    <t>M.S. 301 PAUL L. DUNBAR</t>
  </si>
  <si>
    <t>Benjamin Basile</t>
  </si>
  <si>
    <t>08X302</t>
  </si>
  <si>
    <t>M.S. 302 LUISA DESSUS CRUZ</t>
  </si>
  <si>
    <t>Angel Rodriguez</t>
  </si>
  <si>
    <t>08X304</t>
  </si>
  <si>
    <t>P.S. 304 EARLY CHILDHOOD SCHOOL</t>
  </si>
  <si>
    <t>Joseph Nobile</t>
  </si>
  <si>
    <t>08X305</t>
  </si>
  <si>
    <t>PABLO NERUDA ACADEMY FOR ARCHITECTURE AND WORLD STUDIES</t>
  </si>
  <si>
    <t>IVAN COHEN</t>
  </si>
  <si>
    <t>08X312</t>
  </si>
  <si>
    <t>MILLENNIUM ART ACADEMY</t>
  </si>
  <si>
    <t>Maxine Nodel</t>
  </si>
  <si>
    <t>08X332</t>
  </si>
  <si>
    <t>HOLCOMBE L. RUCKER SCHOOL OF COMMUNITY RESEARCH</t>
  </si>
  <si>
    <t>Sharif Rucker</t>
  </si>
  <si>
    <t>08X335</t>
  </si>
  <si>
    <t>NEW SCHOOL #2 @ P.S. 60</t>
  </si>
  <si>
    <t>Erik Wright</t>
  </si>
  <si>
    <t>08X337</t>
  </si>
  <si>
    <t>THE SCHOOL FOR INQUIRY AND SOCIAL JUSTICE</t>
  </si>
  <si>
    <t>Andrea Cyprys</t>
  </si>
  <si>
    <t>08X366</t>
  </si>
  <si>
    <t>URBAN ASSEMBLY ACADEMY OF CIVIC ENGAGEMENT</t>
  </si>
  <si>
    <t>Cameron Berube</t>
  </si>
  <si>
    <t>08X367</t>
  </si>
  <si>
    <t>ARCHIMEDES ACADEMY FOR MATH, SCIENCE AND TECHNOLOGY APPLICATIONS</t>
  </si>
  <si>
    <t>Miriam Lazar</t>
  </si>
  <si>
    <t>08X371</t>
  </si>
  <si>
    <t>URBAN INSTITUTE OF MATHEMATICS</t>
  </si>
  <si>
    <t>Jennifer Joynt</t>
  </si>
  <si>
    <t>08X375</t>
  </si>
  <si>
    <t>THE BRONX MATHEMATICS PREPARATORY SCHOOL</t>
  </si>
  <si>
    <t>Mark D. Clarke</t>
  </si>
  <si>
    <t>08X376</t>
  </si>
  <si>
    <t>ANTONIA PANTOJA PREPARATORY ACADEMY, A COLLEGE BOARD SCHOOL</t>
  </si>
  <si>
    <t>Nancy Jacqueline Diaz</t>
  </si>
  <si>
    <t>08X405</t>
  </si>
  <si>
    <t>HERBERT H. LEHMAN HIGH SCHOOL</t>
  </si>
  <si>
    <t>Janet Saraceno Test</t>
  </si>
  <si>
    <t>08X424</t>
  </si>
  <si>
    <t>THE HUNTS POINT SCHOOL</t>
  </si>
  <si>
    <t>John Hughes</t>
  </si>
  <si>
    <t>08X450</t>
  </si>
  <si>
    <t>ADLAI E. STEVENSON HIGH SCHOOL</t>
  </si>
  <si>
    <t>John Tornifolio</t>
  </si>
  <si>
    <t>08X452</t>
  </si>
  <si>
    <t>BRONX GUILD</t>
  </si>
  <si>
    <t>Sam Decker</t>
  </si>
  <si>
    <t>08X519</t>
  </si>
  <si>
    <t>FELISA RINCON DE GAUTIER INSTITUTE FOR LAW AND PUBLIC POLICY, THE</t>
  </si>
  <si>
    <t>Ms. Grismaldy Laboy-Wilson</t>
  </si>
  <si>
    <t>08X530</t>
  </si>
  <si>
    <t>BANANA KELLY HIGH SCHOOL</t>
  </si>
  <si>
    <t>Joshua Laub</t>
  </si>
  <si>
    <t>08X540</t>
  </si>
  <si>
    <t>SCHOOL FOR COMMUNITY RESEARCH AND LEARNING</t>
  </si>
  <si>
    <t>William Mulqueen</t>
  </si>
  <si>
    <t>08X650</t>
  </si>
  <si>
    <t>JANE ADDAMS HIGH SCHOOL FOR ACADEMIC CAREERS</t>
  </si>
  <si>
    <t>SHARRON SMALLS</t>
  </si>
  <si>
    <t>Corrective Action (year 2) -  Comprehensive</t>
  </si>
  <si>
    <t>08X686</t>
  </si>
  <si>
    <t>NEW SCHOOL FOR ARTS AND SCIENCE</t>
  </si>
  <si>
    <t>Donald Amaker</t>
  </si>
  <si>
    <t>09X002</t>
  </si>
  <si>
    <t>09</t>
  </si>
  <si>
    <t>P.S. 002 MORRISANIA</t>
  </si>
  <si>
    <t>Alexei Nichols</t>
  </si>
  <si>
    <t>09X004</t>
  </si>
  <si>
    <t>P.S./M.S. 004 CROTONA PARK WEST</t>
  </si>
  <si>
    <t>Vincent Resto</t>
  </si>
  <si>
    <t>09X011</t>
  </si>
  <si>
    <t>P.S. 011 HIGHBRIDGE</t>
  </si>
  <si>
    <t>Elizabeth Hachar</t>
  </si>
  <si>
    <t>09X022</t>
  </si>
  <si>
    <t>J.H.S. 022 JORDAN L. MOTT</t>
  </si>
  <si>
    <t>Linda Rosenbury</t>
  </si>
  <si>
    <t>09X028</t>
  </si>
  <si>
    <t>P.S. 028 MOUNT HOPE</t>
  </si>
  <si>
    <t>Marie Barresi</t>
  </si>
  <si>
    <t>09X035</t>
  </si>
  <si>
    <t>P.S. 035 FRANZ SIEGEL</t>
  </si>
  <si>
    <t>Graciela Navarro</t>
  </si>
  <si>
    <t>09X042</t>
  </si>
  <si>
    <t>P.S. 042 CLAREMONT</t>
  </si>
  <si>
    <t>Camille Wallin</t>
  </si>
  <si>
    <t>09X053</t>
  </si>
  <si>
    <t>P.S. 053 BASHEER QUISIM</t>
  </si>
  <si>
    <t>Collin Wolfe</t>
  </si>
  <si>
    <t>09X055</t>
  </si>
  <si>
    <t>P.S. 055 BENJAMIN FRANKLIN</t>
  </si>
  <si>
    <t>Luis Torres</t>
  </si>
  <si>
    <t>09X058</t>
  </si>
  <si>
    <t>P.S. 058</t>
  </si>
  <si>
    <t>Velma Gunn</t>
  </si>
  <si>
    <t>09X063</t>
  </si>
  <si>
    <t>P.S. 063 AUTHOR'S ACADEMY</t>
  </si>
  <si>
    <t>Reinaldo Diaz-Lens</t>
  </si>
  <si>
    <t>09X064</t>
  </si>
  <si>
    <t>P.S. 064 PURA BELPRE</t>
  </si>
  <si>
    <t>Beverly Harrigan</t>
  </si>
  <si>
    <t>09X070</t>
  </si>
  <si>
    <t>P.S. 070 MAX SCHOENFELD</t>
  </si>
  <si>
    <t>Kerry Castellano</t>
  </si>
  <si>
    <t>09X073</t>
  </si>
  <si>
    <t>P.S. 073 BRONX</t>
  </si>
  <si>
    <t>Jean Mirvil</t>
  </si>
  <si>
    <t>09X090</t>
  </si>
  <si>
    <t>P.S. 090 GEORGE MEANY</t>
  </si>
  <si>
    <t>Patricia West</t>
  </si>
  <si>
    <t>Underdeveloped with Proficient Features (2007-08)</t>
  </si>
  <si>
    <t>09X109</t>
  </si>
  <si>
    <t>P.S. 109 SEDGWICK</t>
  </si>
  <si>
    <t>Amanda Blatter</t>
  </si>
  <si>
    <t>09X110</t>
  </si>
  <si>
    <t>P.S. 110 THEODORE SCHOENFELD</t>
  </si>
  <si>
    <t>Daisy Perez</t>
  </si>
  <si>
    <t>09X114</t>
  </si>
  <si>
    <t>P.S. X114 - LUIS LLORENS TORRES SCHOOLS</t>
  </si>
  <si>
    <t>Olivia Francis-Webber</t>
  </si>
  <si>
    <t>09X117</t>
  </si>
  <si>
    <t>I.S. 117 JOSEPH H. WADE</t>
  </si>
  <si>
    <t>Delise Jones</t>
  </si>
  <si>
    <t>09X126</t>
  </si>
  <si>
    <t>P.S. 126 DR MARJORIE H DUNBAR</t>
  </si>
  <si>
    <t>Nadine Kee-Foster</t>
  </si>
  <si>
    <t>09X128</t>
  </si>
  <si>
    <t>MOTT HALL III</t>
  </si>
  <si>
    <t>Jorisis Stupart</t>
  </si>
  <si>
    <t>09X132</t>
  </si>
  <si>
    <t>P.S. 132 GARRET A. MORGAN</t>
  </si>
  <si>
    <t>Anissa Chalmers</t>
  </si>
  <si>
    <t>09X145</t>
  </si>
  <si>
    <t>J.H.S. 145 ARTURO TOSCANINNI</t>
  </si>
  <si>
    <t>Robert Hannibal</t>
  </si>
  <si>
    <t>09X163</t>
  </si>
  <si>
    <t>P.S. 163 ARTHUR A. SCHOMBURG</t>
  </si>
  <si>
    <t>Dilsia Rivera-Martinez</t>
  </si>
  <si>
    <t>09X166</t>
  </si>
  <si>
    <t>J.H.S. 166 ROBERTO CLEMENTE</t>
  </si>
  <si>
    <t>Lauren Reiss</t>
  </si>
  <si>
    <t>09X199</t>
  </si>
  <si>
    <t>P.S. 199X - THE SHAKESPEARE SCHOOL</t>
  </si>
  <si>
    <t>Lilia Navarrete</t>
  </si>
  <si>
    <t>09X204</t>
  </si>
  <si>
    <t>P.S. 204 MORRIS HEIGHTS</t>
  </si>
  <si>
    <t>Marcy Glattstein</t>
  </si>
  <si>
    <t>09X215</t>
  </si>
  <si>
    <t>KAPPA</t>
  </si>
  <si>
    <t>Sheri Warren</t>
  </si>
  <si>
    <t>09X218</t>
  </si>
  <si>
    <t>P.S./I.S. 218 RAFAEL HERNANDEZ DUAL LANGUAGE MAGNET SCHOOL</t>
  </si>
  <si>
    <t>Leticia Rosario</t>
  </si>
  <si>
    <t>09X219</t>
  </si>
  <si>
    <t>I.S. 219 NEW VENTURE SCHOOL</t>
  </si>
  <si>
    <t>Dominic Cipollone</t>
  </si>
  <si>
    <t>09X227</t>
  </si>
  <si>
    <t>BRONX EXPEDITIONARY LEARNING HIGH SCHOOL</t>
  </si>
  <si>
    <t>Ryan Scallon</t>
  </si>
  <si>
    <t>09X229</t>
  </si>
  <si>
    <t>I.S. 229 ROLAND PATTERSON</t>
  </si>
  <si>
    <t>Ezra Matthias</t>
  </si>
  <si>
    <t>09X230</t>
  </si>
  <si>
    <t>P.S. 230 DR ROLAND N. PATTERSON</t>
  </si>
  <si>
    <t>Rowena Penn-Jackson</t>
  </si>
  <si>
    <t>09X231</t>
  </si>
  <si>
    <t>EAGLE ACADEMY FOR YOUNG MEN</t>
  </si>
  <si>
    <t>Osei Owusu-Afriye</t>
  </si>
  <si>
    <t>09X232</t>
  </si>
  <si>
    <t>I.S. 232</t>
  </si>
  <si>
    <t>Neifi Acosta</t>
  </si>
  <si>
    <t>09X239</t>
  </si>
  <si>
    <t>URBAN ASSEMBLY ACADEMY FOR HISTORY AND CITIZENSHIP FOR YOUNG MEN, THE</t>
  </si>
  <si>
    <t>Jonathan Foy</t>
  </si>
  <si>
    <t>09X241</t>
  </si>
  <si>
    <t>URBAN ASSEMBLY SCHOOL FOR APPLIED MATH AND SCIENCE, THE</t>
  </si>
  <si>
    <t>Kenneth Baum</t>
  </si>
  <si>
    <t>09X250</t>
  </si>
  <si>
    <t>EXIMIUS COLLEGE PREPARATORY ACADEMY: A COLLEGE BOARD SCHOOL</t>
  </si>
  <si>
    <t>Tammy Smith</t>
  </si>
  <si>
    <t>09X252</t>
  </si>
  <si>
    <t>MOTT HALL BRONX HIGH SCHOOL</t>
  </si>
  <si>
    <t>David Tinagero</t>
  </si>
  <si>
    <t>09X260</t>
  </si>
  <si>
    <t>BRONX CENTER FOR SCIENCE AND MATHEMATICS</t>
  </si>
  <si>
    <t>Edward Tom</t>
  </si>
  <si>
    <t>09X263</t>
  </si>
  <si>
    <t>VALIDUS PREPARATORY ACADEMY: AN EXPEDITIONARY LEARNING SCHOOL</t>
  </si>
  <si>
    <t>Brady Smith</t>
  </si>
  <si>
    <t>09X276</t>
  </si>
  <si>
    <t>LEADERSHIP INSTITUTE</t>
  </si>
  <si>
    <t>MARTA COLON</t>
  </si>
  <si>
    <t>09X297</t>
  </si>
  <si>
    <t>MORRIS ACADEMY FOR COLLABORATIVE STUDIES</t>
  </si>
  <si>
    <t>Charles Osewalt</t>
  </si>
  <si>
    <t>09X303</t>
  </si>
  <si>
    <t>I.S. X303 LEADERSHIP &amp; COMMUNITY SERVICE</t>
  </si>
  <si>
    <t>Patricia Bentley</t>
  </si>
  <si>
    <t>09X313</t>
  </si>
  <si>
    <t>I.S. 313 SCHOOL OF LEADERSHIP DEVELOPMENT</t>
  </si>
  <si>
    <t>Lauren Wilkins</t>
  </si>
  <si>
    <t>09X323</t>
  </si>
  <si>
    <t>BRONX WRITING ACADEMY</t>
  </si>
  <si>
    <t>Nick Marinacci</t>
  </si>
  <si>
    <t>09X325</t>
  </si>
  <si>
    <t>URBAN SCIENCE ACADEMY</t>
  </si>
  <si>
    <t>Patrick Kelly</t>
  </si>
  <si>
    <t>09X327</t>
  </si>
  <si>
    <t>COMPREHENSIVE MODEL SCHOOL PROJECT M.S. 327</t>
  </si>
  <si>
    <t>Manuel Ramirez</t>
  </si>
  <si>
    <t>09X328</t>
  </si>
  <si>
    <t>NEW MILLENNIUM BUSINESS ACADEMY MIDDLE SCHOOL</t>
  </si>
  <si>
    <t>Dorald Bastian</t>
  </si>
  <si>
    <t>09X329</t>
  </si>
  <si>
    <t>DREAMYARD PREPARATORY SCHOOL</t>
  </si>
  <si>
    <t>Rod Bowen</t>
  </si>
  <si>
    <t>09X339</t>
  </si>
  <si>
    <t>I.S. 339</t>
  </si>
  <si>
    <t>Jason Levy</t>
  </si>
  <si>
    <t>09X365</t>
  </si>
  <si>
    <t>ACADEMY FOR LANGUAGE AND TECHNOLOGY</t>
  </si>
  <si>
    <t>ARISLEYDA URENA</t>
  </si>
  <si>
    <t>09X403</t>
  </si>
  <si>
    <t>BRONX INTERNATIONAL HIGH SCHOOL</t>
  </si>
  <si>
    <t>Joaquin Vega</t>
  </si>
  <si>
    <t>09X404</t>
  </si>
  <si>
    <t>SCHOOL FOR EXCELLENCE</t>
  </si>
  <si>
    <t>Wade Fuller</t>
  </si>
  <si>
    <t>09X412</t>
  </si>
  <si>
    <t>BRONX HIGH SCHOOL OF BUSINESS</t>
  </si>
  <si>
    <t>Enrique Lizardi</t>
  </si>
  <si>
    <t>09X413</t>
  </si>
  <si>
    <t>BRONX HIGH SCHOOL FOR MEDICAL SCIENCE</t>
  </si>
  <si>
    <t>William Quintana</t>
  </si>
  <si>
    <t>09X414</t>
  </si>
  <si>
    <t>JONATHAN LEVIN HIGH SCHOOL FOR MEDIA AND COMMUNICATIONS</t>
  </si>
  <si>
    <t>Nasib Hoxha</t>
  </si>
  <si>
    <t>09X505</t>
  </si>
  <si>
    <t>BRONX SCHOOL FOR LAW, GOVERNMENT AND JUSTICE</t>
  </si>
  <si>
    <t>Meisha Ross-Porter</t>
  </si>
  <si>
    <t>09X517</t>
  </si>
  <si>
    <t>FREDERICK DOUGLASS ACADEMY III SECONDARY SCHOOL</t>
  </si>
  <si>
    <t>Rahesha Amon</t>
  </si>
  <si>
    <t>09X525</t>
  </si>
  <si>
    <t>BRONX LEADERSHIP ACADEMY HIGH SCHOOL</t>
  </si>
  <si>
    <t>Kenneth Gaskins,Jr.</t>
  </si>
  <si>
    <t>09X527</t>
  </si>
  <si>
    <t>BRONX LEADERSHIP ACADEMY II HIGH SCHOOL</t>
  </si>
  <si>
    <t>ELYSE DOTI</t>
  </si>
  <si>
    <t>09X543</t>
  </si>
  <si>
    <t>HIGH SCHOOL FOR VIOLIN AND DANCE</t>
  </si>
  <si>
    <t>TANYA JOHN</t>
  </si>
  <si>
    <t>10X003</t>
  </si>
  <si>
    <t>10</t>
  </si>
  <si>
    <t>P.S. 3 RAUL JULIA MICRO SOCIETY</t>
  </si>
  <si>
    <t>Denise Brown</t>
  </si>
  <si>
    <t>10X007</t>
  </si>
  <si>
    <t>P.S. 007 KINGSBRIDGE</t>
  </si>
  <si>
    <t>Renã©E Cloutier</t>
  </si>
  <si>
    <t>10X008</t>
  </si>
  <si>
    <t>P.S. 008 ISSAC VARIAN</t>
  </si>
  <si>
    <t>Rosa Maria Peralta</t>
  </si>
  <si>
    <t>10X009</t>
  </si>
  <si>
    <t>P.S. 9 RYER AVENUE ELEMENTARY SCHOOL</t>
  </si>
  <si>
    <t>Denise Eggleston</t>
  </si>
  <si>
    <t>10X015</t>
  </si>
  <si>
    <t>P.S. X015 INSTITUTE FOR ENVIRONMENTAL LEARNING</t>
  </si>
  <si>
    <t>Eddice Mebane-Griffin</t>
  </si>
  <si>
    <t>10X020</t>
  </si>
  <si>
    <t>P.S. 20 P.O.GEORGE J. WERDAN III</t>
  </si>
  <si>
    <t>Carol Carlsen</t>
  </si>
  <si>
    <t>10X024</t>
  </si>
  <si>
    <t>P.S. 024 SPUYTEN DUYVIL</t>
  </si>
  <si>
    <t>Philip Thayer Scharper</t>
  </si>
  <si>
    <t>10X032</t>
  </si>
  <si>
    <t>P.S. 032 BELMONT</t>
  </si>
  <si>
    <t>Esther Schwartz</t>
  </si>
  <si>
    <t>10X033</t>
  </si>
  <si>
    <t>P.S. 033 TIMOTHY DWIGHT</t>
  </si>
  <si>
    <t>Lynette Santos</t>
  </si>
  <si>
    <t>10X037</t>
  </si>
  <si>
    <t>P.S. X037 - MULTIPLE INTELLIGENCE SCHOOL</t>
  </si>
  <si>
    <t>Kenneth Petriccione</t>
  </si>
  <si>
    <t>10X045</t>
  </si>
  <si>
    <t>J.H.S. 045 THOMAS C. GIORDANO</t>
  </si>
  <si>
    <t>Annamaria Giordano</t>
  </si>
  <si>
    <t>10X046</t>
  </si>
  <si>
    <t>P.S. 046 EDGAR ALLAN POE</t>
  </si>
  <si>
    <t>Jennifer Alexander-Ade</t>
  </si>
  <si>
    <t>10X051</t>
  </si>
  <si>
    <t>P.S. 051 BRONX NEW SCHOOL</t>
  </si>
  <si>
    <t>Paul Smith</t>
  </si>
  <si>
    <t>10X054</t>
  </si>
  <si>
    <t>P.S. / I.S. 54</t>
  </si>
  <si>
    <t>Maribelle Nunez-Pardo</t>
  </si>
  <si>
    <t>10X056</t>
  </si>
  <si>
    <t>P.S. 056 NORWOOD HEIGHTS</t>
  </si>
  <si>
    <t>Priscilla Sheeran</t>
  </si>
  <si>
    <t>10X059</t>
  </si>
  <si>
    <t>P.S. 059 THE COMMUNITY SCHOOL OF TECHNOLOGY</t>
  </si>
  <si>
    <t>Christine Mchugh</t>
  </si>
  <si>
    <t>10X079</t>
  </si>
  <si>
    <t>P.S. 079 CRESTON</t>
  </si>
  <si>
    <t>Pamela L Edwards</t>
  </si>
  <si>
    <t>10X080</t>
  </si>
  <si>
    <t>J.H.S. 080 THE MOSHOLU PARKWAY</t>
  </si>
  <si>
    <t>Lovey Mazique-Rivera</t>
  </si>
  <si>
    <t>10X081</t>
  </si>
  <si>
    <t>P.S. 081 ROBERT J. CHRISTEN</t>
  </si>
  <si>
    <t>Melodie Mashel</t>
  </si>
  <si>
    <t>10X085</t>
  </si>
  <si>
    <t>P.S. 085 GREAT EXPECTATIONS</t>
  </si>
  <si>
    <t>Ted Husted</t>
  </si>
  <si>
    <t>10X086</t>
  </si>
  <si>
    <t>P.S. 086 KINGSBRIDGE HEIGHTS</t>
  </si>
  <si>
    <t>Sheldon Benardo</t>
  </si>
  <si>
    <t>10X091</t>
  </si>
  <si>
    <t>P.S. 091 BRONX</t>
  </si>
  <si>
    <t>Rosemary Prati</t>
  </si>
  <si>
    <t>10X094</t>
  </si>
  <si>
    <t>P.S. 094 KINGS COLLEGE SCHOOL</t>
  </si>
  <si>
    <t>Diane Daprocida</t>
  </si>
  <si>
    <t>10X095</t>
  </si>
  <si>
    <t>P.S. 095 SHEILA MENCHER</t>
  </si>
  <si>
    <t>Serge Marshall Davis</t>
  </si>
  <si>
    <t>10X118</t>
  </si>
  <si>
    <t>J.H.S. 118 WILLIAM W. NILES</t>
  </si>
  <si>
    <t>Elizabeth Lawrence</t>
  </si>
  <si>
    <t>10X141</t>
  </si>
  <si>
    <t>RIVERDALE / KINGSBRIDGE ACADEMY (MIDDLE SCHOOL / HIGH SCHOOL 141)</t>
  </si>
  <si>
    <t>Lori O'Mara</t>
  </si>
  <si>
    <t>LORI O'MARA</t>
  </si>
  <si>
    <t>10X159</t>
  </si>
  <si>
    <t>P.S. 159 LUIS MUNOZ MARIN BILING</t>
  </si>
  <si>
    <t>Luis Liz</t>
  </si>
  <si>
    <t>10X205</t>
  </si>
  <si>
    <t>P.S. 205 FIORELLO LAGUARDIA</t>
  </si>
  <si>
    <t>Maria Pietrosanti</t>
  </si>
  <si>
    <t>10X206</t>
  </si>
  <si>
    <t>I.S. 206 ANN MERSEREAU</t>
  </si>
  <si>
    <t>David Neering</t>
  </si>
  <si>
    <t>10X213</t>
  </si>
  <si>
    <t>BRONX ENGINEERING AND TECHNOLOGY ACADEMY</t>
  </si>
  <si>
    <t>Rashid F. Davis</t>
  </si>
  <si>
    <t>10X225</t>
  </si>
  <si>
    <t>THEATRE ARTS PRODUCTION COMPANY SCHOOL</t>
  </si>
  <si>
    <t>Lynn Passarella</t>
  </si>
  <si>
    <t>10X226</t>
  </si>
  <si>
    <t>P.S. 226</t>
  </si>
  <si>
    <t>Gloria Darden</t>
  </si>
  <si>
    <t>10X228</t>
  </si>
  <si>
    <t>JONAS BRONCK ACADEMY</t>
  </si>
  <si>
    <t>Donalda Chumney</t>
  </si>
  <si>
    <t>10X237</t>
  </si>
  <si>
    <t>THE MARIE CURIE SCHOOL FOR MEDICINE, NURSING, AND HEALTH PROFESSIONS</t>
  </si>
  <si>
    <t>Rodney Fisher</t>
  </si>
  <si>
    <t>10X241</t>
  </si>
  <si>
    <t>10X243</t>
  </si>
  <si>
    <t>WEST BRONX ACADEMY FOR THE FUTURE</t>
  </si>
  <si>
    <t>Wilper Morales</t>
  </si>
  <si>
    <t>10X244</t>
  </si>
  <si>
    <t>THE NEW SCHOOL FOR LEADERSHIP AND JOURNALISM</t>
  </si>
  <si>
    <t>Dolores Peterson</t>
  </si>
  <si>
    <t>10X246</t>
  </si>
  <si>
    <t>P.S. 246 POE CENTER</t>
  </si>
  <si>
    <t>Beverly Miller</t>
  </si>
  <si>
    <t>10X254</t>
  </si>
  <si>
    <t>I.S. 254</t>
  </si>
  <si>
    <t>Wilford Hemans</t>
  </si>
  <si>
    <t>10X268</t>
  </si>
  <si>
    <t>KINGSBRIDGE INTERNATIONAL HIGH SCHOOL</t>
  </si>
  <si>
    <t>Ronald Newlon</t>
  </si>
  <si>
    <t>10X279</t>
  </si>
  <si>
    <t>P.S. 279 CAPTAIN MANUEL RIVERA, JR.</t>
  </si>
  <si>
    <t>James Waslawski</t>
  </si>
  <si>
    <t>10X280</t>
  </si>
  <si>
    <t>P.S./M.S. 280 MOSHOLU PARKWAY</t>
  </si>
  <si>
    <t>James Weeks</t>
  </si>
  <si>
    <t>10X284</t>
  </si>
  <si>
    <t>BRONX SCHOOL OF LAW AND FINANCE</t>
  </si>
  <si>
    <t>Evan Schwartz</t>
  </si>
  <si>
    <t>10X291</t>
  </si>
  <si>
    <t>P.S. 291</t>
  </si>
  <si>
    <t>Carlos Velez</t>
  </si>
  <si>
    <t>10X306</t>
  </si>
  <si>
    <t>P.S. 306</t>
  </si>
  <si>
    <t>Cynthia G. Riley</t>
  </si>
  <si>
    <t>10X307</t>
  </si>
  <si>
    <t>P.S. X307 - EAMES PLACE</t>
  </si>
  <si>
    <t>Luisa Fuentes</t>
  </si>
  <si>
    <t>10X308</t>
  </si>
  <si>
    <t>BRONX DANCE ACADEMY SCHOOL</t>
  </si>
  <si>
    <t>Sandra Sanchez</t>
  </si>
  <si>
    <t>10X310</t>
  </si>
  <si>
    <t>P.S. 310 MARBLE HILL</t>
  </si>
  <si>
    <t>Elizabeth Cardona</t>
  </si>
  <si>
    <t>10X315</t>
  </si>
  <si>
    <t>P.S. 315 LAB SCHOOL</t>
  </si>
  <si>
    <t>Elsie Cardona-Bernardinelli</t>
  </si>
  <si>
    <t>10X324</t>
  </si>
  <si>
    <t>BRONX EARLY COLLEGE ACADEMY FOR TEACHING &amp; LEARNING</t>
  </si>
  <si>
    <t>John Barnes</t>
  </si>
  <si>
    <t>10X331</t>
  </si>
  <si>
    <t>THE BRONX SCHOOL OF SCIENCE INQUIRY AND INVESTIGATION</t>
  </si>
  <si>
    <t>Serapha Cruz</t>
  </si>
  <si>
    <t>10X340</t>
  </si>
  <si>
    <t>P.S. 340</t>
  </si>
  <si>
    <t>Nelly Maldonado</t>
  </si>
  <si>
    <t>10X342</t>
  </si>
  <si>
    <t>INTERNATIONAL SCHOOL FOR LIBERAL ARTS</t>
  </si>
  <si>
    <t>Karen Maldonado</t>
  </si>
  <si>
    <t>10X360</t>
  </si>
  <si>
    <t>P.S. 360</t>
  </si>
  <si>
    <t>Nancy Rodriguez-Lewis</t>
  </si>
  <si>
    <t>10X368</t>
  </si>
  <si>
    <t>IN-TECH ACADEMY (M.S. / HIGH SCHOOL 368)</t>
  </si>
  <si>
    <t>Rose Fairweather-Clunie</t>
  </si>
  <si>
    <t>10X374</t>
  </si>
  <si>
    <t>KNOWLEDGE AND POWER PREPARATORY ACADEMY INTERNATIONAL HIGH SCHOOL (KAPPA)</t>
  </si>
  <si>
    <t>PANOREA PANAGIOSOULIS</t>
  </si>
  <si>
    <t>10X390</t>
  </si>
  <si>
    <t>M.S. 390</t>
  </si>
  <si>
    <t>Robert Mercedes</t>
  </si>
  <si>
    <t>10X391</t>
  </si>
  <si>
    <t>THE ANGELO PATRI MIDDLE SCHOOL</t>
  </si>
  <si>
    <t>Pedro Santana</t>
  </si>
  <si>
    <t>10X396</t>
  </si>
  <si>
    <t>P.S. 396</t>
  </si>
  <si>
    <t>Lawrence Wright</t>
  </si>
  <si>
    <t>10X397</t>
  </si>
  <si>
    <t>ENGLISH LANGUAGE LEARNERS AND INTERNATIONAL SUPPORT PREPARATORY ACADEMY (ELLIS)</t>
  </si>
  <si>
    <t>Norma Vega</t>
  </si>
  <si>
    <t>10X399</t>
  </si>
  <si>
    <t>M.S. 399</t>
  </si>
  <si>
    <t>Angelo Ledda</t>
  </si>
  <si>
    <t>10X413</t>
  </si>
  <si>
    <t>10X433</t>
  </si>
  <si>
    <t>HIGH SCHOOL FOR TEACHING AND THE PROFESSIONS</t>
  </si>
  <si>
    <t>Maxine Johnson-Harris</t>
  </si>
  <si>
    <t>10X434</t>
  </si>
  <si>
    <t>BELMONT PREPARATORY HIGH SCHOOL</t>
  </si>
  <si>
    <t>STEPHEN JOSEPH GUMBS</t>
  </si>
  <si>
    <t>10X437</t>
  </si>
  <si>
    <t>FORDHAM HIGH SCHOOL FOR THE ARTS</t>
  </si>
  <si>
    <t>Iris Blige</t>
  </si>
  <si>
    <t>10X438</t>
  </si>
  <si>
    <t>FORDHAM LEADERSHIP ACADEMY FOR BUSINESS AND TECHNOLOGY</t>
  </si>
  <si>
    <t>Richard Bost</t>
  </si>
  <si>
    <t>10X439</t>
  </si>
  <si>
    <t>BRONX HIGH SCHOOL FOR LAW AND COMMUNITY SERVICE</t>
  </si>
  <si>
    <t>Gail Joyner-White</t>
  </si>
  <si>
    <t>10X440</t>
  </si>
  <si>
    <t>DEWITT CLINTON HIGH SCHOOL</t>
  </si>
  <si>
    <t>Geraldine Ambrosio</t>
  </si>
  <si>
    <t>10X442</t>
  </si>
  <si>
    <t>CELIA CRUZ BRONX HIGH SCHOOL OF MUSIC, THE</t>
  </si>
  <si>
    <t>William Rodriguez, Ed.D.</t>
  </si>
  <si>
    <t>10X445</t>
  </si>
  <si>
    <t>BRONX HIGH SCHOOL OF SCIENCE</t>
  </si>
  <si>
    <t>Valerie Reidy</t>
  </si>
  <si>
    <t>10X475</t>
  </si>
  <si>
    <t>JOHN F. KENNEDY HIGH SCHOOL</t>
  </si>
  <si>
    <t>Anthony Rotunno</t>
  </si>
  <si>
    <t>Restructuring (Advanced) -  Comprehensiv</t>
  </si>
  <si>
    <t>10X477</t>
  </si>
  <si>
    <t>MARBLE HILL HIGH SCHOOL FOR INTERNATIONAL STUDIES</t>
  </si>
  <si>
    <t>KIRSTEN LARSON</t>
  </si>
  <si>
    <t>10X495</t>
  </si>
  <si>
    <t>UNIVERSITY HEIGHTS SECONDARY SCHOOL AT BRONX COMMUNITY COLLEGE</t>
  </si>
  <si>
    <t>Brenda Bravo</t>
  </si>
  <si>
    <t>10X546</t>
  </si>
  <si>
    <t>BRONX THEATRE HIGH SCHOOL</t>
  </si>
  <si>
    <t>Deborah Effinger</t>
  </si>
  <si>
    <t>10X549</t>
  </si>
  <si>
    <t>DISCOVERY HIGH SCHOOL</t>
  </si>
  <si>
    <t>ROLANDO RIVERA</t>
  </si>
  <si>
    <t>10X660</t>
  </si>
  <si>
    <t>GRACE DODGE CAREER AND TECHNICAL EDUCATION HIGH SCHOOL</t>
  </si>
  <si>
    <t>Roberto Hernandez</t>
  </si>
  <si>
    <t>10X696</t>
  </si>
  <si>
    <t>HIGH SCHOOL OF AMERICAN STUDIES AT LEHMAN COLLEGE</t>
  </si>
  <si>
    <t>Mr. Alessandro Weiss</t>
  </si>
  <si>
    <t>11X016</t>
  </si>
  <si>
    <t>11</t>
  </si>
  <si>
    <t>P.S. 016 WAKEFIELD</t>
  </si>
  <si>
    <t>Yvonne Williams</t>
  </si>
  <si>
    <t>11X019</t>
  </si>
  <si>
    <t>P.S. 019 JUDITH K. WEISS</t>
  </si>
  <si>
    <t>Timothy P. Sullivan</t>
  </si>
  <si>
    <t>11X021</t>
  </si>
  <si>
    <t>P.S. 021 PHILIP H. SHERIDAN</t>
  </si>
  <si>
    <t>Joyce Coleman</t>
  </si>
  <si>
    <t>11X041</t>
  </si>
  <si>
    <t>P.S. 041 GUN HILL ROAD</t>
  </si>
  <si>
    <t>Erika Tobia</t>
  </si>
  <si>
    <t>11X068</t>
  </si>
  <si>
    <t>P.S. 068 BRONX</t>
  </si>
  <si>
    <t>Cheryl Coles</t>
  </si>
  <si>
    <t>11X076</t>
  </si>
  <si>
    <t>P.S. 076 THE BENNINGTON SCHOOL</t>
  </si>
  <si>
    <t>Louise Sedotto</t>
  </si>
  <si>
    <t>11X078</t>
  </si>
  <si>
    <t>P.S. 078 ANNE HUTCHINSON</t>
  </si>
  <si>
    <t>Claudina Skerritt</t>
  </si>
  <si>
    <t>11X083</t>
  </si>
  <si>
    <t>P.S. 083 DONALD HERTZ</t>
  </si>
  <si>
    <t>Benjamin Soccodato</t>
  </si>
  <si>
    <t>11X087</t>
  </si>
  <si>
    <t>P.S. 087 BRONX</t>
  </si>
  <si>
    <t>Donna Anaman</t>
  </si>
  <si>
    <t>11X089</t>
  </si>
  <si>
    <t>P.S. 089 BRONX</t>
  </si>
  <si>
    <t>Ronald Rivera</t>
  </si>
  <si>
    <t>11X096</t>
  </si>
  <si>
    <t>P.S. 096 RICHARD RODGERS</t>
  </si>
  <si>
    <t>Marta Garcia</t>
  </si>
  <si>
    <t>11X097</t>
  </si>
  <si>
    <t>P.S. 097 BRONX</t>
  </si>
  <si>
    <t>Katheleen Bornkamp</t>
  </si>
  <si>
    <t>11X103</t>
  </si>
  <si>
    <t>P.S. 103 HECTOR FONTANEZ</t>
  </si>
  <si>
    <t>Alice Brown</t>
  </si>
  <si>
    <t>11X105</t>
  </si>
  <si>
    <t>P.S. 105 SEN ABRAHAM BERNSTEIN</t>
  </si>
  <si>
    <t>Mr. Christopher Eustace</t>
  </si>
  <si>
    <t>11X106</t>
  </si>
  <si>
    <t>P.S. 106 PARKCHESTER</t>
  </si>
  <si>
    <t>Eugenia Montalvo</t>
  </si>
  <si>
    <t>11X108</t>
  </si>
  <si>
    <t>P.S. 108 PHILIP J. ABINANTI</t>
  </si>
  <si>
    <t>Charles Sperrazza</t>
  </si>
  <si>
    <t>11X111</t>
  </si>
  <si>
    <t>P.S. 111 SETON FALLS</t>
  </si>
  <si>
    <t>Julia Rivers-Jones</t>
  </si>
  <si>
    <t>11X112</t>
  </si>
  <si>
    <t>P.S. 112 BRONXWOOD</t>
  </si>
  <si>
    <t>Susan Barnes</t>
  </si>
  <si>
    <t>11X121</t>
  </si>
  <si>
    <t>P.S. 121 THROOP</t>
  </si>
  <si>
    <t>Rachel Donnelly</t>
  </si>
  <si>
    <t>11X127</t>
  </si>
  <si>
    <t>J.H.S. 127 THE CASTLE HILL</t>
  </si>
  <si>
    <t>Harry Sherman</t>
  </si>
  <si>
    <t>11X142</t>
  </si>
  <si>
    <t>MS 142 JOHN PHILIP SOUSA</t>
  </si>
  <si>
    <t>Casimiro Cibelli</t>
  </si>
  <si>
    <t>11X144</t>
  </si>
  <si>
    <t>J.H.S. 144 MICHELANGELO</t>
  </si>
  <si>
    <t>Katina Lotakis</t>
  </si>
  <si>
    <t>11X153</t>
  </si>
  <si>
    <t>P.S. 153 HELLEN KELLER</t>
  </si>
  <si>
    <t>Veronica Goka</t>
  </si>
  <si>
    <t>11X160</t>
  </si>
  <si>
    <t>P.S. 160 WALT DISNEY</t>
  </si>
  <si>
    <t>Lori Baker</t>
  </si>
  <si>
    <t>11X175</t>
  </si>
  <si>
    <t>P.S. 175 CITY ISLAND</t>
  </si>
  <si>
    <t>Amy Lipson</t>
  </si>
  <si>
    <t>11X178</t>
  </si>
  <si>
    <t>P.S. 178 - DR. SELMAN WAKSMAN</t>
  </si>
  <si>
    <t>Evelyn Fulton</t>
  </si>
  <si>
    <t>11X180</t>
  </si>
  <si>
    <t>M.S. 180 DR. DANIEL HALE WILLIAMS</t>
  </si>
  <si>
    <t>Frank Uzzo</t>
  </si>
  <si>
    <t>11X181</t>
  </si>
  <si>
    <t>I.S. 181 PABLO CASALS</t>
  </si>
  <si>
    <t>Christopher Warnock</t>
  </si>
  <si>
    <t>11X189</t>
  </si>
  <si>
    <t>CORNERSTONE ACADEMY FOR SOCIAL ACTION</t>
  </si>
  <si>
    <t>Malissa Mootoo</t>
  </si>
  <si>
    <t>11X194</t>
  </si>
  <si>
    <t>PS/MS 194</t>
  </si>
  <si>
    <t>Elmer Myers</t>
  </si>
  <si>
    <t>11X249</t>
  </si>
  <si>
    <t>BRONX HEALTH SCIENCES HIGH SCHOOL</t>
  </si>
  <si>
    <t>Miriam Rivas</t>
  </si>
  <si>
    <t>11X253</t>
  </si>
  <si>
    <t>BRONX HIGH SCHOOL FOR WRITING AND COMMUNICATION ARTS</t>
  </si>
  <si>
    <t>Steven Chernigoff</t>
  </si>
  <si>
    <t>11X265</t>
  </si>
  <si>
    <t>BRONX LAB SCHOOL</t>
  </si>
  <si>
    <t>Marc Sternberg</t>
  </si>
  <si>
    <t>11X270</t>
  </si>
  <si>
    <t>ACADEMY FOR SCHOLARSHIP AND ENTREPRENEURSHIP: A COLLEGE BOARD SCHOOL</t>
  </si>
  <si>
    <t>Zenobia White</t>
  </si>
  <si>
    <t>11X272</t>
  </si>
  <si>
    <t>GLOBE SCHOOL FOR ENVIRONMENTAL RESEARCH</t>
  </si>
  <si>
    <t>Barbara Hartnett</t>
  </si>
  <si>
    <t>11X275</t>
  </si>
  <si>
    <t>HIGH SCHOOL OF COMPUTERS AND TECHNOLOGY</t>
  </si>
  <si>
    <t>Bruce Abramowitz</t>
  </si>
  <si>
    <t>11X287</t>
  </si>
  <si>
    <t>THE FORWARD SCHOOL</t>
  </si>
  <si>
    <t>Adrienne Phifer</t>
  </si>
  <si>
    <t>11X288</t>
  </si>
  <si>
    <t>COLLEGIATE INSTITUTE FOR MATH AND SCIENCE</t>
  </si>
  <si>
    <t>Estelle Hans</t>
  </si>
  <si>
    <t>11X289</t>
  </si>
  <si>
    <t>THE YOUNG SCHOLARS ACADEMY OF THE BRONX</t>
  </si>
  <si>
    <t>Vaughn Thompson</t>
  </si>
  <si>
    <t>11X290</t>
  </si>
  <si>
    <t>BRONX ACADEMY OF HEALTH CAREERS</t>
  </si>
  <si>
    <t>Marvia Lindsay</t>
  </si>
  <si>
    <t>11X299</t>
  </si>
  <si>
    <t>ASTOR COLLEGIATE ACADEMY</t>
  </si>
  <si>
    <t>ROSE C. LOBIANCO</t>
  </si>
  <si>
    <t>11X322</t>
  </si>
  <si>
    <t>ASPIRE PREPARATORY MIDDLE SCHOOL</t>
  </si>
  <si>
    <t>Steven Cobb</t>
  </si>
  <si>
    <t>11X326</t>
  </si>
  <si>
    <t>BRONX GREEN MIDDLE SCHOOL</t>
  </si>
  <si>
    <t>Emily Becker</t>
  </si>
  <si>
    <t>11X370</t>
  </si>
  <si>
    <t>SCHOOL OF DIPLOMACY</t>
  </si>
  <si>
    <t>John Scalice</t>
  </si>
  <si>
    <t>11X372</t>
  </si>
  <si>
    <t>URBAN ASSEMBLY SCHOOL FOR WILDLIFE CONSERVATION</t>
  </si>
  <si>
    <t>Mark Ossenheimer</t>
  </si>
  <si>
    <t>11X415</t>
  </si>
  <si>
    <t>CHRISTOPHER COLUMBUS HIGH SCHOOL</t>
  </si>
  <si>
    <t>Lisa Fuentes</t>
  </si>
  <si>
    <t>11X418</t>
  </si>
  <si>
    <t>BRONX HIGH SCHOOL FOR THE VISUAL ARTS</t>
  </si>
  <si>
    <t>George York</t>
  </si>
  <si>
    <t>11X455</t>
  </si>
  <si>
    <t>HARRY S TRUMAN HIGH SCHOOL</t>
  </si>
  <si>
    <t>Sana Nasser</t>
  </si>
  <si>
    <t>11X513</t>
  </si>
  <si>
    <t>NEW WORLD HIGH SCHOOL</t>
  </si>
  <si>
    <t>Fausto Salazar</t>
  </si>
  <si>
    <t>11X514</t>
  </si>
  <si>
    <t>THE BRONXWOOD PREPARATORY ACADEMY</t>
  </si>
  <si>
    <t>Janet Gallardo</t>
  </si>
  <si>
    <t>11X541</t>
  </si>
  <si>
    <t>GLOBAL ENTERPRISE HIGH SCHOOL</t>
  </si>
  <si>
    <t>Michelle W. Joseph</t>
  </si>
  <si>
    <t>11X542</t>
  </si>
  <si>
    <t>PELHAM PREPARATORY ACADEMY</t>
  </si>
  <si>
    <t>Jane Aronoff</t>
  </si>
  <si>
    <t>11X544</t>
  </si>
  <si>
    <t>HIGH SCHOOL FOR CONTEMPORARY ARTS</t>
  </si>
  <si>
    <t>Francisco Sanchez</t>
  </si>
  <si>
    <t>11X545</t>
  </si>
  <si>
    <t>BRONX AEROSPACE HIGH SCHOOL</t>
  </si>
  <si>
    <t>Barbara Kirkweg</t>
  </si>
  <si>
    <t>12X006</t>
  </si>
  <si>
    <t>12</t>
  </si>
  <si>
    <t>P.S. 006 WEST FARMS</t>
  </si>
  <si>
    <t>Darlene Mcwhales</t>
  </si>
  <si>
    <t>12X044</t>
  </si>
  <si>
    <t>P.S. 044 DAVID C. FARRAGUT</t>
  </si>
  <si>
    <t>Mildred Jones</t>
  </si>
  <si>
    <t>12X047</t>
  </si>
  <si>
    <t>P.S. 047 JOHN RANDOLPH</t>
  </si>
  <si>
    <t>Thomas Guarnieri</t>
  </si>
  <si>
    <t>12X050</t>
  </si>
  <si>
    <t>P.S. 050 CLARA BARTON</t>
  </si>
  <si>
    <t>Francisco Cruz</t>
  </si>
  <si>
    <t>12X057</t>
  </si>
  <si>
    <t>P.S. 057 CRESCENT</t>
  </si>
  <si>
    <t>Edsel Philip</t>
  </si>
  <si>
    <t>12X061</t>
  </si>
  <si>
    <t>P.S. 061 FRANCISCO OLLER</t>
  </si>
  <si>
    <t>Patricia Quigley</t>
  </si>
  <si>
    <t>12X066</t>
  </si>
  <si>
    <t>P.S. 066 SCHOOL OF HIGHER EXPECTATIONS</t>
  </si>
  <si>
    <t>Thomas Degrazia</t>
  </si>
  <si>
    <t>12X067</t>
  </si>
  <si>
    <t>P.S. 067 MOHEGAN SCHOOL</t>
  </si>
  <si>
    <t>Emily Grimball</t>
  </si>
  <si>
    <t>12X092</t>
  </si>
  <si>
    <t>P.S. 092 BRONX</t>
  </si>
  <si>
    <t>Anthony Wilcox Warn</t>
  </si>
  <si>
    <t>12X098</t>
  </si>
  <si>
    <t>J.H.S. 098 HERMAN RIDDER</t>
  </si>
  <si>
    <t>Claralee Irobunda</t>
  </si>
  <si>
    <t>12X102</t>
  </si>
  <si>
    <t>P.S. 102 JOSEPH O. LORETAN</t>
  </si>
  <si>
    <t>Tanyua Trezevantte</t>
  </si>
  <si>
    <t>12X129</t>
  </si>
  <si>
    <t>P.S. 129 TWIN PARKS UPPER</t>
  </si>
  <si>
    <t>Yvette Beasley</t>
  </si>
  <si>
    <t>12X134</t>
  </si>
  <si>
    <t>P.S. 134 GEORGE F. BRISTOW</t>
  </si>
  <si>
    <t>Kenneth Thomas</t>
  </si>
  <si>
    <t>12X150</t>
  </si>
  <si>
    <t>P.S. 150 CHARLES JAMES FOX</t>
  </si>
  <si>
    <t>Edwin Irizarry</t>
  </si>
  <si>
    <t>12X190</t>
  </si>
  <si>
    <t>E.S.M.T- I.S. 190</t>
  </si>
  <si>
    <t>Dianajade Santiago</t>
  </si>
  <si>
    <t>12X195</t>
  </si>
  <si>
    <t>P.S. 195</t>
  </si>
  <si>
    <t>Andrew Kavanagh</t>
  </si>
  <si>
    <t>12X196</t>
  </si>
  <si>
    <t>P.S. 196</t>
  </si>
  <si>
    <t>Lizzette Rivera</t>
  </si>
  <si>
    <t>12X198</t>
  </si>
  <si>
    <t>P.S. 198</t>
  </si>
  <si>
    <t>Judy Hunt-Hutchings</t>
  </si>
  <si>
    <t>12X211</t>
  </si>
  <si>
    <t>P.S. 211</t>
  </si>
  <si>
    <t>Betty Gonzalez-Soto</t>
  </si>
  <si>
    <t>12X212</t>
  </si>
  <si>
    <t>P.S. 212</t>
  </si>
  <si>
    <t>Yohan Lim</t>
  </si>
  <si>
    <t>12X214</t>
  </si>
  <si>
    <t>P.S. 214</t>
  </si>
  <si>
    <t>David Cintron</t>
  </si>
  <si>
    <t>12X216</t>
  </si>
  <si>
    <t>BUSINESS SCHOOL FOR ENTREPRENEURIAL STUDIES</t>
  </si>
  <si>
    <t>Domingo Martinez</t>
  </si>
  <si>
    <t>12X217</t>
  </si>
  <si>
    <t>SCHOOL OF PERFORMING ARTS</t>
  </si>
  <si>
    <t>Seth Litt</t>
  </si>
  <si>
    <t>12X242</t>
  </si>
  <si>
    <t>MOTT HALL V</t>
  </si>
  <si>
    <t>Peter Oroszlany</t>
  </si>
  <si>
    <t>12X245</t>
  </si>
  <si>
    <t>NEW DAY ACADEMY</t>
  </si>
  <si>
    <t>Daisy Fontanez</t>
  </si>
  <si>
    <t>12X248</t>
  </si>
  <si>
    <t>METROPOLITAN HIGH SCHOOL, THE</t>
  </si>
  <si>
    <t>Carla Theodorou</t>
  </si>
  <si>
    <t>12X251</t>
  </si>
  <si>
    <t>EXPLORATIONS ACADEMY</t>
  </si>
  <si>
    <t>SUSANA HERNANDEZ</t>
  </si>
  <si>
    <t>12X262</t>
  </si>
  <si>
    <t>PERFORMANCE CONSERVATORY HIGH SCHOOL</t>
  </si>
  <si>
    <t>Mark E. Sweeting</t>
  </si>
  <si>
    <t>12X267</t>
  </si>
  <si>
    <t>BRONX LATIN</t>
  </si>
  <si>
    <t>Leticia Pineiro</t>
  </si>
  <si>
    <t>12X269</t>
  </si>
  <si>
    <t>BRONX STUDIO SCHOOL FOR WRITERS AND ARTISTS</t>
  </si>
  <si>
    <t>David Vazquez</t>
  </si>
  <si>
    <t>12X271</t>
  </si>
  <si>
    <t>EAST BRONX ACADEMY FOR THE FUTURE</t>
  </si>
  <si>
    <t>Sarah Scrogin</t>
  </si>
  <si>
    <t>12X273</t>
  </si>
  <si>
    <t>FREDERICK DOUGLASS ACADEMY V. MIDDLE SCHOOL</t>
  </si>
  <si>
    <t>Deborah Cimini</t>
  </si>
  <si>
    <t>12X278</t>
  </si>
  <si>
    <t>PEACE AND DIVERSITY ACADEMY</t>
  </si>
  <si>
    <t>Andrew Turay</t>
  </si>
  <si>
    <t>12X286</t>
  </si>
  <si>
    <t>FANNIE LOU HAMER MIDDLE SCHOOL</t>
  </si>
  <si>
    <t>Lorraine Chanon</t>
  </si>
  <si>
    <t>12X300</t>
  </si>
  <si>
    <t>THE SCHOOL OF SCIENCE AND APPLIED LEARNING</t>
  </si>
  <si>
    <t>Venessa Singleton</t>
  </si>
  <si>
    <t>12X316</t>
  </si>
  <si>
    <t>KAPPA III</t>
  </si>
  <si>
    <t>Elisa Alvarez</t>
  </si>
  <si>
    <t>12X318</t>
  </si>
  <si>
    <t>I.S. X318 MATH, SCIENCE &amp; TECHNOLOGY THROUGH ARTS</t>
  </si>
  <si>
    <t>Maria Lopez</t>
  </si>
  <si>
    <t>12X341</t>
  </si>
  <si>
    <t>ACCION ACADEMY</t>
  </si>
  <si>
    <t>Adrian Manuel</t>
  </si>
  <si>
    <t>12X383</t>
  </si>
  <si>
    <t>EMOLIOR ACADEMY</t>
  </si>
  <si>
    <t>Derick Spaulding</t>
  </si>
  <si>
    <t>12X384</t>
  </si>
  <si>
    <t>ENTRADA ACADEMY</t>
  </si>
  <si>
    <t>Socorro Diaz</t>
  </si>
  <si>
    <t>12X388</t>
  </si>
  <si>
    <t>PAN AMERICAN INTERNATIONAL HIGH SCHOOL AT MONROE</t>
  </si>
  <si>
    <t>Bridgit Claire Bye</t>
  </si>
  <si>
    <t>12X550</t>
  </si>
  <si>
    <t>HIGH SCHOOL OF WORLD CULTURES</t>
  </si>
  <si>
    <t>Ramon Namnum</t>
  </si>
  <si>
    <t>12X680</t>
  </si>
  <si>
    <t>BRONX COALITION COMMUNITY HIGH SCHOOL</t>
  </si>
  <si>
    <t>Gloria McDuffie</t>
  </si>
  <si>
    <t>12X682</t>
  </si>
  <si>
    <t>FANNIE LOU HAMER FREEDOM HIGH SCHOOL</t>
  </si>
  <si>
    <t>Nancy Mann</t>
  </si>
  <si>
    <t>12X684</t>
  </si>
  <si>
    <t>WINGS ACADEMY</t>
  </si>
  <si>
    <t>Wayne Cox</t>
  </si>
  <si>
    <t>12X690</t>
  </si>
  <si>
    <t>MONROE ACADEMY FOR BUSINESS/LAW</t>
  </si>
  <si>
    <t>Kabeya Mbuyi</t>
  </si>
  <si>
    <t>12X691</t>
  </si>
  <si>
    <t>BRONX LITTLE SCHOOL</t>
  </si>
  <si>
    <t>Janice Gordon</t>
  </si>
  <si>
    <t>12X692</t>
  </si>
  <si>
    <t>MONROE ACADEMY FOR VISUAL ARTS &amp; DESIGN</t>
  </si>
  <si>
    <t>Richard J. Massel</t>
  </si>
  <si>
    <t>13K003</t>
  </si>
  <si>
    <t>13</t>
  </si>
  <si>
    <t>P.S. 003 THE BEDFORD VILLAGE</t>
  </si>
  <si>
    <t>Kristina Beecher</t>
  </si>
  <si>
    <t>13K008</t>
  </si>
  <si>
    <t>P.S. 008 ROBERT FULTON</t>
  </si>
  <si>
    <t>Seth Phillips</t>
  </si>
  <si>
    <t>13K009</t>
  </si>
  <si>
    <t>P.S. 009 TEUNIS G. BERGEN</t>
  </si>
  <si>
    <t>Sandra D'Avilar</t>
  </si>
  <si>
    <t>13K011</t>
  </si>
  <si>
    <t>P.S. 011 PURVIS J. BEHAN</t>
  </si>
  <si>
    <t>Alonta Wrighton</t>
  </si>
  <si>
    <t>13K020</t>
  </si>
  <si>
    <t>P.S. 020 CLINTON HILL</t>
  </si>
  <si>
    <t>Sean Keaton</t>
  </si>
  <si>
    <t>13K044</t>
  </si>
  <si>
    <t>P.S. 044 MARCUS GARVEY</t>
  </si>
  <si>
    <t>Valerie Taylor</t>
  </si>
  <si>
    <t>13K046</t>
  </si>
  <si>
    <t>P.S. 046 EDWARD C. BLUM</t>
  </si>
  <si>
    <t>Karyn Nicholson</t>
  </si>
  <si>
    <t>13K054</t>
  </si>
  <si>
    <t>P.S. 054 SAMUEL C. BARNES</t>
  </si>
  <si>
    <t>Lorna Khan</t>
  </si>
  <si>
    <t>13K056</t>
  </si>
  <si>
    <t>P.S. 056 LEWIS H. LATIMER</t>
  </si>
  <si>
    <t>Deborah Clark-Johnson</t>
  </si>
  <si>
    <t>13K067</t>
  </si>
  <si>
    <t>P.S. 067 CHARLES A. DORSEY</t>
  </si>
  <si>
    <t>Corinne Seabrook</t>
  </si>
  <si>
    <t>13K093</t>
  </si>
  <si>
    <t>P.S. 093 WILLIAM H. PRESCOTT</t>
  </si>
  <si>
    <t>Yvonne Knight</t>
  </si>
  <si>
    <t>13K103</t>
  </si>
  <si>
    <t>SATELLITE THREE</t>
  </si>
  <si>
    <t>Kenyatte Reid</t>
  </si>
  <si>
    <t>13K113</t>
  </si>
  <si>
    <t>M.S. 113 RONALD EDMONDS LEARNING CENTER</t>
  </si>
  <si>
    <t>Khalek Kirkland</t>
  </si>
  <si>
    <t>13K117</t>
  </si>
  <si>
    <t>J.H.S. 117 FRANCIS SCOTT KEY</t>
  </si>
  <si>
    <t>Alander Hasty</t>
  </si>
  <si>
    <t>13K133</t>
  </si>
  <si>
    <t>P.S. 133 WILLIAM A. BUTLER</t>
  </si>
  <si>
    <t>Heather D Foster-Mann</t>
  </si>
  <si>
    <t>13K256</t>
  </si>
  <si>
    <t>P.S. 256 BENJAMIN BANNEKER</t>
  </si>
  <si>
    <t>Sharyn Hemphill</t>
  </si>
  <si>
    <t>13K258</t>
  </si>
  <si>
    <t>J.H.S. 258 DAVID RUGGLES</t>
  </si>
  <si>
    <t>Stanley Walker</t>
  </si>
  <si>
    <t>13K265</t>
  </si>
  <si>
    <t>DR. SUSAN S. MCKINNEY SECONDARY SCHOOL OF THE ARTS</t>
  </si>
  <si>
    <t>Paula Holmes</t>
  </si>
  <si>
    <t>13K266</t>
  </si>
  <si>
    <t>M.S. K266 - PARK PLACE COMMUNITY MIDDLE SCHOOL</t>
  </si>
  <si>
    <t>Michele Robinson</t>
  </si>
  <si>
    <t>13K270</t>
  </si>
  <si>
    <t>P.S. 270 JOHANN DEKALB</t>
  </si>
  <si>
    <t>Mitra Lutchman</t>
  </si>
  <si>
    <t>13K282</t>
  </si>
  <si>
    <t>P.S. 282 PARK SLOPE</t>
  </si>
  <si>
    <t>Magalie Alexis</t>
  </si>
  <si>
    <t>13K287</t>
  </si>
  <si>
    <t>P.S. 287 BAILEY K. ASHFORD</t>
  </si>
  <si>
    <t>Ms. Michele Rawlins</t>
  </si>
  <si>
    <t>13K301</t>
  </si>
  <si>
    <t>SATELLITE EAST MIDDLE SCHOOL</t>
  </si>
  <si>
    <t>Kim Mcpherson</t>
  </si>
  <si>
    <t>13K305</t>
  </si>
  <si>
    <t>P.S. 305 DR. PETER RAY</t>
  </si>
  <si>
    <t>Dr. Julia Mortley</t>
  </si>
  <si>
    <t>13K307</t>
  </si>
  <si>
    <t>P.S. 307 DANIEL HALE WILLIAMS</t>
  </si>
  <si>
    <t>Roberta Davenport</t>
  </si>
  <si>
    <t>13K313</t>
  </si>
  <si>
    <t>SATELLITE WEST MIDDLE SCHOOL</t>
  </si>
  <si>
    <t>Suzane Joseph</t>
  </si>
  <si>
    <t>13K336</t>
  </si>
  <si>
    <t>ACADEMY OF BUSINESS AND COMMUNITY DEVELOPMENT</t>
  </si>
  <si>
    <t>Clyde Cole</t>
  </si>
  <si>
    <t>13K350</t>
  </si>
  <si>
    <t>URBAN ASSEMBLY SCHOOL OF MUSIC AND ART, THE</t>
  </si>
  <si>
    <t>Paul Thompson</t>
  </si>
  <si>
    <t>13K412</t>
  </si>
  <si>
    <t>BROOKLYN COMMUNITY HIGH SCHOOL OF COMMUNICATION, ARTS AND MEDIA</t>
  </si>
  <si>
    <t>James O'Brien</t>
  </si>
  <si>
    <t>13K419</t>
  </si>
  <si>
    <t>SCIENCE SKILLS CENTER HIGH SCHOOL FOR SCIENCE, TECHNOLOGY AND THE CREATIVE ARTS</t>
  </si>
  <si>
    <t>Judy Henry</t>
  </si>
  <si>
    <t>13K430</t>
  </si>
  <si>
    <t>BROOKLYN TECHNICAL HIGH SCHOOL</t>
  </si>
  <si>
    <t>Randy Asher</t>
  </si>
  <si>
    <t>13K439</t>
  </si>
  <si>
    <t>BROOKLYN INTERNATIONAL HIGH SCHOOL</t>
  </si>
  <si>
    <t>PAMELA TARANTO</t>
  </si>
  <si>
    <t>13K483</t>
  </si>
  <si>
    <t>URBAN ASSEMBLY SCHOOL FOR LAW AND JUSTICE, THE</t>
  </si>
  <si>
    <t>Shannon Curran</t>
  </si>
  <si>
    <t>13K492</t>
  </si>
  <si>
    <t>URBAN ASSEMBLY ACADEMY OF ARTS AND LETTERS</t>
  </si>
  <si>
    <t>Allison Gaines Pell</t>
  </si>
  <si>
    <t>13K499</t>
  </si>
  <si>
    <t>ACORN COMMUNITY HIGH SCHOOL</t>
  </si>
  <si>
    <t>Andrea Lewis</t>
  </si>
  <si>
    <t>13K509</t>
  </si>
  <si>
    <t>FREEDOM ACADEMY HIGH SCHOOL</t>
  </si>
  <si>
    <t>Alyson Forde</t>
  </si>
  <si>
    <t>13K527</t>
  </si>
  <si>
    <t>URBAN ASSEMBLY INSTITUTE OF MATH AND SCIENCE FOR YOUNG WOMEN</t>
  </si>
  <si>
    <t>Kelly Demonaco And Kiri Soares</t>
  </si>
  <si>
    <t>13K571</t>
  </si>
  <si>
    <t>M.S. 571</t>
  </si>
  <si>
    <t>Santosha Troutman</t>
  </si>
  <si>
    <t>13K592</t>
  </si>
  <si>
    <t>KHALIL GIBRAN INTERNATIONAL ACADEMY</t>
  </si>
  <si>
    <t>Holly Anne Reichert</t>
  </si>
  <si>
    <t>13K595</t>
  </si>
  <si>
    <t>BEDFORD ACADEMY HIGH SCHOOL</t>
  </si>
  <si>
    <t>Adofo Muhammad</t>
  </si>
  <si>
    <t>13K596</t>
  </si>
  <si>
    <t>KNOWLEDGE AND POWER PREPARATORY ACADEMY VII MIDDLE SCHOOL</t>
  </si>
  <si>
    <t>Rosa Smith-Norman</t>
  </si>
  <si>
    <t>13K605</t>
  </si>
  <si>
    <t>GEORGE WESTINGHOUSE CAREER AND TECHNICAL EDUCATION HIGH SCHOOL</t>
  </si>
  <si>
    <t>Janine L. Kieran</t>
  </si>
  <si>
    <t>13K670</t>
  </si>
  <si>
    <t>BENJAMIN BANNEKER ACADEMY</t>
  </si>
  <si>
    <t>Majida Abdul-Karim</t>
  </si>
  <si>
    <t>14K016</t>
  </si>
  <si>
    <t>14</t>
  </si>
  <si>
    <t>P.S. 016 LEONARD DUNKLY</t>
  </si>
  <si>
    <t>Virginia Berrios</t>
  </si>
  <si>
    <t>14K017</t>
  </si>
  <si>
    <t>P.S. 017 HENRY D. WOODWORTH</t>
  </si>
  <si>
    <t>Dr. Robert Marchi</t>
  </si>
  <si>
    <t>14K018</t>
  </si>
  <si>
    <t>P.S. 018 EDWARD BUSH</t>
  </si>
  <si>
    <t>Karen Ford</t>
  </si>
  <si>
    <t>14K019</t>
  </si>
  <si>
    <t>P.S. 019 ROBERTO CLEMENTE</t>
  </si>
  <si>
    <t>Maria Witherspoon</t>
  </si>
  <si>
    <t>14K023</t>
  </si>
  <si>
    <t>P.S. 023 CARTER G. WOODSON</t>
  </si>
  <si>
    <t>Sharon Meade</t>
  </si>
  <si>
    <t>14K031</t>
  </si>
  <si>
    <t>P.S. 031 SAMUEL F. DUPONT</t>
  </si>
  <si>
    <t>Mary J. Scarlato</t>
  </si>
  <si>
    <t>14K034</t>
  </si>
  <si>
    <t>P.S. 034 OLIVER H. PERRY</t>
  </si>
  <si>
    <t>Alicja Winnicki</t>
  </si>
  <si>
    <t>14K049</t>
  </si>
  <si>
    <t>J.H.S. 049 WILLIAM J. GAYNOR</t>
  </si>
  <si>
    <t>Claytisha Walden</t>
  </si>
  <si>
    <t>14K050</t>
  </si>
  <si>
    <t>J.H.S. 050 JOHN D. WELLS</t>
  </si>
  <si>
    <t>Denise Jamison</t>
  </si>
  <si>
    <t>14K059</t>
  </si>
  <si>
    <t>P.S. 059 WILLIAM FLOYD</t>
  </si>
  <si>
    <t>Dawn Best</t>
  </si>
  <si>
    <t>14K071</t>
  </si>
  <si>
    <t>JUAN MOREL CAMPOS SECONDARY SCHOOL</t>
  </si>
  <si>
    <t>Howard Fineman</t>
  </si>
  <si>
    <t>14K084</t>
  </si>
  <si>
    <t>P.S. 084 JOSE DE DIEGO</t>
  </si>
  <si>
    <t>Stefanie Greco</t>
  </si>
  <si>
    <t>14K110</t>
  </si>
  <si>
    <t>P.S. 110 THE MONITOR</t>
  </si>
  <si>
    <t>Anna Cano Amato</t>
  </si>
  <si>
    <t>14K120</t>
  </si>
  <si>
    <t>P.S. 120 CARLOS TAPIA</t>
  </si>
  <si>
    <t>Liza Caraballo</t>
  </si>
  <si>
    <t>14K126</t>
  </si>
  <si>
    <t>JOHN ERICSSON MIDDLE SCHOOL 126</t>
  </si>
  <si>
    <t>Rosemary Ochoa</t>
  </si>
  <si>
    <t>14K132</t>
  </si>
  <si>
    <t>P.S. 132 THE CONSELYEA SCHOOL</t>
  </si>
  <si>
    <t>Beth Lubeck-Ceffalia</t>
  </si>
  <si>
    <t>14K147</t>
  </si>
  <si>
    <t>P.S. 147 ISAAC REMSEN</t>
  </si>
  <si>
    <t>Julia Disalvo Drake</t>
  </si>
  <si>
    <t>14K157</t>
  </si>
  <si>
    <t>P.S. 157 BENJAMIN FRANKLIN</t>
  </si>
  <si>
    <t>Maribel Torres</t>
  </si>
  <si>
    <t>14K196</t>
  </si>
  <si>
    <t>P.S. 196 TEN EYCK</t>
  </si>
  <si>
    <t>Janine Colon</t>
  </si>
  <si>
    <t>14K250</t>
  </si>
  <si>
    <t>P.S. 250 GEORGE H. LINDSAY</t>
  </si>
  <si>
    <t>Nora Barnes</t>
  </si>
  <si>
    <t>14K257</t>
  </si>
  <si>
    <t>P.S. 257 JOHN F. HYLAN</t>
  </si>
  <si>
    <t>Brian Leavy-Devale</t>
  </si>
  <si>
    <t>14K297</t>
  </si>
  <si>
    <t>P.S. 297 ABRAHAM STOCKTON</t>
  </si>
  <si>
    <t>Maureen Garrity</t>
  </si>
  <si>
    <t>14K318</t>
  </si>
  <si>
    <t>I.S. 318 EUGENIO MARIA DE HOSTOS</t>
  </si>
  <si>
    <t>Fortunato Rubino</t>
  </si>
  <si>
    <t>14K322</t>
  </si>
  <si>
    <t>FOUNDATIONS ACADEMY</t>
  </si>
  <si>
    <t>Gary Beidleman</t>
  </si>
  <si>
    <t>14K330</t>
  </si>
  <si>
    <t>THE URBAN ASSEMBLY SCHOOL FOR THE URBAN ENVIRONMENT</t>
  </si>
  <si>
    <t>Kourtney Cole</t>
  </si>
  <si>
    <t>14K380</t>
  </si>
  <si>
    <t>P.S. 380 JOHN WAYNE ELEMENTARY</t>
  </si>
  <si>
    <t>Josephine Viars</t>
  </si>
  <si>
    <t>14K404</t>
  </si>
  <si>
    <t>ACADEMY FOR YOUNG WRITERS</t>
  </si>
  <si>
    <t>Carolyn Yaffe</t>
  </si>
  <si>
    <t>14K449</t>
  </si>
  <si>
    <t>BROOKLYN LATIN SCHOOL, THE</t>
  </si>
  <si>
    <t>Jason Griffiths</t>
  </si>
  <si>
    <t>14K454</t>
  </si>
  <si>
    <t>GREEN SCHOOL: AN ACADEMY FOR ENVIRONMENTAL CAREERS</t>
  </si>
  <si>
    <t>Karali Pitzele</t>
  </si>
  <si>
    <t>14K474</t>
  </si>
  <si>
    <t>PROGRESS HIGH SCHOOL FOR PROFESSIONAL CAREERS</t>
  </si>
  <si>
    <t>William Jusino</t>
  </si>
  <si>
    <t>14K477</t>
  </si>
  <si>
    <t>SCHOOL FOR LEGAL STUDIES</t>
  </si>
  <si>
    <t>Monica Ortiz</t>
  </si>
  <si>
    <t>14K478</t>
  </si>
  <si>
    <t>ENTERPRISE, BUSINESS AND TECHNOLOGY HIGH SCHOOL</t>
  </si>
  <si>
    <t>Juan S. Mendez</t>
  </si>
  <si>
    <t>14K488</t>
  </si>
  <si>
    <t>BROOKLYN PREPARATORY HIGH SCHOOL</t>
  </si>
  <si>
    <t>Janet Ruth Price</t>
  </si>
  <si>
    <t>14K558</t>
  </si>
  <si>
    <t>WILLIAMSBURG HIGH SCHOOL FOR ARCHITECTURE AND DESIGN</t>
  </si>
  <si>
    <t>Gill Cornell</t>
  </si>
  <si>
    <t>14K561</t>
  </si>
  <si>
    <t>WILLIAMSBURG PREPARATORY SCHOOL</t>
  </si>
  <si>
    <t>Kathleen Elvin</t>
  </si>
  <si>
    <t>14K577</t>
  </si>
  <si>
    <t>CONSELYEA PREPARATORY SCHOOL</t>
  </si>
  <si>
    <t>Maria Masullo</t>
  </si>
  <si>
    <t>14K582</t>
  </si>
  <si>
    <t>M.S. 582</t>
  </si>
  <si>
    <t>Brian Walsh</t>
  </si>
  <si>
    <t>14K586</t>
  </si>
  <si>
    <t>LYONS COMMUNITY SCHOOL</t>
  </si>
  <si>
    <t>Taeko Onishi</t>
  </si>
  <si>
    <t>14K610</t>
  </si>
  <si>
    <t>AUTOMOTIVE HIGH SCHOOL</t>
  </si>
  <si>
    <t>Melissa Silberman</t>
  </si>
  <si>
    <t>14K614</t>
  </si>
  <si>
    <t>YOUNG WOMEN'S LEADERSHIP SCHOOL OF BROOKLYN</t>
  </si>
  <si>
    <t>Talana Bradley</t>
  </si>
  <si>
    <t>14K632</t>
  </si>
  <si>
    <t>FRANCES PERKINS ACADEMY</t>
  </si>
  <si>
    <t>Javier Guzman</t>
  </si>
  <si>
    <t>14K685</t>
  </si>
  <si>
    <t>EL PUENTE ACADEMY FOR PEACE AND JUSTICE</t>
  </si>
  <si>
    <t>Hector Calderon</t>
  </si>
  <si>
    <t>15K001</t>
  </si>
  <si>
    <t>15</t>
  </si>
  <si>
    <t>P.S. 001 THE BERGEN</t>
  </si>
  <si>
    <t>Zaida Vega</t>
  </si>
  <si>
    <t>15K010</t>
  </si>
  <si>
    <t>MAGNET SCHOOL OF MATH, SCIENCE AND DESIGN TECHNOLOGY</t>
  </si>
  <si>
    <t>Laura Scott</t>
  </si>
  <si>
    <t>15K015</t>
  </si>
  <si>
    <t>P.S. 015 PATRICK F. DALY</t>
  </si>
  <si>
    <t>Peggy Wyns-Madison</t>
  </si>
  <si>
    <t>15K024</t>
  </si>
  <si>
    <t>P.S. 024</t>
  </si>
  <si>
    <t>Christina Fuentes</t>
  </si>
  <si>
    <t>15K027</t>
  </si>
  <si>
    <t>AGNES Y. HUMPHREY SCHOOL FOR LEADERSHIP</t>
  </si>
  <si>
    <t>Winston Hamann</t>
  </si>
  <si>
    <t>15K029</t>
  </si>
  <si>
    <t>P.S. 029 JOHN M. HARRIGAN</t>
  </si>
  <si>
    <t>Melanie Raneri-Woods</t>
  </si>
  <si>
    <t>15K032</t>
  </si>
  <si>
    <t>P.S. 032 SAMUELS MILLS SPROLE</t>
  </si>
  <si>
    <t>Deborah Ann Florio</t>
  </si>
  <si>
    <t>15K038</t>
  </si>
  <si>
    <t>P.S. 038 THE PACIFIC</t>
  </si>
  <si>
    <t>Yolanda Ramirez</t>
  </si>
  <si>
    <t>15K039</t>
  </si>
  <si>
    <t>P.S. 039 HENRY BRISTOW</t>
  </si>
  <si>
    <t>Anita De Paz</t>
  </si>
  <si>
    <t>15K051</t>
  </si>
  <si>
    <t>M.S. 51 WILLIAM ALEXANDER</t>
  </si>
  <si>
    <t>Lenore Berner</t>
  </si>
  <si>
    <t>15K058</t>
  </si>
  <si>
    <t>P.S. 058 THE CARROLL</t>
  </si>
  <si>
    <t>Giselle Mcgee</t>
  </si>
  <si>
    <t>15K088</t>
  </si>
  <si>
    <t>J.H.S. 088 PETER ROUGET</t>
  </si>
  <si>
    <t>Ailene Altman Mitchell</t>
  </si>
  <si>
    <t>15K094</t>
  </si>
  <si>
    <t>P.S. 094 THE HENRY LONGFELLOW</t>
  </si>
  <si>
    <t>Janette Caban</t>
  </si>
  <si>
    <t>15K107</t>
  </si>
  <si>
    <t>P.S. 107 JOHN W. KIMBALL</t>
  </si>
  <si>
    <t>Cynthia Holton</t>
  </si>
  <si>
    <t>15K124</t>
  </si>
  <si>
    <t>P.S. 124 SILAS B. DUTCHER</t>
  </si>
  <si>
    <t>Annabelle Martinez</t>
  </si>
  <si>
    <t>15K130</t>
  </si>
  <si>
    <t>P.S. 130 THE PARKSIDE</t>
  </si>
  <si>
    <t>Maria Nunziata</t>
  </si>
  <si>
    <t>15K131</t>
  </si>
  <si>
    <t>P.S. 131 BROOKLYN</t>
  </si>
  <si>
    <t>Ruth Quiles</t>
  </si>
  <si>
    <t>15K136</t>
  </si>
  <si>
    <t>I.S. 136 CHARLES O. DEWEY</t>
  </si>
  <si>
    <t>Eric Sackler</t>
  </si>
  <si>
    <t>15K146</t>
  </si>
  <si>
    <t>P.S. 146</t>
  </si>
  <si>
    <t>Anna Allanbrook</t>
  </si>
  <si>
    <t>15K154</t>
  </si>
  <si>
    <t>MAGNET SCHOOL FOR SCIENCE &amp; TECHNOLOGY</t>
  </si>
  <si>
    <t>Samuel Ortiz</t>
  </si>
  <si>
    <t>15K169</t>
  </si>
  <si>
    <t>P.S. 169 SUNSET PARK</t>
  </si>
  <si>
    <t>Josephine Santiago</t>
  </si>
  <si>
    <t>15K172</t>
  </si>
  <si>
    <t>P.S. 172 BEACON SCHOOL OF EXCELLENCE</t>
  </si>
  <si>
    <t>Jack Spatola</t>
  </si>
  <si>
    <t>15K230</t>
  </si>
  <si>
    <t>P.S. 230 DORIS L. COHEN</t>
  </si>
  <si>
    <t>Sharon Fiden</t>
  </si>
  <si>
    <t>15K261</t>
  </si>
  <si>
    <t>P.S. 261 PHILIP LIVINGSTON</t>
  </si>
  <si>
    <t>Zipporiah Mills</t>
  </si>
  <si>
    <t>15K295</t>
  </si>
  <si>
    <t>P.S. 295</t>
  </si>
  <si>
    <t>Deanna Marco</t>
  </si>
  <si>
    <t>15K321</t>
  </si>
  <si>
    <t>P.S. 321 WILLIAM PENN</t>
  </si>
  <si>
    <t>Elizabeth Phillips</t>
  </si>
  <si>
    <t>15K429</t>
  </si>
  <si>
    <t>BROOKLYN SCHOOL FOR GLOBAL STUDIES</t>
  </si>
  <si>
    <t>Lisa Gibbs</t>
  </si>
  <si>
    <t>15K442</t>
  </si>
  <si>
    <t>NEW HORIZONS SCHOOL</t>
  </si>
  <si>
    <t>Mary Lou Aranyos</t>
  </si>
  <si>
    <t>15K443</t>
  </si>
  <si>
    <t>NEW VOICES SCHOOL OF ACADEMIC &amp; CREATIVE ARTS</t>
  </si>
  <si>
    <t>Frank Giordano</t>
  </si>
  <si>
    <t>15K447</t>
  </si>
  <si>
    <t>THE MATH &amp; SCIENCE EXPLORATORY SCHOOL</t>
  </si>
  <si>
    <t>Mrs. Lisa Gioe-Cordi</t>
  </si>
  <si>
    <t>15K448</t>
  </si>
  <si>
    <t>BROOKLYN SECONDARY SCHOOL FOR COLLABORATIVE STUDIES</t>
  </si>
  <si>
    <t>Alyce Barr</t>
  </si>
  <si>
    <t>15K462</t>
  </si>
  <si>
    <t>SECONDARY SCHOOL FOR LAW</t>
  </si>
  <si>
    <t>Larry Woodbridge</t>
  </si>
  <si>
    <t>15K463</t>
  </si>
  <si>
    <t>SECONDARY SCHOOL FOR JOURNALISM</t>
  </si>
  <si>
    <t>Abbie Reif</t>
  </si>
  <si>
    <t>15K464</t>
  </si>
  <si>
    <t>SECONDARY SCHOOL FOR RESEARCH</t>
  </si>
  <si>
    <t>Jill Bloomberg</t>
  </si>
  <si>
    <t>15K497</t>
  </si>
  <si>
    <t>SCHOOL FOR INTERNATIONAL STUDIES</t>
  </si>
  <si>
    <t>Fred Walsh</t>
  </si>
  <si>
    <t>15K498</t>
  </si>
  <si>
    <t>ACORN HIGH SCHOOL FOR SOCIAL JUSTICE</t>
  </si>
  <si>
    <t>Karen Watts</t>
  </si>
  <si>
    <t>15K519</t>
  </si>
  <si>
    <t>COBBLE HILL SCHOOL OF AMERICAN STUDIES</t>
  </si>
  <si>
    <t>Kenneth Cuthbert</t>
  </si>
  <si>
    <t>Corrective Action (year 1) -  Comprehensive</t>
  </si>
  <si>
    <t>15K530</t>
  </si>
  <si>
    <t>METROPOLITAN CORPORATE ACADEMY HIGH SCHOOL</t>
  </si>
  <si>
    <t>Lennel George</t>
  </si>
  <si>
    <t>15K656</t>
  </si>
  <si>
    <t>BROOKLYN HIGH SCHOOL OF THE ARTS</t>
  </si>
  <si>
    <t>Margaret Lacey Berman</t>
  </si>
  <si>
    <t>15K821</t>
  </si>
  <si>
    <t>SUNSET PARK PREP</t>
  </si>
  <si>
    <t>Lola Padin</t>
  </si>
  <si>
    <t>16K005</t>
  </si>
  <si>
    <t>16</t>
  </si>
  <si>
    <t>P.S. 005 DR. RONALD MCNAIR</t>
  </si>
  <si>
    <t>Lena Gates</t>
  </si>
  <si>
    <t>16K021</t>
  </si>
  <si>
    <t>P.S. 021 CRISPUS ATTUCKS</t>
  </si>
  <si>
    <t>Harold Anderson</t>
  </si>
  <si>
    <t>16K025</t>
  </si>
  <si>
    <t>P.S. 025 EUBIE BLAKE SCHOOL</t>
  </si>
  <si>
    <t>Anita Coley</t>
  </si>
  <si>
    <t>16K026</t>
  </si>
  <si>
    <t>P.S. 026 JESSE OWENS</t>
  </si>
  <si>
    <t>Michele Ashley</t>
  </si>
  <si>
    <t>16K028</t>
  </si>
  <si>
    <t>P.S. 028 THE WARREN PREP ACADEMY</t>
  </si>
  <si>
    <t>Sadie Silver</t>
  </si>
  <si>
    <t>16K035</t>
  </si>
  <si>
    <t>M.S. 035 STEPHEN DECATUR</t>
  </si>
  <si>
    <t>Jacklyn Charles-Marcus</t>
  </si>
  <si>
    <t>16K040</t>
  </si>
  <si>
    <t>P.S. 040 GEORGE W. CARVER</t>
  </si>
  <si>
    <t>Leonie Hibbert</t>
  </si>
  <si>
    <t>16K057</t>
  </si>
  <si>
    <t>J.H.S. 057 WHITELAW REID</t>
  </si>
  <si>
    <t>Celeste Douglas</t>
  </si>
  <si>
    <t>16K081</t>
  </si>
  <si>
    <t>P.S. 081 THADDEUS STEVENS</t>
  </si>
  <si>
    <t>Cheryl Ault</t>
  </si>
  <si>
    <t>16K243</t>
  </si>
  <si>
    <t>P.S. 243K- THE WEEKSVILLE SCHOOL</t>
  </si>
  <si>
    <t>Karen Hambright-Glover</t>
  </si>
  <si>
    <t>16K262</t>
  </si>
  <si>
    <t>P.S. 262 EL HAJJ MALIK EL SHABAZZ ELEMENTARY SCHOOL</t>
  </si>
  <si>
    <t>Joeletha Ferguson</t>
  </si>
  <si>
    <t>16K267</t>
  </si>
  <si>
    <t>M.S. 267 MATH, SCIENCE &amp; TECHNOLOGY</t>
  </si>
  <si>
    <t>Patricia King</t>
  </si>
  <si>
    <t>16K308</t>
  </si>
  <si>
    <t>P.S. 308 CLARA CARDWELL</t>
  </si>
  <si>
    <t>Renata Clement</t>
  </si>
  <si>
    <t>16K309</t>
  </si>
  <si>
    <t>P.S. 309 GEORGE E. WIBECAN</t>
  </si>
  <si>
    <t>Rebecca Fonville</t>
  </si>
  <si>
    <t>16K335</t>
  </si>
  <si>
    <t>P.S. 335 GRANVILLE T. WOODS</t>
  </si>
  <si>
    <t>Laverne Nimmons</t>
  </si>
  <si>
    <t>16K385</t>
  </si>
  <si>
    <t>SCHOOL OF BUSINESS, FINANCE AND ENTREPRENEURSHIP</t>
  </si>
  <si>
    <t>Glyn Marryshow</t>
  </si>
  <si>
    <t>16K393</t>
  </si>
  <si>
    <t>FREDERICK DOUGLASS ACADEMY IV SECONDARY SCHOOL</t>
  </si>
  <si>
    <t>Marian Bowden</t>
  </si>
  <si>
    <t>16K455</t>
  </si>
  <si>
    <t>BOYS AND GIRLS HIGH SCHOOL</t>
  </si>
  <si>
    <t>Spencer Holder</t>
  </si>
  <si>
    <t>16K534</t>
  </si>
  <si>
    <t>UPPER SCHOOL @ P.S. 25</t>
  </si>
  <si>
    <t>William Cooper</t>
  </si>
  <si>
    <t>16K584</t>
  </si>
  <si>
    <t>M.S. 584</t>
  </si>
  <si>
    <t>Gilleyan J. Hargrove</t>
  </si>
  <si>
    <t>16K594</t>
  </si>
  <si>
    <t>GOTHAM PROFESSIONAL ARTS ACADEMY</t>
  </si>
  <si>
    <t>ALEXANDER WHITE</t>
  </si>
  <si>
    <t>16K636</t>
  </si>
  <si>
    <t>YOUNG SCHOLARS' ACADEMY FOR DISCOVERY AND EXPLORATION</t>
  </si>
  <si>
    <t>Danika Lacroix</t>
  </si>
  <si>
    <t>17K002</t>
  </si>
  <si>
    <t>17</t>
  </si>
  <si>
    <t>M.S. 002</t>
  </si>
  <si>
    <t>Adrienne Spencer</t>
  </si>
  <si>
    <t>17K006</t>
  </si>
  <si>
    <t>P.S. 006</t>
  </si>
  <si>
    <t>Ellen Carlisle</t>
  </si>
  <si>
    <t>17K012</t>
  </si>
  <si>
    <t>P.S. 012</t>
  </si>
  <si>
    <t>Nyree Dixon</t>
  </si>
  <si>
    <t>17K022</t>
  </si>
  <si>
    <t>P.S. 022</t>
  </si>
  <si>
    <t>Carlen Padmore</t>
  </si>
  <si>
    <t>17K061</t>
  </si>
  <si>
    <t>M.S. 061 DR. GLADSTONE H. ATWELL</t>
  </si>
  <si>
    <t>Sandra Taylor</t>
  </si>
  <si>
    <t>17K091</t>
  </si>
  <si>
    <t>P.S. 091 THE ALBANY AVENUE SCHOOL</t>
  </si>
  <si>
    <t>Mr. Solomon Long</t>
  </si>
  <si>
    <t>17K092</t>
  </si>
  <si>
    <t>P.S. 092 ADRIAN HEGEMAN</t>
  </si>
  <si>
    <t>Ms. Diana Rahmaan</t>
  </si>
  <si>
    <t>17K138</t>
  </si>
  <si>
    <t>P.S. 138 BROOKLYN</t>
  </si>
  <si>
    <t>Ms. Marie Chauvet-Monchik</t>
  </si>
  <si>
    <t>17K161</t>
  </si>
  <si>
    <t>P.S. 161 THE CROWN</t>
  </si>
  <si>
    <t>Ms. Deborah Barrett</t>
  </si>
  <si>
    <t>17K167</t>
  </si>
  <si>
    <t>P.S. 167 THE PARKWAY</t>
  </si>
  <si>
    <t>Joan Palmer</t>
  </si>
  <si>
    <t>17K181</t>
  </si>
  <si>
    <t>P.S. 181 BROOKLYN</t>
  </si>
  <si>
    <t>Lowell Coleman</t>
  </si>
  <si>
    <t>17K189</t>
  </si>
  <si>
    <t>P.S. 189 LINCOLN TERRACE</t>
  </si>
  <si>
    <t>Ms. Berthe G. Faustin</t>
  </si>
  <si>
    <t>17K191</t>
  </si>
  <si>
    <t>P.S. 191 PAUL ROBESON</t>
  </si>
  <si>
    <t>Mrs. Elsi Capolongo</t>
  </si>
  <si>
    <t>17K221</t>
  </si>
  <si>
    <t>P.S. 221 TOUSSAINT L'OUVERTURE</t>
  </si>
  <si>
    <t>Clara Moodie-Kirkland</t>
  </si>
  <si>
    <t>17K241</t>
  </si>
  <si>
    <t>P.S. 241 EMMA L. JOHNSTON</t>
  </si>
  <si>
    <t>Philip A. Dominique</t>
  </si>
  <si>
    <t>17K246</t>
  </si>
  <si>
    <t>M.S. 246 WALT WHITMAN</t>
  </si>
  <si>
    <t>Bently Warrington</t>
  </si>
  <si>
    <t>17K289</t>
  </si>
  <si>
    <t>P.S. 289 GEORGE V. BROWER</t>
  </si>
  <si>
    <t>Mr. Dennis O. Jeffers</t>
  </si>
  <si>
    <t>17K316</t>
  </si>
  <si>
    <t>P.S. 316 ELIJAH STROUD</t>
  </si>
  <si>
    <t>Elif Gure</t>
  </si>
  <si>
    <t>17K334</t>
  </si>
  <si>
    <t>MIDDLE SCHOOL FOR ACADEMIC AND SOCIAL EXCELLENCE</t>
  </si>
  <si>
    <t>Kathleen Clarke-Glover</t>
  </si>
  <si>
    <t>17K340</t>
  </si>
  <si>
    <t>I.S. 340</t>
  </si>
  <si>
    <t>Mrs. Jean Williams</t>
  </si>
  <si>
    <t>17K352</t>
  </si>
  <si>
    <t>EBBETS FIELD MIDDLE SCHOOL</t>
  </si>
  <si>
    <t>Margie Baker</t>
  </si>
  <si>
    <t>17K353</t>
  </si>
  <si>
    <t>ELIJAH STROUD MIDDLE SCHOOL</t>
  </si>
  <si>
    <t>Claudette Essor</t>
  </si>
  <si>
    <t>17K354</t>
  </si>
  <si>
    <t>THE SCHOOL OF INTEGRATED LEARNING</t>
  </si>
  <si>
    <t>Monique Campbell</t>
  </si>
  <si>
    <t>17K375</t>
  </si>
  <si>
    <t>P.S. 375 JACKIE-ROBINSON SCHOOL</t>
  </si>
  <si>
    <t>Ms. Marion Wilson</t>
  </si>
  <si>
    <t>17K382</t>
  </si>
  <si>
    <t>ACADEMY FOR COLLEGE PREPARATION AND CAREER EXPLORATION: A COLLEGE BOARD SCHOOL</t>
  </si>
  <si>
    <t>Ditta Korbeogo</t>
  </si>
  <si>
    <t>17K394</t>
  </si>
  <si>
    <t>M.S. K394</t>
  </si>
  <si>
    <t>Ms. Claudette Murray</t>
  </si>
  <si>
    <t>17K397</t>
  </si>
  <si>
    <t>P.S. 397 FOSTER-LAURIE</t>
  </si>
  <si>
    <t>Nancy Colon</t>
  </si>
  <si>
    <t>17K398</t>
  </si>
  <si>
    <t>P.S. 398 WALTER WEAVER</t>
  </si>
  <si>
    <t>Diane Danay-Caban</t>
  </si>
  <si>
    <t>17K399</t>
  </si>
  <si>
    <t>P.S. 399 STANLEY EUGENE CLARK</t>
  </si>
  <si>
    <t>Marion J. Brown</t>
  </si>
  <si>
    <t>17K408</t>
  </si>
  <si>
    <t>ACADEMY OF HOSPITALITY AND TOURISM</t>
  </si>
  <si>
    <t>Adam Breier</t>
  </si>
  <si>
    <t>17K484</t>
  </si>
  <si>
    <t>RONALD EDMONDS LEARNING CENTER II</t>
  </si>
  <si>
    <t>Herbert Daughtry</t>
  </si>
  <si>
    <t>17K524</t>
  </si>
  <si>
    <t>INTERNATIONAL HIGH SCHOOL AT PROSPECT HEIGHTS</t>
  </si>
  <si>
    <t>Alexandra Anormaliza</t>
  </si>
  <si>
    <t>17K528</t>
  </si>
  <si>
    <t>HIGH SCHOOL FOR GLOBAL CITIZENSHIP, THE</t>
  </si>
  <si>
    <t>Steve Rau</t>
  </si>
  <si>
    <t>17K531</t>
  </si>
  <si>
    <t>SCHOOL FOR HUMAN RIGHTS, THE</t>
  </si>
  <si>
    <t>Michael Alexander</t>
  </si>
  <si>
    <t>MICHAEL ALEXANDER</t>
  </si>
  <si>
    <t>17K533</t>
  </si>
  <si>
    <t>SCHOOL FOR DEMOCRACY AND LEADERSHIP</t>
  </si>
  <si>
    <t>Rebecca Ostro</t>
  </si>
  <si>
    <t>17K537</t>
  </si>
  <si>
    <t>HIGH SCHOOL FOR YOUTH AND COMMUNITY DEVELOPMENT AT ERASMUS</t>
  </si>
  <si>
    <t>Mary Prendergast</t>
  </si>
  <si>
    <t>17K539</t>
  </si>
  <si>
    <t>HIGH SCHOOL FOR SERVICE &amp; LEARNING AT ERASMUS</t>
  </si>
  <si>
    <t>Leonard Kassan</t>
  </si>
  <si>
    <t>17K543</t>
  </si>
  <si>
    <t>SCIENCE, TECHNOLOGY AND RESEARCH EARLY COLLEGE HIGH SCHOOL AT ERASMUS</t>
  </si>
  <si>
    <t>Dr. Eric L. Blake</t>
  </si>
  <si>
    <t>17K544</t>
  </si>
  <si>
    <t>INTERNATIONAL ARTS BUSINESS SCHOOL</t>
  </si>
  <si>
    <t>Ms. Sheila Hanley</t>
  </si>
  <si>
    <t>17K546</t>
  </si>
  <si>
    <t>HIGH SCHOOL FOR PUBLIC SERVICE: HEROES OF TOMORROW</t>
  </si>
  <si>
    <t>Ben Shuldiner</t>
  </si>
  <si>
    <t>17K547</t>
  </si>
  <si>
    <t>BROOKLYN ACADEMY OF SCIENCE AND THE ENVIRONMENT</t>
  </si>
  <si>
    <t>Veronica Peterson</t>
  </si>
  <si>
    <t>17K548</t>
  </si>
  <si>
    <t>BROOKLYN SCHOOL FOR MUSIC &amp; THEATRE</t>
  </si>
  <si>
    <t>PAMELA RANDAZZO-DORCELY</t>
  </si>
  <si>
    <t>17K587</t>
  </si>
  <si>
    <t>MIDDLE SCHOOL FOR THE ARTS</t>
  </si>
  <si>
    <t>Susan Hobson-Ransom</t>
  </si>
  <si>
    <t>17K590</t>
  </si>
  <si>
    <t>MEDGAR EVERS COLLEGE PREPARATORY SCHOOL</t>
  </si>
  <si>
    <t>Dr. Michael A. Wiltshire</t>
  </si>
  <si>
    <t>17K600</t>
  </si>
  <si>
    <t>CLARA BARTON HIGH SCHOOL</t>
  </si>
  <si>
    <t>Dr. Richard A. Forman</t>
  </si>
  <si>
    <t>17K625</t>
  </si>
  <si>
    <t>PAUL ROBESON HIGH SCHOOL</t>
  </si>
  <si>
    <t>Mr. Ira C. Weston</t>
  </si>
  <si>
    <t>18K066</t>
  </si>
  <si>
    <t>18</t>
  </si>
  <si>
    <t>P.S. 66</t>
  </si>
  <si>
    <t>Joel Rubenfeld</t>
  </si>
  <si>
    <t>18K068</t>
  </si>
  <si>
    <t>I.S. 068 ISAAC BILDERSEE</t>
  </si>
  <si>
    <t>Alex Fralin</t>
  </si>
  <si>
    <t>18K114</t>
  </si>
  <si>
    <t>P.S. 114 RYDER ELEMENTARY</t>
  </si>
  <si>
    <t>Anita Prashad</t>
  </si>
  <si>
    <t>18K115</t>
  </si>
  <si>
    <t>P.S. 115 DANIEL MUCATEL SCHOOL</t>
  </si>
  <si>
    <t>Mitchell Pinsky</t>
  </si>
  <si>
    <t>18K135</t>
  </si>
  <si>
    <t>P.S. 135 SHELDON A. BROOKNER</t>
  </si>
  <si>
    <t>Ms. Penny Grinage</t>
  </si>
  <si>
    <t>18K208</t>
  </si>
  <si>
    <t>P.S. 208 ELSA EBELING</t>
  </si>
  <si>
    <t>Ms. Kristy Parris</t>
  </si>
  <si>
    <t>18K211</t>
  </si>
  <si>
    <t>I.S. 211 JOHN WILSON</t>
  </si>
  <si>
    <t>Buffie Simmons-Peart</t>
  </si>
  <si>
    <t>18K219</t>
  </si>
  <si>
    <t>P.S. 219 KENNEDY-KING</t>
  </si>
  <si>
    <t>Ms. Winsome Smith</t>
  </si>
  <si>
    <t>18K232</t>
  </si>
  <si>
    <t>I.S. 232 THE WINTHROP</t>
  </si>
  <si>
    <t>Ingrid Thomas-Clark</t>
  </si>
  <si>
    <t>18K233</t>
  </si>
  <si>
    <t>P.S. 233 LANGSTON HUGHES</t>
  </si>
  <si>
    <t>Denean Stephens-Spellman</t>
  </si>
  <si>
    <t>18K235</t>
  </si>
  <si>
    <t>P.S. 235 LENOX SCHOOL</t>
  </si>
  <si>
    <t>Lisa Solitario</t>
  </si>
  <si>
    <t>18K244</t>
  </si>
  <si>
    <t>P.S. 244 RICHARD R. GREEN</t>
  </si>
  <si>
    <t>Ms. Grace Alesia</t>
  </si>
  <si>
    <t>18K252</t>
  </si>
  <si>
    <t>I.S. 252 ARTHUR S. SOMERS</t>
  </si>
  <si>
    <t>Ms. Mendis Brown</t>
  </si>
  <si>
    <t>18K268</t>
  </si>
  <si>
    <t>P.S. 268 EMMA LAZARUS</t>
  </si>
  <si>
    <t>Ms. Mosezetta Overby</t>
  </si>
  <si>
    <t>18K272</t>
  </si>
  <si>
    <t>P.S. 272 CURTIS ESTABROOK</t>
  </si>
  <si>
    <t>Dakota Keyes</t>
  </si>
  <si>
    <t>18K276</t>
  </si>
  <si>
    <t>P.S. 276 LOUIS MARSHALL</t>
  </si>
  <si>
    <t>Jonathan Straughn</t>
  </si>
  <si>
    <t>18K279</t>
  </si>
  <si>
    <t>P.S. 279 HERMAN SCHREIBER</t>
  </si>
  <si>
    <t>Lorenzo Chambers</t>
  </si>
  <si>
    <t>18K285</t>
  </si>
  <si>
    <t>I.S. 285 MEYER LEVIN</t>
  </si>
  <si>
    <t>Mr. Frederick A. Underwood</t>
  </si>
  <si>
    <t>18K415</t>
  </si>
  <si>
    <t>SAMUEL J. TILDEN HIGH SCHOOL</t>
  </si>
  <si>
    <t>Livingstone Hilaire</t>
  </si>
  <si>
    <t>18K500</t>
  </si>
  <si>
    <t>CANARSIE HIGH SCHOOL</t>
  </si>
  <si>
    <t>Angelo Marra</t>
  </si>
  <si>
    <t>18K515</t>
  </si>
  <si>
    <t>SOUTH SHORE HIGH SCHOOL</t>
  </si>
  <si>
    <t>Katherine Kefalas</t>
  </si>
  <si>
    <t>18K563</t>
  </si>
  <si>
    <t>IT TAKES A VILLAGE ACADEMY</t>
  </si>
  <si>
    <t>MARINA VINITSKAYA</t>
  </si>
  <si>
    <t>18K566</t>
  </si>
  <si>
    <t>BROOKLYN GENERATION SCHOOL</t>
  </si>
  <si>
    <t>TERRI LYNN GREY</t>
  </si>
  <si>
    <t>18K567</t>
  </si>
  <si>
    <t>BROOKLYN THEATRE ARTS HIGH SCHOOL</t>
  </si>
  <si>
    <t>MARTIN COREN</t>
  </si>
  <si>
    <t>18K569</t>
  </si>
  <si>
    <t>KURT HAHN EXPEDITIONARY LEARNING SCHOOL</t>
  </si>
  <si>
    <t>MATT BROWN</t>
  </si>
  <si>
    <t>18K576</t>
  </si>
  <si>
    <t>VICTORY COLLEGIATE HIGH SCHOOL</t>
  </si>
  <si>
    <t>MARCEL DUANE DEANS</t>
  </si>
  <si>
    <t>18K581</t>
  </si>
  <si>
    <t>EAST FLATBUSH COMMUNITY RESEARCH SCHOOL</t>
  </si>
  <si>
    <t>David Manning</t>
  </si>
  <si>
    <t>18K588</t>
  </si>
  <si>
    <t>MIDDLE SCHOOL FOR ART AND PHILOSOPHY</t>
  </si>
  <si>
    <t>Andrew Buck</t>
  </si>
  <si>
    <t>18K589</t>
  </si>
  <si>
    <t>ARTS &amp; MEDIA PREPARATORY ACADEMY</t>
  </si>
  <si>
    <t>ROBERT HALL</t>
  </si>
  <si>
    <t>18K598</t>
  </si>
  <si>
    <t>MIDDLE SCHOOL OF MARKETING AND LEGAL STUDIES</t>
  </si>
  <si>
    <t>Jameela Horton-Ball</t>
  </si>
  <si>
    <t>18K617</t>
  </si>
  <si>
    <t>HIGH SCHOOL FOR INNOVATION IN ADVERTISING AND MEDIA</t>
  </si>
  <si>
    <t>Adaleza Michelena</t>
  </si>
  <si>
    <t>18K629</t>
  </si>
  <si>
    <t>CULTURAL ACADEMY FOR THE ARTS AND SCIENCES</t>
  </si>
  <si>
    <t>Diane Varano</t>
  </si>
  <si>
    <t>18K633</t>
  </si>
  <si>
    <t>HIGH SCHOOL FOR MEDICAL PROFESSIONS</t>
  </si>
  <si>
    <t>Joseph Scarmato</t>
  </si>
  <si>
    <t>18K637</t>
  </si>
  <si>
    <t>ACADEMY FOR CONSERVATION AND THE ENVIRONMENT</t>
  </si>
  <si>
    <t>Michelle Ashkin</t>
  </si>
  <si>
    <t>18K642</t>
  </si>
  <si>
    <t>URBAN ACTION ACADEMY</t>
  </si>
  <si>
    <t>Abe Correa</t>
  </si>
  <si>
    <t>19K007</t>
  </si>
  <si>
    <t>19</t>
  </si>
  <si>
    <t>P.S. 007 ABRAHAM LINCOLN</t>
  </si>
  <si>
    <t>Nydia Acevedo</t>
  </si>
  <si>
    <t>19K013</t>
  </si>
  <si>
    <t>P.S. 013 ROBERTO CLEMENTE</t>
  </si>
  <si>
    <t>Barbara Ashby</t>
  </si>
  <si>
    <t>19K065</t>
  </si>
  <si>
    <t>P.S. 065 - THE LITTLE RED SCHOOL HOUSE</t>
  </si>
  <si>
    <t>Daysi Garcia</t>
  </si>
  <si>
    <t>19K072</t>
  </si>
  <si>
    <t>P.S./I.S. 072 ANNETTE P GOLDMAN</t>
  </si>
  <si>
    <t>Gena Lipscomb</t>
  </si>
  <si>
    <t>19K089</t>
  </si>
  <si>
    <t>P.S. 089 CYPRESS HILLS</t>
  </si>
  <si>
    <t>Irene Leon</t>
  </si>
  <si>
    <t>19K108</t>
  </si>
  <si>
    <t>P.S. 108 SAL ABBRACCIAMENTO</t>
  </si>
  <si>
    <t>Constance Hahn</t>
  </si>
  <si>
    <t>19K149</t>
  </si>
  <si>
    <t>P.S. 149 DANNY KAYE</t>
  </si>
  <si>
    <t>Enid Silvera</t>
  </si>
  <si>
    <t>19K158</t>
  </si>
  <si>
    <t>P.S. 158 WARWICK</t>
  </si>
  <si>
    <t>Audrey Wilson</t>
  </si>
  <si>
    <t>19K159</t>
  </si>
  <si>
    <t>P.S. 159 ISAAC PITKIN</t>
  </si>
  <si>
    <t>Monica Duncan</t>
  </si>
  <si>
    <t>19K166</t>
  </si>
  <si>
    <t>J.H.S. 166 GEORGE GERSHWIN</t>
  </si>
  <si>
    <t>Maria Ortega</t>
  </si>
  <si>
    <t>19K171</t>
  </si>
  <si>
    <t>I.S. 171 ABRAHAM LINCOLN</t>
  </si>
  <si>
    <t>Yolanda Fustanio</t>
  </si>
  <si>
    <t>19K174</t>
  </si>
  <si>
    <t>P.S. 174 DUMONT</t>
  </si>
  <si>
    <t>Ingrid Mason</t>
  </si>
  <si>
    <t>19K190</t>
  </si>
  <si>
    <t>P.S. 190 SHEFFIELD</t>
  </si>
  <si>
    <t>Stephaun Hill</t>
  </si>
  <si>
    <t>19K202</t>
  </si>
  <si>
    <t>P.S. 202 ERNEST S. JENKYNS</t>
  </si>
  <si>
    <t>Pauline Smith-Gayle</t>
  </si>
  <si>
    <t>19K213</t>
  </si>
  <si>
    <t>P.S. 213 NEW LOTS</t>
  </si>
  <si>
    <t>Joan L. Webson</t>
  </si>
  <si>
    <t>19K214</t>
  </si>
  <si>
    <t>P.S. 214 MICHAEL FRIEDSAM</t>
  </si>
  <si>
    <t>Patricia Tubridy</t>
  </si>
  <si>
    <t>19K218</t>
  </si>
  <si>
    <t>J.H.S. 218 JAMES P. SINNOTT</t>
  </si>
  <si>
    <t>Joseph Costa</t>
  </si>
  <si>
    <t>19K224</t>
  </si>
  <si>
    <t>P.S. 224 HALE A. WOODRUFF</t>
  </si>
  <si>
    <t>George Andrews</t>
  </si>
  <si>
    <t>19K260</t>
  </si>
  <si>
    <t>P.S. 260 BREUCKELEN</t>
  </si>
  <si>
    <t>Pierre Raymond</t>
  </si>
  <si>
    <t>19K273</t>
  </si>
  <si>
    <t>P.S. 273 WORTMAN</t>
  </si>
  <si>
    <t>Melessa Avery</t>
  </si>
  <si>
    <t>19K290</t>
  </si>
  <si>
    <t>P.S. 290 JUAN MOREL CAMPOS</t>
  </si>
  <si>
    <t>Willena George</t>
  </si>
  <si>
    <t>19K292</t>
  </si>
  <si>
    <t>J.H.S. 292 MARGARET S. DOUGLAS</t>
  </si>
  <si>
    <t>Everett Hughes</t>
  </si>
  <si>
    <t>19K302</t>
  </si>
  <si>
    <t>J.H.S. 302 RAFAEL CORDERO</t>
  </si>
  <si>
    <t>Lisa Linder</t>
  </si>
  <si>
    <t>19K306</t>
  </si>
  <si>
    <t>P.S. 306 ETHAN ALLEN</t>
  </si>
  <si>
    <t>Lawrence Burroughs</t>
  </si>
  <si>
    <t>19K311</t>
  </si>
  <si>
    <t>ESSENCE SCHOOL</t>
  </si>
  <si>
    <t>Gail Gaines</t>
  </si>
  <si>
    <t>19K328</t>
  </si>
  <si>
    <t>P.S. 328 PHYLLIS WHEATLEY</t>
  </si>
  <si>
    <t>Douglas Avila</t>
  </si>
  <si>
    <t>19K345</t>
  </si>
  <si>
    <t>P.S. 345 PATROLMAN ROBERT BOLDEN</t>
  </si>
  <si>
    <t>Wanda Holt</t>
  </si>
  <si>
    <t>19K346</t>
  </si>
  <si>
    <t>P.S. 346 ABE STARK</t>
  </si>
  <si>
    <t>Kevin Caifa</t>
  </si>
  <si>
    <t>19K364</t>
  </si>
  <si>
    <t>I.S. 364 GATEWAY</t>
  </si>
  <si>
    <t>Dale Kelly</t>
  </si>
  <si>
    <t>19K409</t>
  </si>
  <si>
    <t>EAST NEW YORK FAMILY ACADEMY</t>
  </si>
  <si>
    <t>Sheila Richards</t>
  </si>
  <si>
    <t>19K420</t>
  </si>
  <si>
    <t>FRANKLIN K. LANE HIGH SCHOOL</t>
  </si>
  <si>
    <t>Marlon Bynum</t>
  </si>
  <si>
    <t>19K452</t>
  </si>
  <si>
    <t>FREDERICK DOUGLASS ACADEMY VIII MIDDLE SCHOOL</t>
  </si>
  <si>
    <t>Yolanda Martin</t>
  </si>
  <si>
    <t>19K502</t>
  </si>
  <si>
    <t>FDNY HIGH SCHOOL FOR FIRE AND LIFE SAFETY</t>
  </si>
  <si>
    <t>JAMES ANDERSON</t>
  </si>
  <si>
    <t>19K504</t>
  </si>
  <si>
    <t>HIGH SCHOOL FOR CIVIL RIGHTS</t>
  </si>
  <si>
    <t>Michael S. Steele</t>
  </si>
  <si>
    <t>19K507</t>
  </si>
  <si>
    <t>PERFORMING ARTS AND TECHNOLOGY HIGH SCHOOL</t>
  </si>
  <si>
    <t>Lottie Almonte</t>
  </si>
  <si>
    <t>19K510</t>
  </si>
  <si>
    <t>WORLD ACADEMY FOR TOTAL COMMUNITY HEALTH HIGH SCHOOL</t>
  </si>
  <si>
    <t>Kim Lawrence</t>
  </si>
  <si>
    <t>19K583</t>
  </si>
  <si>
    <t>MULTICULTURAL HIGH SCHOOL</t>
  </si>
  <si>
    <t>ALTAGRACIA LICIAGA</t>
  </si>
  <si>
    <t>19K615</t>
  </si>
  <si>
    <t>TRANSIT TECH CAREER AND TECHNICAL EDUCATION HIGH SCHOOL</t>
  </si>
  <si>
    <t>Larry Kalvar</t>
  </si>
  <si>
    <t>19K618</t>
  </si>
  <si>
    <t>ACADEMY OF INNOVATIVE TECHNOLOGY</t>
  </si>
  <si>
    <t>Cynthia Fowlkes</t>
  </si>
  <si>
    <t>19K639</t>
  </si>
  <si>
    <t>BROOKLYN LAB SCHOOL</t>
  </si>
  <si>
    <t>Charles Simic</t>
  </si>
  <si>
    <t>19K659</t>
  </si>
  <si>
    <t>CYPRESS HILLS COLLEGIATE PREPARATORY SCHOOL</t>
  </si>
  <si>
    <t>Alex Maysonet</t>
  </si>
  <si>
    <t>19K660</t>
  </si>
  <si>
    <t>W. H. MAXWELL CAREER AND TECHNICAL EDUCATION HIGH SCHOOL</t>
  </si>
  <si>
    <t>Jocelyn Badette</t>
  </si>
  <si>
    <t>20K030</t>
  </si>
  <si>
    <t>20</t>
  </si>
  <si>
    <t>I.S. 30 MARY WHITE OVINGTON</t>
  </si>
  <si>
    <t>Danielle Dimango-Maringo</t>
  </si>
  <si>
    <t>20K048</t>
  </si>
  <si>
    <t>P.S. 048 MAPLETON</t>
  </si>
  <si>
    <t>Diane Picucci</t>
  </si>
  <si>
    <t>20K062</t>
  </si>
  <si>
    <t>J.H.S. 062 DITMAS</t>
  </si>
  <si>
    <t>Barry Kevorkian</t>
  </si>
  <si>
    <t>20K069</t>
  </si>
  <si>
    <t>P.S. 69 VINCENT D. GRIPPO SCHOOL</t>
  </si>
  <si>
    <t>Jaynemarie Capetanakis</t>
  </si>
  <si>
    <t>20K102</t>
  </si>
  <si>
    <t>P.S. 102 THE BAYVIEW</t>
  </si>
  <si>
    <t>Ms. Theresa Dovi</t>
  </si>
  <si>
    <t>20K104</t>
  </si>
  <si>
    <t>P.S./I.S. 104 THE FORT HAMILTON SCHOOL</t>
  </si>
  <si>
    <t>Ms. Marie Dibella</t>
  </si>
  <si>
    <t>20K105</t>
  </si>
  <si>
    <t>P.S. 105 THE BLYTHEBOURNE</t>
  </si>
  <si>
    <t>Johanna Castronovo</t>
  </si>
  <si>
    <t>20K112</t>
  </si>
  <si>
    <t>P.S. 112 LEFFERTS PARK</t>
  </si>
  <si>
    <t>Louise Verdemare (Alfano)</t>
  </si>
  <si>
    <t>20K127</t>
  </si>
  <si>
    <t>P.S. 127 MCKINLEY PARK</t>
  </si>
  <si>
    <t>Pauline Frank</t>
  </si>
  <si>
    <t>20K160</t>
  </si>
  <si>
    <t>P.S. 160 WILLIAM T. SAMPSON</t>
  </si>
  <si>
    <t>Margaret Russo</t>
  </si>
  <si>
    <t>20K163</t>
  </si>
  <si>
    <t>P.S. 163 BATH BEACH</t>
  </si>
  <si>
    <t>Maryann Wasmuth</t>
  </si>
  <si>
    <t>20K164</t>
  </si>
  <si>
    <t>P.S. 164 CAESAR RODNEY</t>
  </si>
  <si>
    <t>Margaret Choy-Shan</t>
  </si>
  <si>
    <t>20K170</t>
  </si>
  <si>
    <t>RALPH A. FABRIZIO SCHOOL</t>
  </si>
  <si>
    <t>Suzanne Brown</t>
  </si>
  <si>
    <t>20K176</t>
  </si>
  <si>
    <t>P.S. 176 OVINGTON</t>
  </si>
  <si>
    <t>Elizabeth Culkin</t>
  </si>
  <si>
    <t>20K179</t>
  </si>
  <si>
    <t>P.S. 179 KENSINGTON</t>
  </si>
  <si>
    <t>Valerie Joseph</t>
  </si>
  <si>
    <t>20K180</t>
  </si>
  <si>
    <t>PS/IS 180 HOMEWOOD</t>
  </si>
  <si>
    <t>Gary Williams</t>
  </si>
  <si>
    <t>20K185</t>
  </si>
  <si>
    <t>P.S. 185 WALTER KASSENBROCK</t>
  </si>
  <si>
    <t>Kenneth Llinas</t>
  </si>
  <si>
    <t>20K186</t>
  </si>
  <si>
    <t>P.S. 186 DR. IRVING A GLADSTONE</t>
  </si>
  <si>
    <t>Bayan (Ebeid) Cadotte</t>
  </si>
  <si>
    <t>20K187</t>
  </si>
  <si>
    <t>I.S. 187</t>
  </si>
  <si>
    <t>Justin Berman</t>
  </si>
  <si>
    <t>20K192</t>
  </si>
  <si>
    <t>P.S. 192 - THE MAGNET SCHOOL FOR MATH AND SCIENCE INQUIRY</t>
  </si>
  <si>
    <t>Liset Isaac</t>
  </si>
  <si>
    <t>20K200</t>
  </si>
  <si>
    <t>P.S. 200 BENSON SCHOOL</t>
  </si>
  <si>
    <t>Javier Muniz</t>
  </si>
  <si>
    <t>20K201</t>
  </si>
  <si>
    <t>J.H.S. 201 THE DYKER HEIGHTS</t>
  </si>
  <si>
    <t>Ms. Madeleine Brennan</t>
  </si>
  <si>
    <t>20K204</t>
  </si>
  <si>
    <t>P.S. 204 VINCE LOMBARDI</t>
  </si>
  <si>
    <t>Mrs. Marie Reilly</t>
  </si>
  <si>
    <t>20K205</t>
  </si>
  <si>
    <t>P.S. 205 CLARION</t>
  </si>
  <si>
    <t>Beth Grater</t>
  </si>
  <si>
    <t>20K220</t>
  </si>
  <si>
    <t>J.H.S. 220 JOHN J. PERSHING</t>
  </si>
  <si>
    <t>Loretta Witek</t>
  </si>
  <si>
    <t>20K223</t>
  </si>
  <si>
    <t>J.H.S. 223 THE MONTAUK</t>
  </si>
  <si>
    <t>Mrs. Gertrude Adduci</t>
  </si>
  <si>
    <t>20K227</t>
  </si>
  <si>
    <t>J.H.S. 227 EDWARD B. SHALLOW</t>
  </si>
  <si>
    <t>Brenda D. Champion</t>
  </si>
  <si>
    <t>20K229</t>
  </si>
  <si>
    <t>P.S. 229 DYKER</t>
  </si>
  <si>
    <t>Mr. James J. Harrigan</t>
  </si>
  <si>
    <t>20K247</t>
  </si>
  <si>
    <t>P.S. 247 BROOKLYN</t>
  </si>
  <si>
    <t>Christopher E. Ogno</t>
  </si>
  <si>
    <t>20K259</t>
  </si>
  <si>
    <t>J.H.S. 259 WILLIAM MCKINLEY</t>
  </si>
  <si>
    <t>Janice Geary</t>
  </si>
  <si>
    <t>20K445</t>
  </si>
  <si>
    <t>NEW UTRECHT HIGH SCHOOL</t>
  </si>
  <si>
    <t>MAUREEN GOLDFARB</t>
  </si>
  <si>
    <t>20K485</t>
  </si>
  <si>
    <t>HIGH SCHOOL OF TELECOMMUNICATION ARTS AND TECHNOLOGY</t>
  </si>
  <si>
    <t>Philip Weinberg</t>
  </si>
  <si>
    <t>20K490</t>
  </si>
  <si>
    <t>FORT HAMILTON HIGH SCHOOL</t>
  </si>
  <si>
    <t>Jo Ann Chester</t>
  </si>
  <si>
    <t>20K503</t>
  </si>
  <si>
    <t>PS 503: THE SCHOOL OF DISCOVERY</t>
  </si>
  <si>
    <t>Bernadette Fitzgerald</t>
  </si>
  <si>
    <t>20K505</t>
  </si>
  <si>
    <t>FRANKLIN DELANO ROOSEVELT HIGH SCHOOL</t>
  </si>
  <si>
    <t>Geraldine Maione</t>
  </si>
  <si>
    <t>20K506</t>
  </si>
  <si>
    <t>P.S. 506: THE SCHOOL OF JOURNALISM &amp; TECHNOLOGY</t>
  </si>
  <si>
    <t>Elizabeth Waters</t>
  </si>
  <si>
    <t>20K609</t>
  </si>
  <si>
    <t>URBAN ASSEMBLY SCHOOL FOR CRIMINAL JUSTICE</t>
  </si>
  <si>
    <t>Mariela Graham</t>
  </si>
  <si>
    <t>21K090</t>
  </si>
  <si>
    <t>21</t>
  </si>
  <si>
    <t>P.S. 90 EDNA COHEN SCHOOL</t>
  </si>
  <si>
    <t>Madelene S. Chan</t>
  </si>
  <si>
    <t>21K095</t>
  </si>
  <si>
    <t>P.S. 095 THE GRAVESEND</t>
  </si>
  <si>
    <t>Carolyn Telesmanich</t>
  </si>
  <si>
    <t>21K096</t>
  </si>
  <si>
    <t>I.S. 096 SETH LOW</t>
  </si>
  <si>
    <t>Denise Sandra Levinsky</t>
  </si>
  <si>
    <t>21K097</t>
  </si>
  <si>
    <t>P.S. 97 THE HIGHLAWN</t>
  </si>
  <si>
    <t>Kristine Mustillo</t>
  </si>
  <si>
    <t>21K098</t>
  </si>
  <si>
    <t>I.S. 98 BAY ACADEMY</t>
  </si>
  <si>
    <t>Mrs. Marian Nagler</t>
  </si>
  <si>
    <t>21K099</t>
  </si>
  <si>
    <t>P.S. 099 ISAAC ASIMOV</t>
  </si>
  <si>
    <t>Gregory Pirraglia</t>
  </si>
  <si>
    <t>21K100</t>
  </si>
  <si>
    <t>P.S. 100 THE CONEY ISLAND SCHOOL</t>
  </si>
  <si>
    <t>Katherine A. Moloney</t>
  </si>
  <si>
    <t>21K101</t>
  </si>
  <si>
    <t>P.S. 101 THE VERRAZANO</t>
  </si>
  <si>
    <t>Gregg Korrol</t>
  </si>
  <si>
    <t>21K121</t>
  </si>
  <si>
    <t>P.S. 121 NELSON A. ROCKEFELLER</t>
  </si>
  <si>
    <t>Lillian Catalano</t>
  </si>
  <si>
    <t>21K128</t>
  </si>
  <si>
    <t>P.S. 128 BENSONHURST</t>
  </si>
  <si>
    <t>Marcia Robins</t>
  </si>
  <si>
    <t>21K153</t>
  </si>
  <si>
    <t>P.S. 153 HOMECREST</t>
  </si>
  <si>
    <t>Carl Santamaria</t>
  </si>
  <si>
    <t>21K177</t>
  </si>
  <si>
    <t>P.S. 177 THE MARLBORO</t>
  </si>
  <si>
    <t>Shoshana Singer</t>
  </si>
  <si>
    <t>21K188</t>
  </si>
  <si>
    <t>P.S. 188 MICHAEL E. BERDY</t>
  </si>
  <si>
    <t>Frederick M. Tudda</t>
  </si>
  <si>
    <t>21K199</t>
  </si>
  <si>
    <t>P.S. 199 FREDERICK WACHTEL</t>
  </si>
  <si>
    <t>Rosalia Bacarella</t>
  </si>
  <si>
    <t>21K209</t>
  </si>
  <si>
    <t>P.S. 209 MARGARET MEAD</t>
  </si>
  <si>
    <t>Frances Locurcio</t>
  </si>
  <si>
    <t>21K212</t>
  </si>
  <si>
    <t>P.S. 212 LADY DEBORAH MOODY</t>
  </si>
  <si>
    <t>Josephine Marsella</t>
  </si>
  <si>
    <t>21K215</t>
  </si>
  <si>
    <t>P.S. 215 MORRIS H. WEISS</t>
  </si>
  <si>
    <t>Antonella Bove</t>
  </si>
  <si>
    <t>21K216</t>
  </si>
  <si>
    <t>P.S. 216 ARTURO TOSCANINI</t>
  </si>
  <si>
    <t>Celia Kaplinsky</t>
  </si>
  <si>
    <t>21K225</t>
  </si>
  <si>
    <t>P.S. K225 - THE EILEEN E. ZAGLIN</t>
  </si>
  <si>
    <t>Joseph Montebello</t>
  </si>
  <si>
    <t>21K226</t>
  </si>
  <si>
    <t>P.S. 226 ALFRED DE B.MASON</t>
  </si>
  <si>
    <t>Sherry Tannenbaum</t>
  </si>
  <si>
    <t>21K228</t>
  </si>
  <si>
    <t>I.S. 228 DAVID A. BOODY</t>
  </si>
  <si>
    <t>Dominick D'Angelo</t>
  </si>
  <si>
    <t>21K238</t>
  </si>
  <si>
    <t>P.S. 238 ANNE SULLIVAN</t>
  </si>
  <si>
    <t>Harla Joy Musoff-Weiss</t>
  </si>
  <si>
    <t>21K239</t>
  </si>
  <si>
    <t>MARK TWAIN I.S. 239 FOR THE GIFTED &amp; TALENTED</t>
  </si>
  <si>
    <t>Carol Moore</t>
  </si>
  <si>
    <t>21K253</t>
  </si>
  <si>
    <t>P.S. 253</t>
  </si>
  <si>
    <t>Lisa Speroni</t>
  </si>
  <si>
    <t>21K281</t>
  </si>
  <si>
    <t>I.S. 281 JOSEPH B CAVALLARO</t>
  </si>
  <si>
    <t>Stephen Rosenblum</t>
  </si>
  <si>
    <t>21K288</t>
  </si>
  <si>
    <t>P.S. 288 THE SHIRLEY TANYHILL</t>
  </si>
  <si>
    <t>Joelene-Lynette Kinard</t>
  </si>
  <si>
    <t>21K303</t>
  </si>
  <si>
    <t>I.S. 303 HERBERT S. EISENBERG</t>
  </si>
  <si>
    <t>Mr. Gary Ingrassia</t>
  </si>
  <si>
    <t>21K329</t>
  </si>
  <si>
    <t>P.S. 329 SURFSIDE</t>
  </si>
  <si>
    <t>Selema Dawson</t>
  </si>
  <si>
    <t>21K337</t>
  </si>
  <si>
    <t>INTERNATIONAL HIGH SCHOOL AT LAFAYETTE</t>
  </si>
  <si>
    <t>Michael F. Soet</t>
  </si>
  <si>
    <t>21K344</t>
  </si>
  <si>
    <t>RACHEL CARSON HIGH SCHOOL FOR COASTAL STUDIES</t>
  </si>
  <si>
    <t>Edward Wilensky</t>
  </si>
  <si>
    <t>21K348</t>
  </si>
  <si>
    <t>HIGH SCHOOL OF SPORTS MANAGEMENT</t>
  </si>
  <si>
    <t>Robin Pitts</t>
  </si>
  <si>
    <t>21K400</t>
  </si>
  <si>
    <t>LAFAYETTE HIGH SCHOOL</t>
  </si>
  <si>
    <t>Jacqueline Boswell</t>
  </si>
  <si>
    <t>21K410</t>
  </si>
  <si>
    <t>ABRAHAM LINCOLN HIGH SCHOOL</t>
  </si>
  <si>
    <t>Ari Hoogenboom</t>
  </si>
  <si>
    <t>21K468</t>
  </si>
  <si>
    <t>KINGSBOROUGH EARLY COLLEGE SCHOOL</t>
  </si>
  <si>
    <t>Connie Hamilton</t>
  </si>
  <si>
    <t>21K525</t>
  </si>
  <si>
    <t>EDWARD R. MURROW HIGH SCHOOL</t>
  </si>
  <si>
    <t>Anthony R. Lodico</t>
  </si>
  <si>
    <t>21K540</t>
  </si>
  <si>
    <t>JOHN DEWEY HIGH SCHOOL</t>
  </si>
  <si>
    <t>Barry Fried</t>
  </si>
  <si>
    <t>21K559</t>
  </si>
  <si>
    <t>LIFE ACADEMY HIGH SCHOOL FOR FILM AND MUSIC</t>
  </si>
  <si>
    <t>KAIA MASHARIKI</t>
  </si>
  <si>
    <t>21K572</t>
  </si>
  <si>
    <t>EXPEDITIONARY LEARNING SCHOOL FOR COMMUNITY LEADERS</t>
  </si>
  <si>
    <t>SARAH WEEKS</t>
  </si>
  <si>
    <t>21K620</t>
  </si>
  <si>
    <t>WILLIAM E. GRADY CAREER AND TECHNICAL EDUCATION HIGH SCHOOL</t>
  </si>
  <si>
    <t>Carlston Gray</t>
  </si>
  <si>
    <t>21K690</t>
  </si>
  <si>
    <t>BROOKLYN STUDIO SECONDARY SCHOOL</t>
  </si>
  <si>
    <t>Martin Fiasconaro</t>
  </si>
  <si>
    <t>22K014</t>
  </si>
  <si>
    <t>22</t>
  </si>
  <si>
    <t>J.H.S. 014 SHELL BANK</t>
  </si>
  <si>
    <t>Anne Tully</t>
  </si>
  <si>
    <t>22K052</t>
  </si>
  <si>
    <t>P.S. 052 SHEEPSHEAD BAY</t>
  </si>
  <si>
    <t>Ilene Altschul</t>
  </si>
  <si>
    <t>22K078</t>
  </si>
  <si>
    <t>J.H.S. 078 ROY H. MANN</t>
  </si>
  <si>
    <t>Phyllis Marino</t>
  </si>
  <si>
    <t>22K109</t>
  </si>
  <si>
    <t>P.S. 109</t>
  </si>
  <si>
    <t>Denise Talley</t>
  </si>
  <si>
    <t>22K119</t>
  </si>
  <si>
    <t>P.S. 119 AMERSFORT</t>
  </si>
  <si>
    <t>Lisa Fernandez</t>
  </si>
  <si>
    <t>22K134</t>
  </si>
  <si>
    <t>P.S. K134</t>
  </si>
  <si>
    <t>Debra Ramsaran</t>
  </si>
  <si>
    <t>22K139</t>
  </si>
  <si>
    <t>P.S. 139 ALEXINE A. FENTY</t>
  </si>
  <si>
    <t>Mary Mcdonald</t>
  </si>
  <si>
    <t>22K152</t>
  </si>
  <si>
    <t>SCHOOL OF SCIENCE &amp; TECHNOLOGY</t>
  </si>
  <si>
    <t>Dr. Rhonda D. Farkas</t>
  </si>
  <si>
    <t>22K193</t>
  </si>
  <si>
    <t>P.S. 193 GIL HODGES</t>
  </si>
  <si>
    <t>Frank A. Cimino</t>
  </si>
  <si>
    <t>22K194</t>
  </si>
  <si>
    <t>P.S. 194 RAOUL WALLENBERG</t>
  </si>
  <si>
    <t>Mary Zissler-Lynch</t>
  </si>
  <si>
    <t>22K195</t>
  </si>
  <si>
    <t>P.S. 195 MANHATTAN BEACH</t>
  </si>
  <si>
    <t>Arthur Forman</t>
  </si>
  <si>
    <t>22K197</t>
  </si>
  <si>
    <t>P.S. 197 BROOKLYN</t>
  </si>
  <si>
    <t>Rosemarie Barbiere Nicoletti</t>
  </si>
  <si>
    <t>22K198</t>
  </si>
  <si>
    <t>P.S. 198 BROOKLYN</t>
  </si>
  <si>
    <t>Joy-Ann Morgan</t>
  </si>
  <si>
    <t>22K203</t>
  </si>
  <si>
    <t>P.S. 203 FLOYD BENNETT</t>
  </si>
  <si>
    <t>Lisa Esposito</t>
  </si>
  <si>
    <t>22K206</t>
  </si>
  <si>
    <t>P.S. 206 JOSEPH F LAMB</t>
  </si>
  <si>
    <t>Deirdre Keyes</t>
  </si>
  <si>
    <t>22K207</t>
  </si>
  <si>
    <t>P.S. 207 ELIZABETH G. LEARY</t>
  </si>
  <si>
    <t>Mary Bosco</t>
  </si>
  <si>
    <t>22K217</t>
  </si>
  <si>
    <t>P.S. 217 COLONEL DAVID MARCUS SCHOOL</t>
  </si>
  <si>
    <t>Franca Conti</t>
  </si>
  <si>
    <t>22K222</t>
  </si>
  <si>
    <t>P.S. 222 KATHERINE R. SNYDER</t>
  </si>
  <si>
    <t>Louise Blake</t>
  </si>
  <si>
    <t>22K234</t>
  </si>
  <si>
    <t>J.H.S. 234 ARTHUR W. CUNNINGHAM</t>
  </si>
  <si>
    <t>Susan Schaeffer</t>
  </si>
  <si>
    <t>22K236</t>
  </si>
  <si>
    <t>P.S. 236 MILL BASIN</t>
  </si>
  <si>
    <t>Mary Barton</t>
  </si>
  <si>
    <t>22K240</t>
  </si>
  <si>
    <t>ANDRIES HUDDE</t>
  </si>
  <si>
    <t>Elena S. O'Sullivan</t>
  </si>
  <si>
    <t>22K245</t>
  </si>
  <si>
    <t>P.S. 245</t>
  </si>
  <si>
    <t>Pat Kannengieser</t>
  </si>
  <si>
    <t>22K251</t>
  </si>
  <si>
    <t>P.S. 251 PAERDEGAT</t>
  </si>
  <si>
    <t>Steven Boyer</t>
  </si>
  <si>
    <t>22K254</t>
  </si>
  <si>
    <t>P.S. 254 DAG HAMMARSKJOLD</t>
  </si>
  <si>
    <t>Linda Alhonote</t>
  </si>
  <si>
    <t>22K255</t>
  </si>
  <si>
    <t>P.S. 255 BARBARA REING SCHOOL</t>
  </si>
  <si>
    <t>Linda L. Singer</t>
  </si>
  <si>
    <t>22K269</t>
  </si>
  <si>
    <t>P.S. 269 NOSTRAND</t>
  </si>
  <si>
    <t>Phyllis Corbin</t>
  </si>
  <si>
    <t>22K277</t>
  </si>
  <si>
    <t>P.S. 277 GERRITSEN BEACH</t>
  </si>
  <si>
    <t>Jeanne M. Fish</t>
  </si>
  <si>
    <t>22K278</t>
  </si>
  <si>
    <t>J.H.S. 278 MARINE PARK</t>
  </si>
  <si>
    <t>Debra Garofalo</t>
  </si>
  <si>
    <t>22K312</t>
  </si>
  <si>
    <t>P.S. 312 BERGEN BEACH</t>
  </si>
  <si>
    <t>Linda Beal-Benigno</t>
  </si>
  <si>
    <t>22K315</t>
  </si>
  <si>
    <t>P.S. K315</t>
  </si>
  <si>
    <t>Beverly Ffolkes-Bryant</t>
  </si>
  <si>
    <t>22K381</t>
  </si>
  <si>
    <t>I. S. 381</t>
  </si>
  <si>
    <t>Mary Harrington</t>
  </si>
  <si>
    <t>22K405</t>
  </si>
  <si>
    <t>MIDWOOD HIGH SCHOOL</t>
  </si>
  <si>
    <t>David Cohen</t>
  </si>
  <si>
    <t>22K425</t>
  </si>
  <si>
    <t>JAMES MADISON HIGH SCHOOL</t>
  </si>
  <si>
    <t>Joseph A. Gogliormella</t>
  </si>
  <si>
    <t>22K495</t>
  </si>
  <si>
    <t>SHEEPSHEAD BAY HIGH SCHOOL</t>
  </si>
  <si>
    <t>Reesa Levy</t>
  </si>
  <si>
    <t>22K535</t>
  </si>
  <si>
    <t>LEON M. GOLDSTEIN HIGH SCHOOL FOR THE SCIENCES</t>
  </si>
  <si>
    <t>Joseph Zaza</t>
  </si>
  <si>
    <t>22K555</t>
  </si>
  <si>
    <t>BROOKLYN COLLEGE ACADEMY</t>
  </si>
  <si>
    <t>Nicholas Mazzarella</t>
  </si>
  <si>
    <t>23K041</t>
  </si>
  <si>
    <t>23</t>
  </si>
  <si>
    <t>P.S. 041 FRANCIS WHITE</t>
  </si>
  <si>
    <t>Theresa Siegel</t>
  </si>
  <si>
    <t>23K073</t>
  </si>
  <si>
    <t>P.S. 073 THOMAS S. BOYLAND</t>
  </si>
  <si>
    <t>Joelle Mcken</t>
  </si>
  <si>
    <t>23K137</t>
  </si>
  <si>
    <t>P.S./I.S. 137 RACHEL JEAN MITCHELL</t>
  </si>
  <si>
    <t>Loria Tucker</t>
  </si>
  <si>
    <t>23K150</t>
  </si>
  <si>
    <t>P.S. 150 CHRISTOPHER</t>
  </si>
  <si>
    <t>Sharon Wallace</t>
  </si>
  <si>
    <t>23K155</t>
  </si>
  <si>
    <t>P.S./ I.S. 155 NICHOLAS HERKIMER</t>
  </si>
  <si>
    <t>Nelly Cortes</t>
  </si>
  <si>
    <t>23K156</t>
  </si>
  <si>
    <t>P.S. 156 WAVERLY</t>
  </si>
  <si>
    <t>Beverly Logan</t>
  </si>
  <si>
    <t>23K165</t>
  </si>
  <si>
    <t>P.S. 165 IDA POSNER</t>
  </si>
  <si>
    <t>Fran Ellers</t>
  </si>
  <si>
    <t>23K178</t>
  </si>
  <si>
    <t>P.S. 178 SAINT CLAIR MCKELWAY</t>
  </si>
  <si>
    <t>Joseph Frantz Henry</t>
  </si>
  <si>
    <t>23K184</t>
  </si>
  <si>
    <t>P.S. 184 NEWPORT</t>
  </si>
  <si>
    <t>Maryanne Devivio</t>
  </si>
  <si>
    <t>23K284</t>
  </si>
  <si>
    <t>P.S. 284 LEW WALLACE</t>
  </si>
  <si>
    <t>Shenean Lindsay</t>
  </si>
  <si>
    <t>23K298</t>
  </si>
  <si>
    <t>P.S. 298 DR. BETTY SHABAZZ</t>
  </si>
  <si>
    <t>Yvonne L. Graham</t>
  </si>
  <si>
    <t>23K323</t>
  </si>
  <si>
    <t>P.S./I.S. 323</t>
  </si>
  <si>
    <t>Linda Harris</t>
  </si>
  <si>
    <t>23K327</t>
  </si>
  <si>
    <t>P.S. 327 DR. ROSE B. ENGLISH</t>
  </si>
  <si>
    <t>Stephen Appea</t>
  </si>
  <si>
    <t>23K332</t>
  </si>
  <si>
    <t>P.S. 332 CHARLES H. HOUSTON</t>
  </si>
  <si>
    <t>Deborah Pierce</t>
  </si>
  <si>
    <t>23K392</t>
  </si>
  <si>
    <t>I.S. 392</t>
  </si>
  <si>
    <t>Shirley Wheeler</t>
  </si>
  <si>
    <t>23K493</t>
  </si>
  <si>
    <t>BROOKLYN COLLEGIATE: A COLLEGE BOARD SCHOOL</t>
  </si>
  <si>
    <t>Amote Sias</t>
  </si>
  <si>
    <t>23K514</t>
  </si>
  <si>
    <t>FREDERICK DOUGLASS ACADEMY VII HIGH SCHOOL</t>
  </si>
  <si>
    <t>Tamika Matheson</t>
  </si>
  <si>
    <t>23K518</t>
  </si>
  <si>
    <t>KAPPA V</t>
  </si>
  <si>
    <t>Dellie Edwards</t>
  </si>
  <si>
    <t>23K522</t>
  </si>
  <si>
    <t>MOTT HALL IV</t>
  </si>
  <si>
    <t>Lajuan White</t>
  </si>
  <si>
    <t>23K631</t>
  </si>
  <si>
    <t>GENERAL D. CHAPPIE JAMES ELEMENTARY SCHOOL OF SCIENCE</t>
  </si>
  <si>
    <t>Margaret V. Mcauley</t>
  </si>
  <si>
    <t>23K634</t>
  </si>
  <si>
    <t>GENERAL D. CHAPPIE JAMES MIDDLE SCHOOL OF SCIENCE</t>
  </si>
  <si>
    <t>Willis Perry</t>
  </si>
  <si>
    <t>23K644</t>
  </si>
  <si>
    <t>EAGLE ACADEMY FOR YOUNG MEN II</t>
  </si>
  <si>
    <t>Rashad Meade</t>
  </si>
  <si>
    <t>23K645</t>
  </si>
  <si>
    <t>EBC/ENY HIGH SCHOOL FOR PUBLIC SAFETY &amp; LAW</t>
  </si>
  <si>
    <t>Beverly Faison</t>
  </si>
  <si>
    <t>23K697</t>
  </si>
  <si>
    <t>TEACHERS PREPARATORY HIGH SCHOOL</t>
  </si>
  <si>
    <t>Dr Michael Alcoff</t>
  </si>
  <si>
    <t>24Q005</t>
  </si>
  <si>
    <t>24</t>
  </si>
  <si>
    <t>I.S. 5 - THE WALTER CROWLEY INTERMEDIATE SCHOOL</t>
  </si>
  <si>
    <t>Debra Van Nostrand</t>
  </si>
  <si>
    <t>24Q012</t>
  </si>
  <si>
    <t>P.S. 012 JAMES B. COLGATE</t>
  </si>
  <si>
    <t>Patricia Perry</t>
  </si>
  <si>
    <t>24Q013</t>
  </si>
  <si>
    <t>P.S. 013 CLEMENT C. MOORE</t>
  </si>
  <si>
    <t>Dr. Yvonne Angelastro</t>
  </si>
  <si>
    <t>24Q014</t>
  </si>
  <si>
    <t>P.S. 014 FAIRVIEW</t>
  </si>
  <si>
    <t>Rosemary Sklar</t>
  </si>
  <si>
    <t>24Q016</t>
  </si>
  <si>
    <t>P.S. Q016</t>
  </si>
  <si>
    <t>Elaine Iodice</t>
  </si>
  <si>
    <t>24Q019</t>
  </si>
  <si>
    <t>P.S. 019 MARINO JEANTET</t>
  </si>
  <si>
    <t>Genie Calibar</t>
  </si>
  <si>
    <t>24Q049</t>
  </si>
  <si>
    <t>P.S. 049 DOROTHY BONAWIT KOLE</t>
  </si>
  <si>
    <t>Anthony Lombardi</t>
  </si>
  <si>
    <t>24Q058</t>
  </si>
  <si>
    <t>P.S. 58 - SCHOOL OF HEROES</t>
  </si>
  <si>
    <t>Adelina V. Tripoli</t>
  </si>
  <si>
    <t>24Q061</t>
  </si>
  <si>
    <t>I.S. 061 LEONARDO DA VINCI</t>
  </si>
  <si>
    <t>Joseph J Lisa</t>
  </si>
  <si>
    <t>24Q068</t>
  </si>
  <si>
    <t>P.S. 068 CAMBRIDGE</t>
  </si>
  <si>
    <t>Anne Marie Snadecky</t>
  </si>
  <si>
    <t>24Q071</t>
  </si>
  <si>
    <t>P.S. 071 FOREST</t>
  </si>
  <si>
    <t>Walkydia Olivella</t>
  </si>
  <si>
    <t>24Q073</t>
  </si>
  <si>
    <t>I.S. 73 - THE FRANK SANSIVIERI INTERMEDIATE SCHOOL</t>
  </si>
  <si>
    <t>Patricia Reynolds</t>
  </si>
  <si>
    <t>24Q077</t>
  </si>
  <si>
    <t>I.S. 077</t>
  </si>
  <si>
    <t>Joseph Miller</t>
  </si>
  <si>
    <t>24Q081</t>
  </si>
  <si>
    <t>P.S. 81Q JEAN PAUL RICHTER</t>
  </si>
  <si>
    <t>Genevieve Ventura</t>
  </si>
  <si>
    <t>24Q087</t>
  </si>
  <si>
    <t>P.S. 087 MIDDLE VILLAGE</t>
  </si>
  <si>
    <t>Caryn Michaeli</t>
  </si>
  <si>
    <t>24Q088</t>
  </si>
  <si>
    <t>P.S. 088 SENECA</t>
  </si>
  <si>
    <t>Linda China</t>
  </si>
  <si>
    <t>24Q089</t>
  </si>
  <si>
    <t>P.S. 089 ELMHURST</t>
  </si>
  <si>
    <t>Casper Cacioppo</t>
  </si>
  <si>
    <t>24Q091</t>
  </si>
  <si>
    <t>P.S. 091 RICHARD ARKWRIGHT</t>
  </si>
  <si>
    <t>Kenneth A. Lombardi</t>
  </si>
  <si>
    <t>24Q093</t>
  </si>
  <si>
    <t>I.S. 093 RIDGEWOOD</t>
  </si>
  <si>
    <t>Edward Santos</t>
  </si>
  <si>
    <t>24Q102</t>
  </si>
  <si>
    <t>P.S. 102 BAYVIEW</t>
  </si>
  <si>
    <t>Anthony Pisacano</t>
  </si>
  <si>
    <t>24Q113</t>
  </si>
  <si>
    <t>P.S. 113 ISAAC CHAUNCEY</t>
  </si>
  <si>
    <t>Anthony Pranzo</t>
  </si>
  <si>
    <t>24Q119</t>
  </si>
  <si>
    <t>I.S. 119 THE GLENDALE</t>
  </si>
  <si>
    <t>Dr. Jeanne Fagan</t>
  </si>
  <si>
    <t>24Q125</t>
  </si>
  <si>
    <t>I.S. 125 THOM J. MCCANN WOODSIDE</t>
  </si>
  <si>
    <t>Judy Mittler</t>
  </si>
  <si>
    <t>24Q128</t>
  </si>
  <si>
    <t>P.S. 128 JUNIPER VALLEY</t>
  </si>
  <si>
    <t>John Lavelle</t>
  </si>
  <si>
    <t>24Q143</t>
  </si>
  <si>
    <t>P.S. 143 LOUIS ARMSTRONG</t>
  </si>
  <si>
    <t>Sheila Gorski</t>
  </si>
  <si>
    <t>24Q153</t>
  </si>
  <si>
    <t>P.S. 153 MASPETH ELEM</t>
  </si>
  <si>
    <t>Susan Bauer</t>
  </si>
  <si>
    <t>24Q199</t>
  </si>
  <si>
    <t>P.S. 199 MAURICE A. FITZGERALD</t>
  </si>
  <si>
    <t>Anthony Inzerillo</t>
  </si>
  <si>
    <t>24Q229</t>
  </si>
  <si>
    <t>P.S. 229 EMANUEL KAPLAN</t>
  </si>
  <si>
    <t>Dr. Sibylle Ajwani</t>
  </si>
  <si>
    <t>24Q239</t>
  </si>
  <si>
    <t>P.S. 239</t>
  </si>
  <si>
    <t>Robin Connolly</t>
  </si>
  <si>
    <t>24Q264</t>
  </si>
  <si>
    <t>ACADEMY OF FINANCE AND ENTERPRISE</t>
  </si>
  <si>
    <t>Gilberto Vega</t>
  </si>
  <si>
    <t>24Q267</t>
  </si>
  <si>
    <t>HIGH SCHOOL OF APPLIED COMMUNICATION</t>
  </si>
  <si>
    <t>Daniel Korb</t>
  </si>
  <si>
    <t>24Q293</t>
  </si>
  <si>
    <t>CIVIC LEADERSHIP ACADEMY</t>
  </si>
  <si>
    <t>PHUONG NGUYEN</t>
  </si>
  <si>
    <t>24Q296</t>
  </si>
  <si>
    <t>PAN AMERICAN INTERNATIONAL HIGH SCHOOL</t>
  </si>
  <si>
    <t>Marcella Barros</t>
  </si>
  <si>
    <t>24Q299</t>
  </si>
  <si>
    <t>BARD HIGH SCHOOL EARLY COLLEGE II</t>
  </si>
  <si>
    <t>Valeri Thomson</t>
  </si>
  <si>
    <t>24Q455</t>
  </si>
  <si>
    <t>NEWTOWN HIGH SCHOOL</t>
  </si>
  <si>
    <t>John Ficalora</t>
  </si>
  <si>
    <t>24Q485</t>
  </si>
  <si>
    <t>GROVER CLEVELAND HIGH SCHOOL</t>
  </si>
  <si>
    <t>Dominick Scarola</t>
  </si>
  <si>
    <t>24Q520</t>
  </si>
  <si>
    <t>MIDDLE COLLEGE HIGH SCHOOL AT LAGUARDIA COMMUNITY COLLEGE</t>
  </si>
  <si>
    <t>Linda Siegmund</t>
  </si>
  <si>
    <t>24Q530</t>
  </si>
  <si>
    <t>INTERNATIONAL HIGH SCHOOL AT LAGUARDIA COMMUNITY COLLEGE</t>
  </si>
  <si>
    <t>Lee Pan</t>
  </si>
  <si>
    <t>24Q550</t>
  </si>
  <si>
    <t>HIGH SCHOOL FOR ARTS AND BUSINESS</t>
  </si>
  <si>
    <t>ANA R. ZAMBRANO-BURAKOV</t>
  </si>
  <si>
    <t>24Q560</t>
  </si>
  <si>
    <t>ROBERT F. WAGNER, JR. SECONDARY SCHOOL FOR ARTS AND TECHNOLOGY</t>
  </si>
  <si>
    <t>Bruce Noble</t>
  </si>
  <si>
    <t>24Q600</t>
  </si>
  <si>
    <t>QUEENS VOCATIONAL AND TECHNICAL HIGH SCHOOL</t>
  </si>
  <si>
    <t>Denise Vittor</t>
  </si>
  <si>
    <t>24Q610</t>
  </si>
  <si>
    <t>AVIATION CAREER &amp; TECHNICAL EDUCATION HIGH SCHOOL</t>
  </si>
  <si>
    <t>Eileen Taylor</t>
  </si>
  <si>
    <t>24Q877</t>
  </si>
  <si>
    <t>51 AVENUE ACADEMY (THE PATH TO ACADEMIC EXCELLENCE)</t>
  </si>
  <si>
    <t>Digna Erstejn</t>
  </si>
  <si>
    <t>25Q020</t>
  </si>
  <si>
    <t>25</t>
  </si>
  <si>
    <t>P.S. 020 JOHN BOWNE</t>
  </si>
  <si>
    <t>Victoria Hart</t>
  </si>
  <si>
    <t>25Q021</t>
  </si>
  <si>
    <t>P.S. 021 EDWARD HART</t>
  </si>
  <si>
    <t>Debra Buszko</t>
  </si>
  <si>
    <t>25Q022</t>
  </si>
  <si>
    <t>P.S. 022 THOMAS JEFFERSON</t>
  </si>
  <si>
    <t>Priscilla Milito</t>
  </si>
  <si>
    <t>25Q024</t>
  </si>
  <si>
    <t>P.S. 024 ANDREW JACKSON</t>
  </si>
  <si>
    <t>Lori Golan</t>
  </si>
  <si>
    <t>25Q025</t>
  </si>
  <si>
    <t>I.S. 025 ADRIEN BLOCK</t>
  </si>
  <si>
    <t>Joseph Catone</t>
  </si>
  <si>
    <t>25Q029</t>
  </si>
  <si>
    <t>P.S. 029 QUEENS</t>
  </si>
  <si>
    <t>Jamie Adams</t>
  </si>
  <si>
    <t>25Q032</t>
  </si>
  <si>
    <t>P.S. 032 STATE STREET</t>
  </si>
  <si>
    <t>Betsey Malesardi</t>
  </si>
  <si>
    <t>25Q079</t>
  </si>
  <si>
    <t>P.S. 079 FRANCIS LEWIS</t>
  </si>
  <si>
    <t>Paula Marron</t>
  </si>
  <si>
    <t>25Q107</t>
  </si>
  <si>
    <t>P.S. 107 THOMAS A DOOLEY</t>
  </si>
  <si>
    <t>James Phair</t>
  </si>
  <si>
    <t>25Q120</t>
  </si>
  <si>
    <t>P.S. 120 QUEENS</t>
  </si>
  <si>
    <t>Joan Monroe</t>
  </si>
  <si>
    <t>25Q129</t>
  </si>
  <si>
    <t>P.S. 129 PATRICIA LARKIN</t>
  </si>
  <si>
    <t>Marilyn Alesi</t>
  </si>
  <si>
    <t>25Q154</t>
  </si>
  <si>
    <t>P.S. 154 QUEENS</t>
  </si>
  <si>
    <t>Danielle Giunta</t>
  </si>
  <si>
    <t>25Q163</t>
  </si>
  <si>
    <t>P.S. 163 FLUSHING HEIGHTS</t>
  </si>
  <si>
    <t>Lucius Young</t>
  </si>
  <si>
    <t>25Q164</t>
  </si>
  <si>
    <t>P.S. 164 QUEENS VALLEY</t>
  </si>
  <si>
    <t>Anne Alfonso</t>
  </si>
  <si>
    <t>25Q165</t>
  </si>
  <si>
    <t>P.S. 165 EDITH K. BERGTRAUM</t>
  </si>
  <si>
    <t>Raquel Victoria Demillio</t>
  </si>
  <si>
    <t>25Q169</t>
  </si>
  <si>
    <t>P.S. 169 BAY TERRACE</t>
  </si>
  <si>
    <t>Annette Kunin</t>
  </si>
  <si>
    <t>25Q184</t>
  </si>
  <si>
    <t>P.S. 184 FLUSHING MANOR</t>
  </si>
  <si>
    <t>Dora Pantelis</t>
  </si>
  <si>
    <t>25Q185</t>
  </si>
  <si>
    <t>J.H.S. 185 EDWARD BLEEKER</t>
  </si>
  <si>
    <t>Valerie Sawinski</t>
  </si>
  <si>
    <t>25Q189</t>
  </si>
  <si>
    <t>J.H.S. 189 DANIEL CARTER BEARD</t>
  </si>
  <si>
    <t>Cindy Diaz-Burgos</t>
  </si>
  <si>
    <t>25Q193</t>
  </si>
  <si>
    <t>P.S. 193 ALFRED J. KENNEDY</t>
  </si>
  <si>
    <t>Joyce E. Bush</t>
  </si>
  <si>
    <t>25Q194</t>
  </si>
  <si>
    <t>J.H.S. 194 WILLIAM CARR</t>
  </si>
  <si>
    <t>Anne Marie Iannizzi</t>
  </si>
  <si>
    <t>25Q200</t>
  </si>
  <si>
    <t>PS/MS 200 - THE POMONOK SCHOOL &amp; STAR ACADEMY</t>
  </si>
  <si>
    <t>Denize Brewer</t>
  </si>
  <si>
    <t>25Q201</t>
  </si>
  <si>
    <t>P.S. 201 THE DISCOVERY SCHOOL FOR INQUIRY AND RESEARCH</t>
  </si>
  <si>
    <t>Brett Douglas Gallini</t>
  </si>
  <si>
    <t>25Q209</t>
  </si>
  <si>
    <t>P.S. 209 CLEARVIEW GARDENS</t>
  </si>
  <si>
    <t>Mary Mcdonnell</t>
  </si>
  <si>
    <t>25Q214</t>
  </si>
  <si>
    <t>P.S. 214 CADWALLADER COLDEN</t>
  </si>
  <si>
    <t>Wendy Goldberg</t>
  </si>
  <si>
    <t>25Q219</t>
  </si>
  <si>
    <t>P.S. 219 PAUL KLAPPER</t>
  </si>
  <si>
    <t>Meredith Deckler</t>
  </si>
  <si>
    <t>25Q237</t>
  </si>
  <si>
    <t>I.S. 237</t>
  </si>
  <si>
    <t>Judith Friedman</t>
  </si>
  <si>
    <t>25Q250</t>
  </si>
  <si>
    <t>I.S. 250 THE ROBERT F. KENNEDY COMMUNITY MIDDLE SCHOOL</t>
  </si>
  <si>
    <t>Marc Rosenberg</t>
  </si>
  <si>
    <t>25Q252</t>
  </si>
  <si>
    <t>QUEENS SCHOOL OF INQUIRY, THE</t>
  </si>
  <si>
    <t>Elizabeth Ophals</t>
  </si>
  <si>
    <t>25Q263</t>
  </si>
  <si>
    <t>FLUSHING INTERNATIONAL HIGH SCHOOL</t>
  </si>
  <si>
    <t>Joseph Luft</t>
  </si>
  <si>
    <t>25Q281</t>
  </si>
  <si>
    <t>EAST-WEST SCHOOL OF INTERNATIONAL STUDIES</t>
  </si>
  <si>
    <t>Ben Sherman</t>
  </si>
  <si>
    <t>25Q285</t>
  </si>
  <si>
    <t>WORLD JOURNALISM PREPARATORY: A COLLEGE BOARD SCHOOL</t>
  </si>
  <si>
    <t>Cynthia Schneider</t>
  </si>
  <si>
    <t>25Q294</t>
  </si>
  <si>
    <t>BELL ACADEMY</t>
  </si>
  <si>
    <t>Cheryl Hatzidimitriou</t>
  </si>
  <si>
    <t>25Q425</t>
  </si>
  <si>
    <t>JOHN BOWNE HIGH SCHOOL</t>
  </si>
  <si>
    <t>Howard Kwait</t>
  </si>
  <si>
    <t>25Q460</t>
  </si>
  <si>
    <t>FLUSHING HIGH SCHOOL</t>
  </si>
  <si>
    <t>Cornelia Gutwein</t>
  </si>
  <si>
    <t>25Q499</t>
  </si>
  <si>
    <t>THE QUEENS COLLEGE SCHOOL FOR MATH, SCIENCE AND TECHNOLOGY</t>
  </si>
  <si>
    <t>Vivecca B. Lamourt</t>
  </si>
  <si>
    <t>25Q525</t>
  </si>
  <si>
    <t>TOWNSEND HARRIS HIGH SCHOOL</t>
  </si>
  <si>
    <t>Kenneth Bonamo</t>
  </si>
  <si>
    <t>25Q670</t>
  </si>
  <si>
    <t>ROBERT F. KENNEDY COMMUNITY HIGH SCHOOL</t>
  </si>
  <si>
    <t>Ira Pernick</t>
  </si>
  <si>
    <t>26Q018</t>
  </si>
  <si>
    <t>26</t>
  </si>
  <si>
    <t>P.S. 018 WINCHESTER</t>
  </si>
  <si>
    <t>Kathleen Peknic</t>
  </si>
  <si>
    <t>26Q026</t>
  </si>
  <si>
    <t>P.S. 026 RUFUS KING</t>
  </si>
  <si>
    <t>Dina Koski</t>
  </si>
  <si>
    <t>26Q031</t>
  </si>
  <si>
    <t>P.S. 031 BAYSIDE</t>
  </si>
  <si>
    <t>Terri Graybow</t>
  </si>
  <si>
    <t>26Q041</t>
  </si>
  <si>
    <t>P.S. 041 CROCHERON</t>
  </si>
  <si>
    <t>Sari Latto</t>
  </si>
  <si>
    <t>26Q046</t>
  </si>
  <si>
    <t>P.S. 046 ALLEY POND</t>
  </si>
  <si>
    <t>Marsha Goldberg</t>
  </si>
  <si>
    <t>26Q067</t>
  </si>
  <si>
    <t>J.H.S. 067 LOUIS PASTEUR</t>
  </si>
  <si>
    <t>Zoi Mcgrath</t>
  </si>
  <si>
    <t>26Q074</t>
  </si>
  <si>
    <t>J.H.S. 074 NATHANIEL HAWTHORNE</t>
  </si>
  <si>
    <t>Andrea Dapolito</t>
  </si>
  <si>
    <t>26Q094</t>
  </si>
  <si>
    <t>P.S. 094 DAVID D. PORTER</t>
  </si>
  <si>
    <t>Joann Barbeosch</t>
  </si>
  <si>
    <t>26Q098</t>
  </si>
  <si>
    <t>P.S. 098 THE DOUGLASTON SCHOOL</t>
  </si>
  <si>
    <t>Sheila Huggins</t>
  </si>
  <si>
    <t>26Q115</t>
  </si>
  <si>
    <t>P.S. 115 GLEN OAKS</t>
  </si>
  <si>
    <t>James Ambrose</t>
  </si>
  <si>
    <t>26Q133</t>
  </si>
  <si>
    <t>P.S. 133 QUEENS</t>
  </si>
  <si>
    <t>Shelley Steppel</t>
  </si>
  <si>
    <t>26Q158</t>
  </si>
  <si>
    <t>M.S. 158 MARIE CURIE</t>
  </si>
  <si>
    <t>Marie Nappi</t>
  </si>
  <si>
    <t>26Q159</t>
  </si>
  <si>
    <t>P.S. 159</t>
  </si>
  <si>
    <t>Marlene Zucker</t>
  </si>
  <si>
    <t>26Q162</t>
  </si>
  <si>
    <t>P.S. 162 JOHN GOLDEN</t>
  </si>
  <si>
    <t>Dena Poulos</t>
  </si>
  <si>
    <t>26Q172</t>
  </si>
  <si>
    <t>IRWIN ALTMAN MIDDLE SCHOOL 172</t>
  </si>
  <si>
    <t>Jeffrey Slivko</t>
  </si>
  <si>
    <t>26Q173</t>
  </si>
  <si>
    <t>P.S. 173 FRESH MEADOWS</t>
  </si>
  <si>
    <t>Molly Wang</t>
  </si>
  <si>
    <t>26Q178</t>
  </si>
  <si>
    <t>P.S./ IS 178 HOLLISWOOD</t>
  </si>
  <si>
    <t>Jennifer Ambert</t>
  </si>
  <si>
    <t>26Q186</t>
  </si>
  <si>
    <t>P.S. 186 CASTLEWOOD</t>
  </si>
  <si>
    <t>Dolores Troy-Quinn</t>
  </si>
  <si>
    <t>26Q188</t>
  </si>
  <si>
    <t>P.S. 188 KINGSBURY</t>
  </si>
  <si>
    <t>Janet Caraisco</t>
  </si>
  <si>
    <t>26Q191</t>
  </si>
  <si>
    <t>P.S. 191 MAYFLOWER</t>
  </si>
  <si>
    <t>Michael Ranieri</t>
  </si>
  <si>
    <t>26Q203</t>
  </si>
  <si>
    <t>P.S. 203 OAKLAND GARDENS</t>
  </si>
  <si>
    <t>Carole Nussbaum</t>
  </si>
  <si>
    <t>26Q205</t>
  </si>
  <si>
    <t>P.S. 205 ALEXANDER GRAHAM BELL</t>
  </si>
  <si>
    <t>Karen Scott-Piazza</t>
  </si>
  <si>
    <t>26Q213</t>
  </si>
  <si>
    <t>P.S. 213 THE CARL ULLMAN SCHOOL</t>
  </si>
  <si>
    <t>Bruce Baronoff</t>
  </si>
  <si>
    <t>26Q216</t>
  </si>
  <si>
    <t>J.H.S. 216 GEORGE J. RYAN</t>
  </si>
  <si>
    <t>Reginald Landeau</t>
  </si>
  <si>
    <t>26Q221</t>
  </si>
  <si>
    <t>P.S. 221 NORTH HILLS</t>
  </si>
  <si>
    <t>Sheelia Twomey</t>
  </si>
  <si>
    <t>26Q266</t>
  </si>
  <si>
    <t>P.S. / I.S. 266</t>
  </si>
  <si>
    <t>Nicole Scott</t>
  </si>
  <si>
    <t>26Q415</t>
  </si>
  <si>
    <t>BENJAMIN N. CARDOZO HIGH SCHOOL</t>
  </si>
  <si>
    <t>Gerald Martori</t>
  </si>
  <si>
    <t>26Q430</t>
  </si>
  <si>
    <t>FRANCIS LEWIS HIGH SCHOOL</t>
  </si>
  <si>
    <t>Musa Ali Shama</t>
  </si>
  <si>
    <t>26Q435</t>
  </si>
  <si>
    <t>MARTIN VAN BUREN HIGH SCHOOL</t>
  </si>
  <si>
    <t>Marilyn Shevell</t>
  </si>
  <si>
    <t>26Q495</t>
  </si>
  <si>
    <t>BAYSIDE HIGH SCHOOL</t>
  </si>
  <si>
    <t>Michael Athy</t>
  </si>
  <si>
    <t>26Q566</t>
  </si>
  <si>
    <t>QUEENS HIGH SCHOOL OF TEACHING, LIBERAL ARTS AND THE SCIENCES</t>
  </si>
  <si>
    <t>Eric Contreras</t>
  </si>
  <si>
    <t>27Q042</t>
  </si>
  <si>
    <t>27</t>
  </si>
  <si>
    <t>P.S. 042 R. VERNAM</t>
  </si>
  <si>
    <t>Riva Madden</t>
  </si>
  <si>
    <t>27Q043</t>
  </si>
  <si>
    <t>P.S. 043</t>
  </si>
  <si>
    <t>John Quattrocchi</t>
  </si>
  <si>
    <t>27Q045</t>
  </si>
  <si>
    <t>P.S. 045 CLARENCE WITHERSPOON</t>
  </si>
  <si>
    <t>Evelyn Terrell</t>
  </si>
  <si>
    <t>27Q047</t>
  </si>
  <si>
    <t>P.S. 047 CHRIS GALAS</t>
  </si>
  <si>
    <t>Janet Donohue</t>
  </si>
  <si>
    <t>27Q053</t>
  </si>
  <si>
    <t>M.S. 053 BRIAN PICCOLO</t>
  </si>
  <si>
    <t>Claude Monereau</t>
  </si>
  <si>
    <t>27Q056</t>
  </si>
  <si>
    <t>P.S. 056 HARRY EICHLER</t>
  </si>
  <si>
    <t>Ann Leiter</t>
  </si>
  <si>
    <t>27Q060</t>
  </si>
  <si>
    <t>P.S. 060 WOODHAVEN</t>
  </si>
  <si>
    <t>Frank Desario</t>
  </si>
  <si>
    <t>27Q062</t>
  </si>
  <si>
    <t>P.S. 062 CHESTER PARK</t>
  </si>
  <si>
    <t>Angela O'Dowd</t>
  </si>
  <si>
    <t>27Q063</t>
  </si>
  <si>
    <t>P.S. 063 OLD SOUTH</t>
  </si>
  <si>
    <t>Deidra Graulich</t>
  </si>
  <si>
    <t>27Q064</t>
  </si>
  <si>
    <t>P.S. 064 JOSEPH P. ADDABBO</t>
  </si>
  <si>
    <t>Laura Kaiser</t>
  </si>
  <si>
    <t>27Q065</t>
  </si>
  <si>
    <t>P.S. 65 - THE RAYMOND YORK ELEMENTARY SCHOOL</t>
  </si>
  <si>
    <t>Rafael Morales</t>
  </si>
  <si>
    <t>27Q066</t>
  </si>
  <si>
    <t>P.S. 066 JACQUELINE KENNEDY ONASSIS</t>
  </si>
  <si>
    <t>Phyllis Leinwand</t>
  </si>
  <si>
    <t>27Q090</t>
  </si>
  <si>
    <t>P.S. 090 HORACE MANN</t>
  </si>
  <si>
    <t>Adrienne Ubertini</t>
  </si>
  <si>
    <t>27Q096</t>
  </si>
  <si>
    <t>P.S. 096</t>
  </si>
  <si>
    <t>Joyce Walker</t>
  </si>
  <si>
    <t>27Q097</t>
  </si>
  <si>
    <t>P.S. 097 FOREST PARK</t>
  </si>
  <si>
    <t>Maureen Ingram</t>
  </si>
  <si>
    <t>27Q100</t>
  </si>
  <si>
    <t>P.S. 100 GLEN MORRIS</t>
  </si>
  <si>
    <t>Michelle Betancourt</t>
  </si>
  <si>
    <t>27Q104</t>
  </si>
  <si>
    <t>P.S. 104 THE BAYS WATER</t>
  </si>
  <si>
    <t>Katie Grady</t>
  </si>
  <si>
    <t>27Q105</t>
  </si>
  <si>
    <t>P.S. 105 THE BAY SCHOOL</t>
  </si>
  <si>
    <t>Laurie Shapiro</t>
  </si>
  <si>
    <t>27Q106</t>
  </si>
  <si>
    <t>P.S. 106</t>
  </si>
  <si>
    <t>Marcella Sills</t>
  </si>
  <si>
    <t>27Q108</t>
  </si>
  <si>
    <t>P.S. 108 CAPTAIN VINCENT G. FOWLER</t>
  </si>
  <si>
    <t>Marie Biondollilo</t>
  </si>
  <si>
    <t>27Q114</t>
  </si>
  <si>
    <t>P.S. / M.S. 114 BELLE HARBOR</t>
  </si>
  <si>
    <t>Stephen P. Grill</t>
  </si>
  <si>
    <t>27Q123</t>
  </si>
  <si>
    <t>P.S. 123</t>
  </si>
  <si>
    <t>Cynthia Sumay-Eaton</t>
  </si>
  <si>
    <t>27Q124</t>
  </si>
  <si>
    <t>P.S. 124 OSMOND A CHURCH</t>
  </si>
  <si>
    <t>Valarie Lewis</t>
  </si>
  <si>
    <t>27Q137</t>
  </si>
  <si>
    <t>M.S. 137 AMERICA'S SCHOOL OF HEROES</t>
  </si>
  <si>
    <t>Laura Mastrogiovanni</t>
  </si>
  <si>
    <t>27Q146</t>
  </si>
  <si>
    <t>P.S. 146 HOWARD BEACH</t>
  </si>
  <si>
    <t>Mary Reilly</t>
  </si>
  <si>
    <t>27Q155</t>
  </si>
  <si>
    <t>P.S. 155</t>
  </si>
  <si>
    <t>Dorothy Morris</t>
  </si>
  <si>
    <t>27Q183</t>
  </si>
  <si>
    <t>P.S. 183 DR. RICHARD R. GREEN</t>
  </si>
  <si>
    <t>Renee Peart</t>
  </si>
  <si>
    <t>27Q197</t>
  </si>
  <si>
    <t>P.S. 197 THE OCEAN SCHOOL</t>
  </si>
  <si>
    <t>Jean Mckeon</t>
  </si>
  <si>
    <t>27Q202</t>
  </si>
  <si>
    <t>J.H.S. 202 ROBERT H. GODDARD</t>
  </si>
  <si>
    <t>William Fitzgerald</t>
  </si>
  <si>
    <t>27Q207</t>
  </si>
  <si>
    <t>P.S. 207 ROCKWOOD PARK</t>
  </si>
  <si>
    <t>Linda Spadaro</t>
  </si>
  <si>
    <t>27Q210</t>
  </si>
  <si>
    <t>J.H.S. 210 ELIZABETH BLACKWELL</t>
  </si>
  <si>
    <t>Rosalyn Allman-Manning</t>
  </si>
  <si>
    <t>27Q215</t>
  </si>
  <si>
    <t>P.S. 215 LUCRETIA MOTT</t>
  </si>
  <si>
    <t>Susan Rippe Hofmann</t>
  </si>
  <si>
    <t>27Q223</t>
  </si>
  <si>
    <t>P.S. 223 LYNDON B. JOHNSON</t>
  </si>
  <si>
    <t>Deborah Otto</t>
  </si>
  <si>
    <t>27Q225</t>
  </si>
  <si>
    <t>P.S. 225 SEASIDE</t>
  </si>
  <si>
    <t>Matthew P. Melchiorre</t>
  </si>
  <si>
    <t>27Q226</t>
  </si>
  <si>
    <t>J.H.S. 226 VIRGIL I. GRISSOM</t>
  </si>
  <si>
    <t>Sonia Nieves</t>
  </si>
  <si>
    <t>27Q232</t>
  </si>
  <si>
    <t>P.S. 232 LINDENWOOD</t>
  </si>
  <si>
    <t>Lisa Josephson</t>
  </si>
  <si>
    <t>27Q253</t>
  </si>
  <si>
    <t>Robin Johnson</t>
  </si>
  <si>
    <t>27Q254</t>
  </si>
  <si>
    <t>P.S. 254</t>
  </si>
  <si>
    <t>Naomi Drouillard</t>
  </si>
  <si>
    <t>27Q260</t>
  </si>
  <si>
    <t>FREDERICK DOUGLASS ACADEMY VI HIGH SCHOOL</t>
  </si>
  <si>
    <t>Linda Alfred</t>
  </si>
  <si>
    <t>27Q262</t>
  </si>
  <si>
    <t>CHANNEL VIEW SCHOOL FOR RESEARCH</t>
  </si>
  <si>
    <t>Patricia J. Tubridy</t>
  </si>
  <si>
    <t>27Q282</t>
  </si>
  <si>
    <t>KNOWLEDGE AND POWER PREPARATORY ACADEMY VI</t>
  </si>
  <si>
    <t>Peter Dalton</t>
  </si>
  <si>
    <t>27Q302</t>
  </si>
  <si>
    <t>QUEENS HIGH SCHOOL FOR INFORMATION, RESEARCH, AND TECHNOLOGY</t>
  </si>
  <si>
    <t>Michele Williams</t>
  </si>
  <si>
    <t>27Q308</t>
  </si>
  <si>
    <t>ROBERT H. GODDARD HIGH SCHOOL OF COMMUNICATION ARTS AND TECHNOLOGY</t>
  </si>
  <si>
    <t>William Moore</t>
  </si>
  <si>
    <t>27Q309</t>
  </si>
  <si>
    <t>ACADEMY OF MEDICAL TECHNOLOGY: A COLLEGE BOARD SCHOOL</t>
  </si>
  <si>
    <t>Jose Merced</t>
  </si>
  <si>
    <t>27Q323</t>
  </si>
  <si>
    <t>SCHOLARS' ACADEMY</t>
  </si>
  <si>
    <t>Brian O'Connell</t>
  </si>
  <si>
    <t>27Q333</t>
  </si>
  <si>
    <t>GOLDIE MAPLE ACADEMY</t>
  </si>
  <si>
    <t>Angela Logan</t>
  </si>
  <si>
    <t>27Q400</t>
  </si>
  <si>
    <t>AUGUST MARTIN HIGH SCHOOL</t>
  </si>
  <si>
    <t>Anthony Cromer</t>
  </si>
  <si>
    <t>27Q410</t>
  </si>
  <si>
    <t>BEACH CHANNEL HIGH SCHOOL</t>
  </si>
  <si>
    <t>David Morris</t>
  </si>
  <si>
    <t>27Q465</t>
  </si>
  <si>
    <t>FAR ROCKAWAY HIGH SCHOOL</t>
  </si>
  <si>
    <t>Denise Hallett</t>
  </si>
  <si>
    <t>27Q475</t>
  </si>
  <si>
    <t>RICHMOND HILL HIGH SCHOOL</t>
  </si>
  <si>
    <t>Ms. Frances DeSanctis</t>
  </si>
  <si>
    <t>27Q480</t>
  </si>
  <si>
    <t>JOHN ADAMS HIGH SCHOOL</t>
  </si>
  <si>
    <t>Grace Zwillenberg</t>
  </si>
  <si>
    <t>27Q650</t>
  </si>
  <si>
    <t>HIGH SCHOOL FOR CONSTRUCTION TRADES, ENGINEERING AND ARCHITECTURE</t>
  </si>
  <si>
    <t>Quintin Cedeno</t>
  </si>
  <si>
    <t>28Q008</t>
  </si>
  <si>
    <t>28</t>
  </si>
  <si>
    <t>J.H.S. 008 RICHARD S. GROSSLEY</t>
  </si>
  <si>
    <t>Cherryl M. Spencer</t>
  </si>
  <si>
    <t>28Q030</t>
  </si>
  <si>
    <t>P.S. 030 QUEENS</t>
  </si>
  <si>
    <t>Dwayne Crowder</t>
  </si>
  <si>
    <t>28Q040</t>
  </si>
  <si>
    <t>P.S. 040 SAMUEL HUNTINGTON</t>
  </si>
  <si>
    <t>Alison Branker</t>
  </si>
  <si>
    <t>28Q048</t>
  </si>
  <si>
    <t>P.S. 048 WILLIAM WORDSWORTH</t>
  </si>
  <si>
    <t>Patricia M. Mitchell</t>
  </si>
  <si>
    <t>28Q050</t>
  </si>
  <si>
    <t>P.S. 050 TALFOURD LAWN ELEMENTARY SCHOOL</t>
  </si>
  <si>
    <t>Maureen Lore</t>
  </si>
  <si>
    <t>28Q054</t>
  </si>
  <si>
    <t>P.S. 054 HILLSIDE</t>
  </si>
  <si>
    <t>Diane Jones</t>
  </si>
  <si>
    <t>28Q055</t>
  </si>
  <si>
    <t>P.S. 055 MAURE</t>
  </si>
  <si>
    <t>Ralph K Honore</t>
  </si>
  <si>
    <t>28Q072</t>
  </si>
  <si>
    <t>CATHERINE &amp; COUNT BASIE MIDDLE SCHOOL 72</t>
  </si>
  <si>
    <t>Crystal Taylor Brown</t>
  </si>
  <si>
    <t>28Q080</t>
  </si>
  <si>
    <t>P.S. 080 THURGOOD MARSHALL MAGNET</t>
  </si>
  <si>
    <t>Paulette Glenn</t>
  </si>
  <si>
    <t>28Q082</t>
  </si>
  <si>
    <t>P.S. 082 HAMMOND</t>
  </si>
  <si>
    <t>Angela Boykin</t>
  </si>
  <si>
    <t>28Q086</t>
  </si>
  <si>
    <t>P.S. Q086</t>
  </si>
  <si>
    <t>Karen Zuvic</t>
  </si>
  <si>
    <t>28Q099</t>
  </si>
  <si>
    <t>P.S. 099 KEW GARDENS</t>
  </si>
  <si>
    <t>Paulette Foglio</t>
  </si>
  <si>
    <t>28Q101</t>
  </si>
  <si>
    <t>P.S. 101 SCHOOL IN THE GARDENS</t>
  </si>
  <si>
    <t>Ronnie Feder</t>
  </si>
  <si>
    <t>28Q117</t>
  </si>
  <si>
    <t>P.S. 117 J. KELD / BRIARWOOD SCHOOL</t>
  </si>
  <si>
    <t>Harvey Katz</t>
  </si>
  <si>
    <t>28Q121</t>
  </si>
  <si>
    <t>P.S. 121 QUEENS</t>
  </si>
  <si>
    <t>Henry Somers</t>
  </si>
  <si>
    <t>28Q139</t>
  </si>
  <si>
    <t>P.S. 139 REGO PARK</t>
  </si>
  <si>
    <t>Monica Bridget Powers-Meade</t>
  </si>
  <si>
    <t>28Q140</t>
  </si>
  <si>
    <t>P.S. 140 EDWARD K ELLINGTON</t>
  </si>
  <si>
    <t>Elaine Brittenum</t>
  </si>
  <si>
    <t>28Q144</t>
  </si>
  <si>
    <t>P.S. 144 COL JEROMUS REMSEN</t>
  </si>
  <si>
    <t>Reva Gluck Schneider</t>
  </si>
  <si>
    <t>28Q157</t>
  </si>
  <si>
    <t>J.H.S. 157 STEPHEN A. HALSEY</t>
  </si>
  <si>
    <t>Vincent Suraci</t>
  </si>
  <si>
    <t>28Q160</t>
  </si>
  <si>
    <t>P.S. 160 WALTER FRANCIS BISHOP</t>
  </si>
  <si>
    <t>Jermaine Garden</t>
  </si>
  <si>
    <t>28Q161</t>
  </si>
  <si>
    <t>P.S. 161 ARTHUR ASHE SCHOOL</t>
  </si>
  <si>
    <t>Jill Hoder</t>
  </si>
  <si>
    <t>28Q174</t>
  </si>
  <si>
    <t>P.S. 174 WILLIAM SIDNEY MOUNT</t>
  </si>
  <si>
    <t>Karin Kelly</t>
  </si>
  <si>
    <t>28Q175</t>
  </si>
  <si>
    <t>P.S. 175 THE LYNN GROSS DISCOVERY SCHOOL</t>
  </si>
  <si>
    <t>Linda Green</t>
  </si>
  <si>
    <t>28Q190</t>
  </si>
  <si>
    <t>J.H.S. 190 RUSSELL SAGE</t>
  </si>
  <si>
    <t>Marilyn Grant</t>
  </si>
  <si>
    <t>28Q196</t>
  </si>
  <si>
    <t>P.S. 196 GRAND CENTRAL PARKWAY</t>
  </si>
  <si>
    <t>Mary Hughes</t>
  </si>
  <si>
    <t>28Q206</t>
  </si>
  <si>
    <t>P.S. 206 THE HORACE HARDING SCHOOL</t>
  </si>
  <si>
    <t>Nicholas Bologna</t>
  </si>
  <si>
    <t>28Q217</t>
  </si>
  <si>
    <t>J.H.S. 217 ROBERT A. VAN WYCK</t>
  </si>
  <si>
    <t>Patrick Michael Burns</t>
  </si>
  <si>
    <t>28Q220</t>
  </si>
  <si>
    <t>P.S. 220 EDWARD MANDEL</t>
  </si>
  <si>
    <t>Josette Pizarro</t>
  </si>
  <si>
    <t>28Q284</t>
  </si>
  <si>
    <t>YORK EARLY COLLEGE ACADEMY</t>
  </si>
  <si>
    <t>Deborah E. Burnett-Worthy</t>
  </si>
  <si>
    <t>28Q310</t>
  </si>
  <si>
    <t>QUEENS COLLEGIATE: A COLLEGE BOARD SCHOOL</t>
  </si>
  <si>
    <t>Jaime Anne Dubei</t>
  </si>
  <si>
    <t>28Q440</t>
  </si>
  <si>
    <t>FOREST HILLS HIGH SCHOOL</t>
  </si>
  <si>
    <t>Saul Gootnick</t>
  </si>
  <si>
    <t>28Q470</t>
  </si>
  <si>
    <t>JAMAICA HIGH SCHOOL</t>
  </si>
  <si>
    <t>WALTER ACHAM</t>
  </si>
  <si>
    <t>28Q505</t>
  </si>
  <si>
    <t>HILLCREST HIGH SCHOOL</t>
  </si>
  <si>
    <t>Stephen Duch</t>
  </si>
  <si>
    <t>28Q620</t>
  </si>
  <si>
    <t>THOMAS A. EDISON CAREER AND TECHNICAL EDUCATION HIGH SCHOOL</t>
  </si>
  <si>
    <t>ANTHONY D. BARBETTA</t>
  </si>
  <si>
    <t>28Q680</t>
  </si>
  <si>
    <t>QUEENS GATEWAY TO HEALTH SCIENCES SECONDARY SCHOOL</t>
  </si>
  <si>
    <t>Cynthia Edwards</t>
  </si>
  <si>
    <t>28Q687</t>
  </si>
  <si>
    <t>QUEENS HIGH SCHOOL FOR THE SCIENCES AT YORK COLLEGE</t>
  </si>
  <si>
    <t>Jie Zhang</t>
  </si>
  <si>
    <t>28Q690</t>
  </si>
  <si>
    <t>HIGH SCHOOL FOR LAW ENFORCEMENT AND PUBLIC SAFETY</t>
  </si>
  <si>
    <t>Diahann E. Malcolm</t>
  </si>
  <si>
    <t>28Q896</t>
  </si>
  <si>
    <t>YOUNG WOMEN'S LEADERSHIP SCHOOL, QUEENS</t>
  </si>
  <si>
    <t>Avionne Gumbs</t>
  </si>
  <si>
    <t>29Q015</t>
  </si>
  <si>
    <t>29</t>
  </si>
  <si>
    <t>P.S. 015 JACKIE ROBINSON</t>
  </si>
  <si>
    <t>Antonio K'Tori</t>
  </si>
  <si>
    <t>29Q033</t>
  </si>
  <si>
    <t>P.S. 033 EDWARD M. FUNK</t>
  </si>
  <si>
    <t>Erich Wagner</t>
  </si>
  <si>
    <t>29Q034</t>
  </si>
  <si>
    <t>P.S. 034 JOHN HARVARD</t>
  </si>
  <si>
    <t>Pauline Shakespeare</t>
  </si>
  <si>
    <t>29Q035</t>
  </si>
  <si>
    <t>P.S. 035 NATHANIEL WOODHULL</t>
  </si>
  <si>
    <t>Mark Dempsey</t>
  </si>
  <si>
    <t>29Q036</t>
  </si>
  <si>
    <t>P.S. 036 SAINT ALBANS SCHOOL</t>
  </si>
  <si>
    <t>Lynn Staton</t>
  </si>
  <si>
    <t>29Q037</t>
  </si>
  <si>
    <t>CYNTHIA JENKINS SCHOOL</t>
  </si>
  <si>
    <t>Beverly Mitchell</t>
  </si>
  <si>
    <t>29Q038</t>
  </si>
  <si>
    <t>P.S. 038 ROSEDALE</t>
  </si>
  <si>
    <t>Cassandra A. Hundley</t>
  </si>
  <si>
    <t>29Q052</t>
  </si>
  <si>
    <t>P.S. 052 QUEENS</t>
  </si>
  <si>
    <t>Linda Pough</t>
  </si>
  <si>
    <t>29Q059</t>
  </si>
  <si>
    <t>I.S. 059 SPRINGFIELD GARDENS</t>
  </si>
  <si>
    <t>Carleton Gordon</t>
  </si>
  <si>
    <t>29Q095</t>
  </si>
  <si>
    <t>P.S. 095 EASTWOOD</t>
  </si>
  <si>
    <t>Dolores Reid-Barker</t>
  </si>
  <si>
    <t>29Q109</t>
  </si>
  <si>
    <t>JEAN NUZZI INTERMEDIATE SCHOOL</t>
  </si>
  <si>
    <t>Miatheresa Pate-Alexander</t>
  </si>
  <si>
    <t>29Q116</t>
  </si>
  <si>
    <t>PS/IS 116 WILLIAM C. HUGHLEY</t>
  </si>
  <si>
    <t>Barbara Fuller</t>
  </si>
  <si>
    <t>29Q118</t>
  </si>
  <si>
    <t>P.S. 118 LORRAINE HANSBERRY</t>
  </si>
  <si>
    <t>Adele Armstrong</t>
  </si>
  <si>
    <t>29Q131</t>
  </si>
  <si>
    <t>P.S. 131 ABIGAIL ADAMS</t>
  </si>
  <si>
    <t>Randolph Ford</t>
  </si>
  <si>
    <t>29Q132</t>
  </si>
  <si>
    <t>P.S. 132 RALPH BUNCHE</t>
  </si>
  <si>
    <t>Alicia Davis</t>
  </si>
  <si>
    <t>29Q134</t>
  </si>
  <si>
    <t>P.S. 134 HOLLIS</t>
  </si>
  <si>
    <t>Cheryl Marmon-Halm</t>
  </si>
  <si>
    <t>29Q135</t>
  </si>
  <si>
    <t>THE BELLAIRE SCHOOL</t>
  </si>
  <si>
    <t>George Hadjoglou</t>
  </si>
  <si>
    <t>29Q136</t>
  </si>
  <si>
    <t>P.S. 136 ROY WILKINS</t>
  </si>
  <si>
    <t>Tanya S.T. Walker</t>
  </si>
  <si>
    <t>29Q138</t>
  </si>
  <si>
    <t>P.S. 138 SUNRISE</t>
  </si>
  <si>
    <t>Nichele Manning- Andrews</t>
  </si>
  <si>
    <t>29Q147</t>
  </si>
  <si>
    <t>PS/MS 147 RONALD MCNAIR</t>
  </si>
  <si>
    <t>Anne Cohen</t>
  </si>
  <si>
    <t>29Q156</t>
  </si>
  <si>
    <t>P.S. 156 LAURELTON</t>
  </si>
  <si>
    <t>Noreen Little</t>
  </si>
  <si>
    <t>29Q176</t>
  </si>
  <si>
    <t>P.S. 176 CAMBRIA HEIGHTS</t>
  </si>
  <si>
    <t>Arlene Bartlett</t>
  </si>
  <si>
    <t>29Q181</t>
  </si>
  <si>
    <t>P.S. 181 BROOKFIELD</t>
  </si>
  <si>
    <t>Andrea Belcher</t>
  </si>
  <si>
    <t>29Q192</t>
  </si>
  <si>
    <t>I.S. 192 THE LINDEN</t>
  </si>
  <si>
    <t>Harriett Diaz</t>
  </si>
  <si>
    <t>29Q195</t>
  </si>
  <si>
    <t>P.S. 195 WILLIAM HABERLE</t>
  </si>
  <si>
    <t>Beryl Bailey</t>
  </si>
  <si>
    <t>29Q208</t>
  </si>
  <si>
    <t>P.S. / I.S. 208</t>
  </si>
  <si>
    <t>James Philemy</t>
  </si>
  <si>
    <t>29Q231</t>
  </si>
  <si>
    <t>I.S. 231 MAGNETECH 2000</t>
  </si>
  <si>
    <t>Emmanuel Lubin</t>
  </si>
  <si>
    <t>29Q238</t>
  </si>
  <si>
    <t>I.S. 238 SUSAN B ANTHONY</t>
  </si>
  <si>
    <t>Joseph Gates</t>
  </si>
  <si>
    <t>29Q248</t>
  </si>
  <si>
    <t>QUEENS PREPARATORY ACADEMY</t>
  </si>
  <si>
    <t>Tashon Haywood</t>
  </si>
  <si>
    <t>29Q259</t>
  </si>
  <si>
    <t>PATHWAYS COLLEGE PREPARATORY SCHOOL: A COLLEGE BOARD SCHOOL</t>
  </si>
  <si>
    <t>Michele Shannon</t>
  </si>
  <si>
    <t>29Q265</t>
  </si>
  <si>
    <t>EXCELSIOR PREPARATORY HIGH SCHOOL</t>
  </si>
  <si>
    <t>Derek Jones</t>
  </si>
  <si>
    <t>29Q268</t>
  </si>
  <si>
    <t>PS/IS 268</t>
  </si>
  <si>
    <t>Lissa Grant-Stewart</t>
  </si>
  <si>
    <t>29Q270</t>
  </si>
  <si>
    <t>THE GORDON PARKS SCHOOL</t>
  </si>
  <si>
    <t>Eleanor S. Andrew</t>
  </si>
  <si>
    <t>29Q272</t>
  </si>
  <si>
    <t>GEORGE WASHINGTON CARVER HIGH SCHOOL FOR THE SCIENCES</t>
  </si>
  <si>
    <t>Dr. Janice M. Sutton</t>
  </si>
  <si>
    <t>29Q283</t>
  </si>
  <si>
    <t>PREPARATORY ACADEMY FOR WRITERS: A COLLEGE BOARD SCHOOL</t>
  </si>
  <si>
    <t>Michael F. Renna</t>
  </si>
  <si>
    <t>29Q295</t>
  </si>
  <si>
    <t>P.S./I.S. 295</t>
  </si>
  <si>
    <t>Angela Thompson</t>
  </si>
  <si>
    <t>29Q492</t>
  </si>
  <si>
    <t>MATHEMATICS, SCIENCE RESEARCH AND TECHNOLOGY MAGNET HIGH SCHOOL</t>
  </si>
  <si>
    <t>Andrea G. Holt</t>
  </si>
  <si>
    <t>29Q494</t>
  </si>
  <si>
    <t>LAW, GOVERNMENT AND COMMUNITY SERVICE HIGH SCHOOL</t>
  </si>
  <si>
    <t>Beshir Abdellatif</t>
  </si>
  <si>
    <t>29Q496</t>
  </si>
  <si>
    <t>BUSINESS, COMPUTER APPLICATIONS &amp; ENTREPRENEURSHIP HIGH SCHOOL</t>
  </si>
  <si>
    <t>Myles W. Nash</t>
  </si>
  <si>
    <t>29Q498</t>
  </si>
  <si>
    <t>HUMANITIES &amp; ARTS MAGNET HIGH SCHOOL</t>
  </si>
  <si>
    <t>Mercedes Qualls</t>
  </si>
  <si>
    <t>30Q002</t>
  </si>
  <si>
    <t>30</t>
  </si>
  <si>
    <t>P.S. 002 ALFRED ZIMBERG</t>
  </si>
  <si>
    <t>Joseph Taddeo</t>
  </si>
  <si>
    <t>30Q010</t>
  </si>
  <si>
    <t>I.S. 010 HORACE GREELEY</t>
  </si>
  <si>
    <t>Clemente Lopes</t>
  </si>
  <si>
    <t>30Q011</t>
  </si>
  <si>
    <t>P.S. 011 KATHRYN PHELAN</t>
  </si>
  <si>
    <t>Anna Efkarpides</t>
  </si>
  <si>
    <t>30Q017</t>
  </si>
  <si>
    <t>P.S. 017 HENRY DAVID THOREAU</t>
  </si>
  <si>
    <t>Cynthia Dickman</t>
  </si>
  <si>
    <t>30Q069</t>
  </si>
  <si>
    <t>P.S. 069 JACKSON HEIGHTS</t>
  </si>
  <si>
    <t>Martha Vazquez</t>
  </si>
  <si>
    <t>30Q070</t>
  </si>
  <si>
    <t>P.S. 070 QUEENS</t>
  </si>
  <si>
    <t>Donna Geller</t>
  </si>
  <si>
    <t>30Q076</t>
  </si>
  <si>
    <t>P.S. 076 WILLIAM HALLET</t>
  </si>
  <si>
    <t>Mary Schafenberg</t>
  </si>
  <si>
    <t>30Q078</t>
  </si>
  <si>
    <t>P.S. 078</t>
  </si>
  <si>
    <t>Louis Pavone</t>
  </si>
  <si>
    <t>30Q084</t>
  </si>
  <si>
    <t>P.S. 084 STEINWAY</t>
  </si>
  <si>
    <t>John Buffa</t>
  </si>
  <si>
    <t>30Q085</t>
  </si>
  <si>
    <t>P.S. 085 JUDGE CHARLES VALLONE</t>
  </si>
  <si>
    <t>Ann Gordon-Chang</t>
  </si>
  <si>
    <t>30Q092</t>
  </si>
  <si>
    <t>P.S. 092 HARRY T. STEWART SR.</t>
  </si>
  <si>
    <t>Pasquale Baratta</t>
  </si>
  <si>
    <t>30Q111</t>
  </si>
  <si>
    <t>P.S. 111 JACOB BLACKWELL</t>
  </si>
  <si>
    <t>Randy Seabrook</t>
  </si>
  <si>
    <t>30Q112</t>
  </si>
  <si>
    <t>P.S. 112 DUTCH KILLS</t>
  </si>
  <si>
    <t>Rafael Campos-Gatjens</t>
  </si>
  <si>
    <t>30Q122</t>
  </si>
  <si>
    <t>P.S. 122 MAMIE FAY</t>
  </si>
  <si>
    <t>Pamela Sabel</t>
  </si>
  <si>
    <t>30Q126</t>
  </si>
  <si>
    <t>ALBERT SHANKER SCHOOL FOR VISUAL AND PERFORMING ARTS</t>
  </si>
  <si>
    <t>Alexander Angueira</t>
  </si>
  <si>
    <t>30Q127</t>
  </si>
  <si>
    <t>P.S. 127 AEROSPACE SCIENCE MAGNE</t>
  </si>
  <si>
    <t>Evita Sanabria</t>
  </si>
  <si>
    <t>30Q141</t>
  </si>
  <si>
    <t>I.S. 141 THE STEINWAY</t>
  </si>
  <si>
    <t>Miranda Pavlou</t>
  </si>
  <si>
    <t>30Q145</t>
  </si>
  <si>
    <t>I.S. 145 JOSEPH PULITZER</t>
  </si>
  <si>
    <t>Dolores Beckham</t>
  </si>
  <si>
    <t>30Q148</t>
  </si>
  <si>
    <t>P.S. 148 QUEENS</t>
  </si>
  <si>
    <t>Andrew Paccione</t>
  </si>
  <si>
    <t>30Q149</t>
  </si>
  <si>
    <t>P.S. 149 CHRISTA MCAULIFFE</t>
  </si>
  <si>
    <t>Marlene Gonzalez</t>
  </si>
  <si>
    <t>30Q150</t>
  </si>
  <si>
    <t>P.S. 150 QUEENS</t>
  </si>
  <si>
    <t>Carmen Parache</t>
  </si>
  <si>
    <t>30Q151</t>
  </si>
  <si>
    <t>P.S. 151 MARY D. CARTER</t>
  </si>
  <si>
    <t>Jason Goldner</t>
  </si>
  <si>
    <t>30Q152</t>
  </si>
  <si>
    <t>P.S. 152 GWENDOLYN ALLEYNE</t>
  </si>
  <si>
    <t>Vincent Vitolo</t>
  </si>
  <si>
    <t>30Q166</t>
  </si>
  <si>
    <t>P.S. 166 HENRY GRADSTEIN</t>
  </si>
  <si>
    <t>Janet Farrell</t>
  </si>
  <si>
    <t>30Q171</t>
  </si>
  <si>
    <t>P.S. 171 PETER G. VAN ALST</t>
  </si>
  <si>
    <t>Anne Bussel</t>
  </si>
  <si>
    <t>30Q204</t>
  </si>
  <si>
    <t>I.S. 204 OLIVER W. HOLMES</t>
  </si>
  <si>
    <t>Yvonne Leimsider</t>
  </si>
  <si>
    <t>30Q212</t>
  </si>
  <si>
    <t>Carin Ilene Ellis</t>
  </si>
  <si>
    <t>30Q227</t>
  </si>
  <si>
    <t>I.S. 227 LOUIS ARMSTRONG</t>
  </si>
  <si>
    <t>Renee David</t>
  </si>
  <si>
    <t>30Q230</t>
  </si>
  <si>
    <t>I.S. 230</t>
  </si>
  <si>
    <t>Sharon Terry</t>
  </si>
  <si>
    <t>30Q234</t>
  </si>
  <si>
    <t>P.S. 234</t>
  </si>
  <si>
    <t>Thea Pallos</t>
  </si>
  <si>
    <t>30Q235</t>
  </si>
  <si>
    <t>ACADEMY FOR NEW AMERICANS</t>
  </si>
  <si>
    <t>Carmen Rivera</t>
  </si>
  <si>
    <t>30Q286</t>
  </si>
  <si>
    <t>YOUNG WOMEN'S LEADERSHIP SCHOOL, ASTORIA</t>
  </si>
  <si>
    <t>Laura A Mitchell</t>
  </si>
  <si>
    <t>30Q301</t>
  </si>
  <si>
    <t>ACADEMY FOR CAREERS IN TELEVISION AND FILM</t>
  </si>
  <si>
    <t>Mark Dunetz</t>
  </si>
  <si>
    <t>30Q445</t>
  </si>
  <si>
    <t>WILLIAM CULLEN BRYANT HIGH SCHOOL</t>
  </si>
  <si>
    <t>Aaron M. Perez</t>
  </si>
  <si>
    <t>30Q450</t>
  </si>
  <si>
    <t>LONG ISLAND CITY HIGH SCHOOL</t>
  </si>
  <si>
    <t>William Bassell</t>
  </si>
  <si>
    <t>30Q501</t>
  </si>
  <si>
    <t>FRANK SINATRA SCHOOL OF THE ARTS HIGH SCHOOL</t>
  </si>
  <si>
    <t>Donna Finn</t>
  </si>
  <si>
    <t>30Q502</t>
  </si>
  <si>
    <t>INFORMATION TECHNOLOGY HIGH SCHOOL</t>
  </si>
  <si>
    <t>Dr. Nancy E. Casella</t>
  </si>
  <si>
    <t>30Q555</t>
  </si>
  <si>
    <t>NEWCOMERS HIGH SCHOOL</t>
  </si>
  <si>
    <t>Mary Burke</t>
  </si>
  <si>
    <t>30Q575</t>
  </si>
  <si>
    <t>ACADEMY OF AMERICAN STUDIES</t>
  </si>
  <si>
    <t>Ellen Sherman</t>
  </si>
  <si>
    <t>30Q580</t>
  </si>
  <si>
    <t>BACCALAUREATE SCHOOL FOR GLOBAL EDUCATION</t>
  </si>
  <si>
    <t>Kelly Joan Johnson</t>
  </si>
  <si>
    <t>KELLY JOAN JOHNSON</t>
  </si>
  <si>
    <t>31R001</t>
  </si>
  <si>
    <t>31</t>
  </si>
  <si>
    <t>P.S. 001 TOTTENVILLE</t>
  </si>
  <si>
    <t>Diane Gordin</t>
  </si>
  <si>
    <t>31R002</t>
  </si>
  <si>
    <t>I.S. R002 GEORGE L. EGBERT</t>
  </si>
  <si>
    <t>Adrienne Stallone</t>
  </si>
  <si>
    <t>31R003</t>
  </si>
  <si>
    <t>P.S. 003 THE MARGARET GIOIOSA SCHOOL</t>
  </si>
  <si>
    <t>Donna Gioello</t>
  </si>
  <si>
    <t>31R004</t>
  </si>
  <si>
    <t>P.S. 004 MAURICE WOLLIN</t>
  </si>
  <si>
    <t>Mr. Marc A. Harris</t>
  </si>
  <si>
    <t>31R005</t>
  </si>
  <si>
    <t>P.S. 005 HUGUENOT</t>
  </si>
  <si>
    <t>Katherine Corso</t>
  </si>
  <si>
    <t>31R006</t>
  </si>
  <si>
    <t>P.S. 6 CORPORAL ALLAN F. KIVLEHAN SCHOOL</t>
  </si>
  <si>
    <t>Erminia Claudio</t>
  </si>
  <si>
    <t>31R007</t>
  </si>
  <si>
    <t>I.S. 007 ELIAS BERNSTEIN</t>
  </si>
  <si>
    <t>Dr. Nora De Rosa-Karby</t>
  </si>
  <si>
    <t>31R008</t>
  </si>
  <si>
    <t>P.S. 8 SHIRLEE SOLOMON</t>
  </si>
  <si>
    <t>31R011</t>
  </si>
  <si>
    <t>P.S. 11 THOMAS DONGAN SCHOOL</t>
  </si>
  <si>
    <t>Erica Mattera</t>
  </si>
  <si>
    <t>31R013</t>
  </si>
  <si>
    <t>P.S. 013 M. L. LINDEMEYER</t>
  </si>
  <si>
    <t>Constance Montijo</t>
  </si>
  <si>
    <t>31R014</t>
  </si>
  <si>
    <t>P.S. 014 CORNELIUS VANDERBILT</t>
  </si>
  <si>
    <t>Nancy Hargett</t>
  </si>
  <si>
    <t>31R016</t>
  </si>
  <si>
    <t>P.S. 016 JOHN J. DRISCOLL</t>
  </si>
  <si>
    <t>Vincenza Gallassio</t>
  </si>
  <si>
    <t>31R018</t>
  </si>
  <si>
    <t>P.S. 018 JOHN G. WHITTIER</t>
  </si>
  <si>
    <t>Ms. Donna Luisi</t>
  </si>
  <si>
    <t>31R019</t>
  </si>
  <si>
    <t>P.S. 019 THE CURTIS SCHOOL</t>
  </si>
  <si>
    <t>Mary Petrone</t>
  </si>
  <si>
    <t>31R020</t>
  </si>
  <si>
    <t>P.S. 020 PORT RICHMOND</t>
  </si>
  <si>
    <t>Marie Munoz</t>
  </si>
  <si>
    <t>31R021</t>
  </si>
  <si>
    <t>P.S. 21 MARGARET EMERY-ELM PARK</t>
  </si>
  <si>
    <t>Gina Moreno</t>
  </si>
  <si>
    <t>31R022</t>
  </si>
  <si>
    <t>P.S. 022 GRANITEVILLE</t>
  </si>
  <si>
    <t>Melissa Lamb Donath</t>
  </si>
  <si>
    <t>31R023</t>
  </si>
  <si>
    <t>P.S. 023 RICHMONDTOWN</t>
  </si>
  <si>
    <t>Mark Bronstein</t>
  </si>
  <si>
    <t>31R024</t>
  </si>
  <si>
    <t>I.S. 024 MYRA S. BARNES</t>
  </si>
  <si>
    <t>Rosemarie O'Neill</t>
  </si>
  <si>
    <t>31R026</t>
  </si>
  <si>
    <t>P.S. 026 THE CARTERET SCHOOL</t>
  </si>
  <si>
    <t>Ms. Joanne Mecane</t>
  </si>
  <si>
    <t>31R027</t>
  </si>
  <si>
    <t>I.S. 027 ANNING S. PRALL</t>
  </si>
  <si>
    <t>Tracey Kornish</t>
  </si>
  <si>
    <t>31R029</t>
  </si>
  <si>
    <t>P.S. 029 BARDWELL</t>
  </si>
  <si>
    <t>Mrs. Linda Manfredi</t>
  </si>
  <si>
    <t>31R030</t>
  </si>
  <si>
    <t>P.S. 030 WESTERLEIGH</t>
  </si>
  <si>
    <t>Mrs. Denise N. Spina</t>
  </si>
  <si>
    <t>31R031</t>
  </si>
  <si>
    <t>P.S. 031 WILLIAM T. DAVIS</t>
  </si>
  <si>
    <t>Patricia Covington</t>
  </si>
  <si>
    <t>31R032</t>
  </si>
  <si>
    <t>P.S. 032 THE GIFFORD SCHOOL</t>
  </si>
  <si>
    <t>Nancy Spataro</t>
  </si>
  <si>
    <t>31R034</t>
  </si>
  <si>
    <t>I.S. 034 TOTTENVILLE</t>
  </si>
  <si>
    <t>Jeff Preston</t>
  </si>
  <si>
    <t>31R035</t>
  </si>
  <si>
    <t>P.S. 35 THE CLOVE VALLEY SCHOOL</t>
  </si>
  <si>
    <t>Melissa Garofalo</t>
  </si>
  <si>
    <t>31R036</t>
  </si>
  <si>
    <t>P.S. 036 J. C. DRUMGOOLE</t>
  </si>
  <si>
    <t>Barbara Bellafatto</t>
  </si>
  <si>
    <t>31R038</t>
  </si>
  <si>
    <t>P.S. 038 GEORGE CROMWELL</t>
  </si>
  <si>
    <t>Everlidys Robles</t>
  </si>
  <si>
    <t>31R039</t>
  </si>
  <si>
    <t>P.S. 39 FRANCIS J. MURPHY JR.</t>
  </si>
  <si>
    <t>Mr. Robert E. Corso</t>
  </si>
  <si>
    <t>31R041</t>
  </si>
  <si>
    <t>P.S. 041 NEW DORP</t>
  </si>
  <si>
    <t>Elise Feldman</t>
  </si>
  <si>
    <t>31R042</t>
  </si>
  <si>
    <t>P.S. 042 ELTINGVILLE</t>
  </si>
  <si>
    <t>Brian Sharkey</t>
  </si>
  <si>
    <t>31R044</t>
  </si>
  <si>
    <t>P.S. 044 THOMAS C. BROWN</t>
  </si>
  <si>
    <t>31R045</t>
  </si>
  <si>
    <t>P.S. 045 JOHN TYLER</t>
  </si>
  <si>
    <t>Teresa Caccavale</t>
  </si>
  <si>
    <t>31R046</t>
  </si>
  <si>
    <t>P.S. 046 ALBERT V. MANISCALCO</t>
  </si>
  <si>
    <t>Andrea Maffeo</t>
  </si>
  <si>
    <t>31R047</t>
  </si>
  <si>
    <t>CSI HIGH SCHOOL FOR INTERNATIONAL STUDIES</t>
  </si>
  <si>
    <t>Aimee Horowitz</t>
  </si>
  <si>
    <t>31R048</t>
  </si>
  <si>
    <t>P.S. 048 WILLIAM C. WILCOX</t>
  </si>
  <si>
    <t>Jacqueline Mammolito</t>
  </si>
  <si>
    <t>31R049</t>
  </si>
  <si>
    <t>I.S. 49 BERTA A. DREYFUS</t>
  </si>
  <si>
    <t>Linda Hill</t>
  </si>
  <si>
    <t>31R050</t>
  </si>
  <si>
    <t>P.S. 050 FRANK HANKINSON</t>
  </si>
  <si>
    <t>Sharon Fine</t>
  </si>
  <si>
    <t>31R051</t>
  </si>
  <si>
    <t>I.S. 051 EDWIN MARKHAM</t>
  </si>
  <si>
    <t>Emma Della Rocca</t>
  </si>
  <si>
    <t>31R052</t>
  </si>
  <si>
    <t>P.S. 052 JOHN C. THOMPSON</t>
  </si>
  <si>
    <t>Ms. Evelyn Mastroianni</t>
  </si>
  <si>
    <t>31R053</t>
  </si>
  <si>
    <t>P.S. 053 BAY TERRACE</t>
  </si>
  <si>
    <t>Annette Esposito</t>
  </si>
  <si>
    <t>31R054</t>
  </si>
  <si>
    <t>P.S. 054 CHARLES W. LENG</t>
  </si>
  <si>
    <t>Anna Castley</t>
  </si>
  <si>
    <t>31R055</t>
  </si>
  <si>
    <t>P.S. 055 HENRY M. BOEHM</t>
  </si>
  <si>
    <t>Kathleen Schultz</t>
  </si>
  <si>
    <t>31R056</t>
  </si>
  <si>
    <t>P.S. 56 THE LOUIS DESARIO SCHOOL</t>
  </si>
  <si>
    <t>Dean Scali</t>
  </si>
  <si>
    <t>31R057</t>
  </si>
  <si>
    <t>P.S. 057 HUBERT H. HUMPHREY</t>
  </si>
  <si>
    <t>Sandra Barnes</t>
  </si>
  <si>
    <t>31R058</t>
  </si>
  <si>
    <t>SPACE SHUTTLE COLUMBIA SCHOOL</t>
  </si>
  <si>
    <t>Roseann Mezzacappa</t>
  </si>
  <si>
    <t>31R060</t>
  </si>
  <si>
    <t>P.S. 060 ALICE AUSTEN</t>
  </si>
  <si>
    <t>Bonnie Ferretti</t>
  </si>
  <si>
    <t>31R061</t>
  </si>
  <si>
    <t>I.S. 061 WILLIAM A MORRIS</t>
  </si>
  <si>
    <t>Mr. Richard J. Gallo</t>
  </si>
  <si>
    <t>31R063</t>
  </si>
  <si>
    <t>MARSH AVENUE SCHOOL FOR EXPEDITIONARY LEARNING</t>
  </si>
  <si>
    <t>Jessica Jenkins-Milona</t>
  </si>
  <si>
    <t>31R064</t>
  </si>
  <si>
    <t>GAYNOR MCCOWN EXPEDITIONARY LEARNING SCHOOL</t>
  </si>
  <si>
    <t>Ms. Zeynep Ozkan</t>
  </si>
  <si>
    <t>31R069</t>
  </si>
  <si>
    <t>P.S. 069 DANIEL D. TOMPKINS</t>
  </si>
  <si>
    <t>Doreen Murphy</t>
  </si>
  <si>
    <t>31R072</t>
  </si>
  <si>
    <t>I.S. 072 ROCCO LAURIE</t>
  </si>
  <si>
    <t>Peter Macellari</t>
  </si>
  <si>
    <t>31R075</t>
  </si>
  <si>
    <t>I.S. 075 FRANK D. PAULO</t>
  </si>
  <si>
    <t>Mark Cannizzaro</t>
  </si>
  <si>
    <t>31R080</t>
  </si>
  <si>
    <t>THE MICHAEL J. PETRIDES SCHOOL</t>
  </si>
  <si>
    <t>Joanne Buckheit</t>
  </si>
  <si>
    <t>31R440</t>
  </si>
  <si>
    <t>NEW DORP HIGH SCHOOL</t>
  </si>
  <si>
    <t>Ms. Deirdre DeAngelis</t>
  </si>
  <si>
    <t>31R445</t>
  </si>
  <si>
    <t>PORT RICHMOND HIGH SCHOOL</t>
  </si>
  <si>
    <t>Timothy M. Gannon</t>
  </si>
  <si>
    <t>31R450</t>
  </si>
  <si>
    <t>CURTIS HIGH SCHOOL</t>
  </si>
  <si>
    <t>Aurelia Curtis</t>
  </si>
  <si>
    <t>31R455</t>
  </si>
  <si>
    <t>TOTTENVILLE HIGH SCHOOL</t>
  </si>
  <si>
    <t>John P. Tuminaro</t>
  </si>
  <si>
    <t>31R460</t>
  </si>
  <si>
    <t>SUSAN E. WAGNER HIGH SCHOOL</t>
  </si>
  <si>
    <t>Mr. Gary M. Giordano</t>
  </si>
  <si>
    <t>31R600</t>
  </si>
  <si>
    <t>RALPH R. MCKEE CAREER AND TECHNICAL EDUCATION HIGH SCHOOL</t>
  </si>
  <si>
    <t>SHARON ALICIA HENRY</t>
  </si>
  <si>
    <t>31R605</t>
  </si>
  <si>
    <t>STATEN ISLAND TECHNICAL HIGH SCHOOL</t>
  </si>
  <si>
    <t>Vincent Maniscalco</t>
  </si>
  <si>
    <t>32K045</t>
  </si>
  <si>
    <t>32</t>
  </si>
  <si>
    <t>P.S. 045 HORACE E. GREENE</t>
  </si>
  <si>
    <t>Tracey Lott-Davis</t>
  </si>
  <si>
    <t>32K075</t>
  </si>
  <si>
    <t>P.S. 075 MAYDA CORTIELLA</t>
  </si>
  <si>
    <t>Christopher Tricarico</t>
  </si>
  <si>
    <t>32K086</t>
  </si>
  <si>
    <t>P.S. 086 THE IRVINGTON</t>
  </si>
  <si>
    <t>Mabel Sarduy</t>
  </si>
  <si>
    <t>32K106</t>
  </si>
  <si>
    <t>P.S. 106 EDWARD EVERETT HALE</t>
  </si>
  <si>
    <t>Robert Flores</t>
  </si>
  <si>
    <t>32K116</t>
  </si>
  <si>
    <t>P.S. 116 ELIZABETH L FARRELL</t>
  </si>
  <si>
    <t>Anna Santiago</t>
  </si>
  <si>
    <t>32K123</t>
  </si>
  <si>
    <t>P.S. 123 SUYDAM</t>
  </si>
  <si>
    <t>Veronica Greene</t>
  </si>
  <si>
    <t>32K145</t>
  </si>
  <si>
    <t>P.S. 145 ANDREW JACKSON</t>
  </si>
  <si>
    <t>Marilyn Torres</t>
  </si>
  <si>
    <t>32K151</t>
  </si>
  <si>
    <t>P.S. 151 LYNDON B. JOHNSON</t>
  </si>
  <si>
    <t>Jeanette Sosa</t>
  </si>
  <si>
    <t>32K162</t>
  </si>
  <si>
    <t>J.H.S. 162 THE WILLOUGHBY</t>
  </si>
  <si>
    <t>Barbara Demartino</t>
  </si>
  <si>
    <t>32K274</t>
  </si>
  <si>
    <t>P.S. 274 KOSCIUSKO</t>
  </si>
  <si>
    <t>Maritza Ollivierra-Jones</t>
  </si>
  <si>
    <t>32K291</t>
  </si>
  <si>
    <t>J.H.S. 291 ROLAND HAYES</t>
  </si>
  <si>
    <t>Sean Walsh</t>
  </si>
  <si>
    <t>32K296</t>
  </si>
  <si>
    <t>J.H.S. 296 THE HALSEY</t>
  </si>
  <si>
    <t>Maria Barreto</t>
  </si>
  <si>
    <t>32K299</t>
  </si>
  <si>
    <t>P.S. 299 THOMAS WARREN FIELD</t>
  </si>
  <si>
    <t>Wilma Kanova Kirk</t>
  </si>
  <si>
    <t>32K347</t>
  </si>
  <si>
    <t>I.S. 347 SCHOOL OF HUMANITIES</t>
  </si>
  <si>
    <t>John Barbella</t>
  </si>
  <si>
    <t>32K349</t>
  </si>
  <si>
    <t>I.S. 349 MATH, SCIENCE &amp; TECH.</t>
  </si>
  <si>
    <t>Rogelio Parris</t>
  </si>
  <si>
    <t>32K376</t>
  </si>
  <si>
    <t>P.S. 376</t>
  </si>
  <si>
    <t>Brenda Perez</t>
  </si>
  <si>
    <t>32K377</t>
  </si>
  <si>
    <t>P.S. 377 ALEJANDRINA B. DE GAUTIER</t>
  </si>
  <si>
    <t>Dominic Zagami</t>
  </si>
  <si>
    <t>32K383</t>
  </si>
  <si>
    <t>J.H.S. 383 PHILIPPA SCHUYLER</t>
  </si>
  <si>
    <t>Barbara Sanders</t>
  </si>
  <si>
    <t>32K384</t>
  </si>
  <si>
    <t>P.S. /I.S. 384 FRANCES E. CARTER</t>
  </si>
  <si>
    <t>Brunhilda Perez-Ortiz</t>
  </si>
  <si>
    <t>32K403</t>
  </si>
  <si>
    <t>ACADEMY FOR ENVIRONMENTAL LEADERSHIP</t>
  </si>
  <si>
    <t>Nilda Gomez-Katz</t>
  </si>
  <si>
    <t>32K545</t>
  </si>
  <si>
    <t>EBC HIGH SCHOOL FOR PUBLIC SERVICEÂ€“BUSHWICK</t>
  </si>
  <si>
    <t>Barnaby Spring</t>
  </si>
  <si>
    <t>32K549</t>
  </si>
  <si>
    <t>BUSHWICK SCHOOL FOR SOCIAL JUSTICE</t>
  </si>
  <si>
    <t>Mark Rush</t>
  </si>
  <si>
    <t>32K551</t>
  </si>
  <si>
    <t>NEW YORK HARBOR SCHOOL</t>
  </si>
  <si>
    <t>Nathan Dudley</t>
  </si>
  <si>
    <t>32K552</t>
  </si>
  <si>
    <t>ACADEMY OF URBAN PLANNING</t>
  </si>
  <si>
    <t>Monique Darrisaw</t>
  </si>
  <si>
    <t>32K554</t>
  </si>
  <si>
    <t>ALL CITY LEADERSHIP SECONDARY SCHOOL</t>
  </si>
  <si>
    <t>Elvis Estevez</t>
  </si>
  <si>
    <t>32K556</t>
  </si>
  <si>
    <t>BUSHWICK LEADERS HIGH SCHOOL FOR ACADEMIC EXCELLENCE</t>
  </si>
  <si>
    <t>Catherine Reilly</t>
  </si>
  <si>
    <t>84K538</t>
  </si>
  <si>
    <t>84</t>
  </si>
  <si>
    <t>ACHIEVEMENT FIRST BUSHWICK CHARTER SCHOOL</t>
  </si>
  <si>
    <t>Lizette Suxo</t>
  </si>
  <si>
    <t>Charter</t>
  </si>
  <si>
    <t>Subject to Charter School Law Provisions</t>
  </si>
  <si>
    <t>84K356</t>
  </si>
  <si>
    <t>Orpheus Williams\Mike Kerr</t>
  </si>
  <si>
    <t>84K358</t>
  </si>
  <si>
    <t>Denniston Reid</t>
  </si>
  <si>
    <t>84K508</t>
  </si>
  <si>
    <t>ACHIEVEMENT FIRST ENDEAVOR CHARTER SCHOOL</t>
  </si>
  <si>
    <t>Eric Redwine</t>
  </si>
  <si>
    <t>84M705</t>
  </si>
  <si>
    <t>AMBER CHARTER SCHOOL</t>
  </si>
  <si>
    <t>Vasthi Acosta</t>
  </si>
  <si>
    <t>84K648</t>
  </si>
  <si>
    <t>BEDFORD STUYVESANT COLLEGIATE CHARTER SCHOOL</t>
  </si>
  <si>
    <t>Mabel Lajes-Guiteras</t>
  </si>
  <si>
    <t>84K703</t>
  </si>
  <si>
    <t>BEGINNING WITH CHILDREN CHARTER SCHOOL</t>
  </si>
  <si>
    <t>Timothy Gembka</t>
  </si>
  <si>
    <t>84X730</t>
  </si>
  <si>
    <t>Xanthe Jory</t>
  </si>
  <si>
    <t>84X718</t>
  </si>
  <si>
    <t>BRONX CHARTER SCHOOL FOR BETTER LEARNING</t>
  </si>
  <si>
    <t>Richard E. Burke</t>
  </si>
  <si>
    <t>84X407</t>
  </si>
  <si>
    <t>BRONX CHARTER SCHOOL FOR CHILDREN</t>
  </si>
  <si>
    <t>Karen Drezner</t>
  </si>
  <si>
    <t>84X255</t>
  </si>
  <si>
    <t>BRONX CHARTER SCHOOL FOR EXCELLENCE</t>
  </si>
  <si>
    <t>Charlene Reid</t>
  </si>
  <si>
    <t>84X703</t>
  </si>
  <si>
    <t>Dr. Samona Tait</t>
  </si>
  <si>
    <t>84K701</t>
  </si>
  <si>
    <t>BROOKLYN CHARTER SCHOOL</t>
  </si>
  <si>
    <t>Omigbade Escayg</t>
  </si>
  <si>
    <t>84K731</t>
  </si>
  <si>
    <t>Tom Demarco</t>
  </si>
  <si>
    <t>84X717</t>
  </si>
  <si>
    <t>CARL C. ICAHN CHARTER SCHOOL</t>
  </si>
  <si>
    <t>Jeffrey Litt</t>
  </si>
  <si>
    <t>84K702</t>
  </si>
  <si>
    <t>Melaine Bryon</t>
  </si>
  <si>
    <t>84M350</t>
  </si>
  <si>
    <t>DEMOCRACY PREP CHARTER SCHOOL</t>
  </si>
  <si>
    <t>Seth Andrew</t>
  </si>
  <si>
    <t>84K593</t>
  </si>
  <si>
    <t>Jabali Sawicki And Tim Saintsing</t>
  </si>
  <si>
    <t>84K704</t>
  </si>
  <si>
    <t>EXPLORE CHARTER SCHOOL</t>
  </si>
  <si>
    <t>Morty Ballen/Kinnari Patel</t>
  </si>
  <si>
    <t>84X705</t>
  </si>
  <si>
    <t>Marilyn Calo</t>
  </si>
  <si>
    <t>84M861</t>
  </si>
  <si>
    <t>FUTURE LEADERS INSTITUTE CHARTER SCHOOL</t>
  </si>
  <si>
    <t>Peter Anderson</t>
  </si>
  <si>
    <t>84M330</t>
  </si>
  <si>
    <t>Girls Prep Charter School</t>
  </si>
  <si>
    <t>Anne Lackritz</t>
  </si>
  <si>
    <t>84X165</t>
  </si>
  <si>
    <t>Grand Concourse Academy Charter School</t>
  </si>
  <si>
    <t>Ira Victor</t>
  </si>
  <si>
    <t>84X393</t>
  </si>
  <si>
    <t>GREEN DOT NY CHARTER SCHOOL</t>
  </si>
  <si>
    <t>Ashish Kapadia</t>
  </si>
  <si>
    <t>84M704</t>
  </si>
  <si>
    <t>Harbor Science and Arts Charter School</t>
  </si>
  <si>
    <t>Joanne Hunt</t>
  </si>
  <si>
    <t>84M284</t>
  </si>
  <si>
    <t>Glen Pinder Or Dennis Mckesey</t>
  </si>
  <si>
    <t>Hayden Lyons</t>
  </si>
  <si>
    <t>84M341</t>
  </si>
  <si>
    <t>Harlem Children's Zone Promise Academy II Charter School</t>
  </si>
  <si>
    <t>Kathleen Fernald</t>
  </si>
  <si>
    <t>84M708</t>
  </si>
  <si>
    <t>HARLEM DAY CHARTER SCHOOL</t>
  </si>
  <si>
    <t>Anne Burns</t>
  </si>
  <si>
    <t>84M329</t>
  </si>
  <si>
    <t>HARLEM LINK CHARTER SCHOOL</t>
  </si>
  <si>
    <t>Steven Evangelista\Margaret Ryan</t>
  </si>
  <si>
    <t>84M709</t>
  </si>
  <si>
    <t>HARLEM VILLAGE ACADEMY CHARTER SCHOOL</t>
  </si>
  <si>
    <t>Laurie Warner\Nick Timpone</t>
  </si>
  <si>
    <t>84X706</t>
  </si>
  <si>
    <t>HARRIET TUBMAN CHARTER SCHOOL</t>
  </si>
  <si>
    <t>Cleveland Person</t>
  </si>
  <si>
    <t>84K362</t>
  </si>
  <si>
    <t>HELLENIC CLASSICAL CHARTER SCHOOL</t>
  </si>
  <si>
    <t>Christine Tettonis</t>
  </si>
  <si>
    <t>84X345</t>
  </si>
  <si>
    <t>HYDE LEADERSHIP CHARTER SCHOOL</t>
  </si>
  <si>
    <t>Joanne Goubourn</t>
  </si>
  <si>
    <t>84X347</t>
  </si>
  <si>
    <t>INTERNATIONAL LEADERSHIP CHARTER SCHOOL</t>
  </si>
  <si>
    <t>Elaine Ruiz Lopez</t>
  </si>
  <si>
    <t>84K608</t>
  </si>
  <si>
    <t>KINGS COLLEGIATE CHARTER SCHOOL</t>
  </si>
  <si>
    <t>Lauren Harris And Laura Lee</t>
  </si>
  <si>
    <t>84X704</t>
  </si>
  <si>
    <t>KIPP ACADEMY CHARTER SCHOOL</t>
  </si>
  <si>
    <t>Blanca Ruiz</t>
  </si>
  <si>
    <t>84K357</t>
  </si>
  <si>
    <t>Jeff Li/Melissa Parry</t>
  </si>
  <si>
    <t>84M336</t>
  </si>
  <si>
    <t>KIPP INFINITY CHARTER SCHOOL</t>
  </si>
  <si>
    <t>Joseph Negron</t>
  </si>
  <si>
    <t>84M726</t>
  </si>
  <si>
    <t>Amber Williams</t>
  </si>
  <si>
    <t>84M335</t>
  </si>
  <si>
    <t>Laurie Warner</t>
  </si>
  <si>
    <t>84M320</t>
  </si>
  <si>
    <t>MANHATTAN CHARTER SCHOOL</t>
  </si>
  <si>
    <t>Genie Depolo</t>
  </si>
  <si>
    <t>84Q704</t>
  </si>
  <si>
    <t>Alma Alston</t>
  </si>
  <si>
    <t>84M353</t>
  </si>
  <si>
    <t>NEW HEIGHTS ACADEMY CHARTER SCHOOL</t>
  </si>
  <si>
    <t>Stacy Winitt</t>
  </si>
  <si>
    <t>84X395</t>
  </si>
  <si>
    <t>NYC CHARTER HIGH SCHOOL FOR ARCHITECTURE, ENGINEERING AND CONSTRUCTION INDUSTRIES</t>
  </si>
  <si>
    <t>Ana Celia Delgado</t>
  </si>
  <si>
    <t>84Q706</t>
  </si>
  <si>
    <t>OUR WORLD NEIGHBORHOOD CHARTER SCHOOL</t>
  </si>
  <si>
    <t>Brian Ferguson</t>
  </si>
  <si>
    <t>84Q170</t>
  </si>
  <si>
    <t>PENINSULA PREPARATORY ACADEMY CHARTER SCHOOL</t>
  </si>
  <si>
    <t>Judith Tyler</t>
  </si>
  <si>
    <t>84Q705</t>
  </si>
  <si>
    <t>Stacey Gauthier</t>
  </si>
  <si>
    <t>84M355</t>
  </si>
  <si>
    <t>ROSS GLOBAL ACADEMY CHARTER SCHOOL</t>
  </si>
  <si>
    <t>Julie Johnson</t>
  </si>
  <si>
    <t>84M702</t>
  </si>
  <si>
    <t>Karen Jones</t>
  </si>
  <si>
    <t>84X309</t>
  </si>
  <si>
    <t>Evelyn Hey</t>
  </si>
  <si>
    <t>84M388</t>
  </si>
  <si>
    <t>ST. HOPE LEADERSHIP ACADEMY CHARTER SCHOOL</t>
  </si>
  <si>
    <t>Ventura Rodriguez</t>
  </si>
  <si>
    <t>84X185</t>
  </si>
  <si>
    <t>Jeffrey Tsang</t>
  </si>
  <si>
    <t>84M279</t>
  </si>
  <si>
    <t>OPPORTUNITY CHARTER SCHOOL</t>
  </si>
  <si>
    <t>Leonard Goldberg</t>
  </si>
  <si>
    <t>84K359</t>
  </si>
  <si>
    <t>Michelle Bodden\Drew Goodman</t>
  </si>
  <si>
    <t>84K473</t>
  </si>
  <si>
    <t>WILLIAMSBURG CHARTER HIGH SCHOOL</t>
  </si>
  <si>
    <t>Ethan Mitnick</t>
  </si>
  <si>
    <t>84K355</t>
  </si>
  <si>
    <t>WILLIAMSBURG COLLEGIATE CHARTER SCHOOL</t>
  </si>
  <si>
    <t>Julie Kennedy</t>
  </si>
  <si>
    <t>School Number</t>
  </si>
  <si>
    <t>K055</t>
  </si>
  <si>
    <t>K391</t>
  </si>
  <si>
    <t>K013</t>
  </si>
  <si>
    <t>K157</t>
  </si>
  <si>
    <t>K324</t>
  </si>
  <si>
    <t>K837</t>
  </si>
  <si>
    <t>X718</t>
  </si>
  <si>
    <t>X156</t>
  </si>
  <si>
    <t>PS 385 Performance School (X385)</t>
  </si>
  <si>
    <t>K023</t>
  </si>
  <si>
    <t>PS 23 Carter G. Woodson (K023)</t>
  </si>
  <si>
    <t>84X378</t>
  </si>
  <si>
    <t>84X422</t>
  </si>
  <si>
    <t>X146</t>
  </si>
  <si>
    <t>X093</t>
  </si>
  <si>
    <t>PS 93 Albert G. Oliver (X093)</t>
  </si>
  <si>
    <t>PS 146 Edward Collins (X146)</t>
  </si>
  <si>
    <t>K270</t>
  </si>
  <si>
    <t>PS 270 Johann Dekalb (K270)</t>
  </si>
  <si>
    <t>84K536</t>
  </si>
  <si>
    <t>K067</t>
  </si>
  <si>
    <t>PS 67 Charles Dorsey (K067)</t>
  </si>
  <si>
    <t>84M382</t>
  </si>
  <si>
    <t>M121</t>
  </si>
  <si>
    <t>PS 38 Roberto Clemente (M038)</t>
  </si>
  <si>
    <t>K263</t>
  </si>
  <si>
    <t>PS/IS 323 (k323)</t>
  </si>
  <si>
    <t>n/z</t>
  </si>
  <si>
    <t>K884</t>
  </si>
  <si>
    <t>M144</t>
  </si>
  <si>
    <t>PS 242 Gwendolyn Powell Brown Computer School (M242) and Harlem Link Charter School</t>
  </si>
  <si>
    <t>M188</t>
  </si>
  <si>
    <t>PS 188 The Island School (M188)</t>
  </si>
  <si>
    <t>M144 / M129</t>
  </si>
  <si>
    <t>84M351</t>
  </si>
  <si>
    <t>84M384</t>
  </si>
  <si>
    <t>84M386</t>
  </si>
  <si>
    <t>84M385</t>
  </si>
  <si>
    <t>M149</t>
  </si>
  <si>
    <t>M123</t>
  </si>
  <si>
    <t>M101</t>
  </si>
  <si>
    <t>M007</t>
  </si>
  <si>
    <t>M194</t>
  </si>
  <si>
    <t>PS 242 Gwendolyn Powell Brown Computer School (M242) and Future Leaders Institute / PS 129 (M129)</t>
  </si>
  <si>
    <t>PS 149 Sojourner Truth (M149)</t>
  </si>
  <si>
    <t>PS 123 Mahalia Jackson (M123)</t>
  </si>
  <si>
    <t>PS 375 Mosaic Academy (M375) and PS 101 (M101)</t>
  </si>
  <si>
    <t>P.S. 7 (M007)</t>
  </si>
  <si>
    <t>PS 194 Countee Cullen (M194)</t>
  </si>
  <si>
    <t>M045</t>
  </si>
  <si>
    <t>IS 45 Stars Prep Academy (M045) and Urban Peace Academy (M695)</t>
  </si>
  <si>
    <t>X074</t>
  </si>
  <si>
    <t>The Hunts Point School X424 and the Vilda Bogart School for All Children X352 (SPED)</t>
  </si>
  <si>
    <t>84M707</t>
  </si>
  <si>
    <t>K252</t>
  </si>
  <si>
    <t>Middle School for Art and Philosophy (K588) and I.S. 252 (K252)</t>
  </si>
  <si>
    <t>X151</t>
  </si>
  <si>
    <t>PS/MS 31 The William Lloyd Garrison School (X031) and JHS 151 Lou Gehrig (X151)</t>
  </si>
  <si>
    <t>K390</t>
  </si>
  <si>
    <t>Middle School for Academic Excellence and School for Integrated Learning (K334)</t>
  </si>
  <si>
    <t>M195</t>
  </si>
  <si>
    <t>PS 195 Roberto Clemente (M195)</t>
  </si>
  <si>
    <t>M125</t>
  </si>
  <si>
    <t>I.S. 362 (M362) and P.S. 125 (M125)</t>
  </si>
  <si>
    <t>84K649</t>
  </si>
  <si>
    <t>MS 267 Math, Science, and Technology (m267) and Collegiate Charter School (K648)</t>
  </si>
  <si>
    <t>84K517</t>
  </si>
  <si>
    <t>M142</t>
  </si>
  <si>
    <t>PS 142 Amalia Castro (m142)</t>
  </si>
  <si>
    <t>84X394</t>
  </si>
  <si>
    <t>X043</t>
  </si>
  <si>
    <t>PS 43 Jonas Bonck (X043) and SPED (X017)</t>
  </si>
  <si>
    <t>84M337</t>
  </si>
  <si>
    <t>M050</t>
  </si>
  <si>
    <t>M113</t>
  </si>
  <si>
    <t>PS 241 The Family Academy (m241)</t>
  </si>
  <si>
    <t>84K651</t>
  </si>
  <si>
    <t>K015</t>
  </si>
  <si>
    <t>PS 15 Patrick F. Daly (k015)</t>
  </si>
  <si>
    <t>M874</t>
  </si>
  <si>
    <t>School for the Physical City (M690)</t>
  </si>
  <si>
    <t>X855/X049</t>
  </si>
  <si>
    <t>P.S. 49 (X049) and SPED (X723)</t>
  </si>
  <si>
    <t>84X346</t>
  </si>
  <si>
    <t>X116</t>
  </si>
  <si>
    <t>I.S. 216 (X216) and I.S. 217 (X217) and Entrada Academy (X384)</t>
  </si>
  <si>
    <t>M092</t>
  </si>
  <si>
    <t>PS 92 Mary Mclead Bethune (M092) and Academy of Collaborative Education (M344)</t>
  </si>
  <si>
    <t>K166</t>
  </si>
  <si>
    <t>JHS 166 George Gershwin (K166)</t>
  </si>
  <si>
    <t>84Q304</t>
  </si>
  <si>
    <t>Q111</t>
  </si>
  <si>
    <t>PS 111 Jacob Blackwell (Q111)</t>
  </si>
  <si>
    <t>K126</t>
  </si>
  <si>
    <t>JHS 126 (K126)</t>
  </si>
  <si>
    <t>K016</t>
  </si>
  <si>
    <t>PS 16 Leonard Dunkly (K016)</t>
  </si>
  <si>
    <t>84K652</t>
  </si>
  <si>
    <t>84K626</t>
  </si>
  <si>
    <t>84X419</t>
  </si>
  <si>
    <t>84X398</t>
  </si>
  <si>
    <t>84X389</t>
  </si>
  <si>
    <t>84K513</t>
  </si>
  <si>
    <t>Uft Charter School</t>
  </si>
  <si>
    <t>X162</t>
  </si>
  <si>
    <t>JHS 162 Lola Rodriguez de Tio (x162) and X010 Special Ed</t>
  </si>
  <si>
    <t>M175</t>
  </si>
  <si>
    <t>M501</t>
  </si>
  <si>
    <t>Choir Academy Harlem (M469)</t>
  </si>
  <si>
    <t>Occupancy/Rent Costs</t>
  </si>
  <si>
    <t>Building Permit</t>
  </si>
  <si>
    <t>Building Permit Fees</t>
  </si>
  <si>
    <t>Total lease commitments: $11,148,000</t>
  </si>
  <si>
    <t>Total rent plus utilities</t>
  </si>
  <si>
    <t>Future minimum lease payments are $128,765</t>
  </si>
  <si>
    <t>Total future minimum lease payments are $15,980,019 (around $851,040/year)</t>
  </si>
  <si>
    <t>Lists occupancy in-kind which it estimates to be worth $484,050</t>
  </si>
  <si>
    <t>No more details - all funds directed to EMO, National Heritage Academies</t>
  </si>
  <si>
    <t>Estimates costs of contributed space to be $80,851</t>
  </si>
  <si>
    <t>In public space - unclear if this is estimated value or actual payment</t>
  </si>
  <si>
    <t>Leases space at St. Philips Church. Total future minimum lease payments are $13,481,694</t>
  </si>
  <si>
    <t>Estimates value of public space to be $78000</t>
  </si>
  <si>
    <t>In public space</t>
  </si>
  <si>
    <t>Has a lease with the Latino Pastoral Action Committee that averages around $450k/ year</t>
  </si>
  <si>
    <t>Leases space - future payments are around $100k/ year</t>
  </si>
  <si>
    <t>In the process of designing and building a new facility with the help of the SCA</t>
  </si>
  <si>
    <t>Has a mortgage loan of $1.1 mil from Edison Learning to pay for lease; total lease commitments are $3.5 mil</t>
  </si>
  <si>
    <t>Lease payments are around $570,945 annually. Total lease commitment is $1.2 mil</t>
  </si>
  <si>
    <t>Have two separate leases whose minimum total lease payments amount to $18.7 mil</t>
  </si>
  <si>
    <t>BoT has saved $750,000 as a building fund to be available to meet future needs of the school</t>
  </si>
  <si>
    <t>Note: might be some small cost associated with after-hours occupation of building but amount is not immediately discernable from statements</t>
  </si>
  <si>
    <t>Moved from leased space into DOE space as of 2009-2010</t>
  </si>
  <si>
    <t>Overtime related costs for services provided beyond regular operating hours</t>
  </si>
  <si>
    <t>Lease is up as of 2010</t>
  </si>
  <si>
    <t>Future minimum lease payments are $2,166,403. Contracted with Civic Builders on expansion of lease obligations.</t>
  </si>
  <si>
    <t>In public space - building improvement costs</t>
  </si>
  <si>
    <t>Sublease with Mosaica Education Inc. Future minimum payments are $460,080</t>
  </si>
  <si>
    <t>Used to be in public space; moved to modular space in 2008.</t>
  </si>
  <si>
    <t>Monthly rental payments are $39,784</t>
  </si>
  <si>
    <t>Most of this is going towards construction of a new facility at 198-202 Varet Street; currently still in public space</t>
  </si>
  <si>
    <t>Fee for additional afeter-school and weekend usage; saved $1.7 mil for construction of a new building</t>
  </si>
  <si>
    <t>New building - formerly in public space</t>
  </si>
  <si>
    <t>NO FINANCIAL DATA</t>
  </si>
  <si>
    <t>Very complicated lease agreements with Raza Development Corp</t>
  </si>
  <si>
    <t>Average</t>
  </si>
  <si>
    <t>Median</t>
  </si>
  <si>
    <t>Number of Schools in DOE Space</t>
  </si>
  <si>
    <t>Number of Schools Leasing/Paying Mortgages on Space</t>
  </si>
  <si>
    <t>Number of Schools Sharing Space</t>
  </si>
  <si>
    <t>Number in public space</t>
  </si>
  <si>
    <t>Number in private space</t>
  </si>
  <si>
    <t>Total Number of Schools</t>
  </si>
  <si>
    <t>Charter School Name</t>
  </si>
  <si>
    <t>Progress Score</t>
  </si>
  <si>
    <t>PS 242 Gwendolyn Powell Brown Computer School</t>
  </si>
  <si>
    <t>M129</t>
  </si>
  <si>
    <t>PS 129</t>
  </si>
  <si>
    <t>Brooklyn Collegiate: A College Board School</t>
  </si>
  <si>
    <t>Mott Hall IV</t>
  </si>
  <si>
    <t>I.S. 587</t>
  </si>
  <si>
    <t>X111</t>
  </si>
  <si>
    <t xml:space="preserve">PS 385 Performance School </t>
  </si>
  <si>
    <t xml:space="preserve">PS 146 Edward Collins </t>
  </si>
  <si>
    <t>PS 93 Albert G. Oliver</t>
  </si>
  <si>
    <t xml:space="preserve">PS 270 Johann Dekalb </t>
  </si>
  <si>
    <t xml:space="preserve">PS 67 Charles Dorsey </t>
  </si>
  <si>
    <t xml:space="preserve">PS 38 Roberto Clemente </t>
  </si>
  <si>
    <t xml:space="preserve">PS/IS 323 </t>
  </si>
  <si>
    <t>PS 188 The Island School</t>
  </si>
  <si>
    <t xml:space="preserve">JHS 162 Lola Rodriguez de Tio </t>
  </si>
  <si>
    <t>Choir Academy Harlem</t>
  </si>
  <si>
    <t xml:space="preserve">PS 149 Sojourner Truth </t>
  </si>
  <si>
    <t>P.S. 101</t>
  </si>
  <si>
    <t>IS 45 Stars Prep Academy</t>
  </si>
  <si>
    <t>Urban Peace Academy</t>
  </si>
  <si>
    <t xml:space="preserve">The Hunts Point School </t>
  </si>
  <si>
    <t>I.S. 252</t>
  </si>
  <si>
    <t xml:space="preserve">Middle School for Art and Philosophy </t>
  </si>
  <si>
    <t xml:space="preserve">PS/MS 31 The William Lloyd Garrison School </t>
  </si>
  <si>
    <t>School for Integrated Learning</t>
  </si>
  <si>
    <t>Middle School for Academic Excellence</t>
  </si>
  <si>
    <t xml:space="preserve">I.S. 362 </t>
  </si>
  <si>
    <t>P.S. 125</t>
  </si>
  <si>
    <t>Collegiate Charter School</t>
  </si>
  <si>
    <t>I.S. 267</t>
  </si>
  <si>
    <t>P.S. 142 Amalia Castro</t>
  </si>
  <si>
    <t xml:space="preserve">PS 241 The Family Academy </t>
  </si>
  <si>
    <t>P.S. 15 Patrick F. Daly</t>
  </si>
  <si>
    <t xml:space="preserve">School for the Physical City </t>
  </si>
  <si>
    <t xml:space="preserve">P.S. 49 </t>
  </si>
  <si>
    <t>I.S. 217</t>
  </si>
  <si>
    <t>Entrada Academy</t>
  </si>
  <si>
    <t>Academy of Collaborative Education</t>
  </si>
  <si>
    <t xml:space="preserve">J.H.S. 166 George Gershwin </t>
  </si>
  <si>
    <t xml:space="preserve">P.S. 111 Jacob Blackwell </t>
  </si>
  <si>
    <t>J.H.S. 126</t>
  </si>
  <si>
    <t>P.S. 16 Leonard Dunkly</t>
  </si>
  <si>
    <t xml:space="preserve">PS 375 Mosaic Academy </t>
  </si>
  <si>
    <t xml:space="preserve">P.S. 7 </t>
  </si>
  <si>
    <t xml:space="preserve">PS 194 Countee Cullen </t>
  </si>
  <si>
    <t>JHS 151 Lou Gehrig</t>
  </si>
  <si>
    <t>Grade</t>
  </si>
  <si>
    <t>P.S. 92 Mary Mclead Bethune</t>
  </si>
  <si>
    <t xml:space="preserve">P.S. 43 Jonas Bronck </t>
  </si>
  <si>
    <t xml:space="preserve">PS 015 Roberto Clemente </t>
  </si>
  <si>
    <t xml:space="preserve">PS 123 Mahalia Jackson </t>
  </si>
  <si>
    <t>New Curve</t>
  </si>
  <si>
    <t>School</t>
  </si>
  <si>
    <t>Overall Score</t>
  </si>
  <si>
    <t>Percent Rank</t>
  </si>
  <si>
    <t>New Grade</t>
  </si>
  <si>
    <t>P.S. 015 Roberto Clemente</t>
  </si>
  <si>
    <t>P.S. 019 Asher Levy</t>
  </si>
  <si>
    <t>P.S. 020 Anna Silver</t>
  </si>
  <si>
    <t>P.S. 034 Franklin D. Roosevelt</t>
  </si>
  <si>
    <t>P.S. 063 William McKinley</t>
  </si>
  <si>
    <t>P.S. 064 Robert Simon</t>
  </si>
  <si>
    <t>P.S. 110 Florence Nightingale</t>
  </si>
  <si>
    <t>P.S. 134 Henrietta Szold</t>
  </si>
  <si>
    <t>P.S. 137 John L. Bernstein</t>
  </si>
  <si>
    <t>P.S. 140 Nathan Straus</t>
  </si>
  <si>
    <t>P.S. 184m Shuang Wen</t>
  </si>
  <si>
    <t>P.S. 188 The Island School</t>
  </si>
  <si>
    <t>Henry Street School for International Studies</t>
  </si>
  <si>
    <t>Technology, Arts, and Sciences Studio</t>
  </si>
  <si>
    <t>The East Village Community School</t>
  </si>
  <si>
    <t>University Neighborhood Middle School</t>
  </si>
  <si>
    <t>Collaborative Academy of Science, Technology, &amp; Law</t>
  </si>
  <si>
    <t>The Children's Workshop School</t>
  </si>
  <si>
    <t>Neighborhood School</t>
  </si>
  <si>
    <t>Earth School</t>
  </si>
  <si>
    <t>School for Global Leaders</t>
  </si>
  <si>
    <t>East Side Community High School</t>
  </si>
  <si>
    <t>Marta Valle Secondary School</t>
  </si>
  <si>
    <t>New Explorations into Science, Technology and Math High School</t>
  </si>
  <si>
    <t>Tompkins Square Middle School</t>
  </si>
  <si>
    <t>P.S. 001 Alfred E. Smith</t>
  </si>
  <si>
    <t>P.S. 002 Meyer London</t>
  </si>
  <si>
    <t>P.S. 003 Charrette School</t>
  </si>
  <si>
    <t>P.S. 006 Lillie D. Blake</t>
  </si>
  <si>
    <t>P.S. 011 William T. Harris</t>
  </si>
  <si>
    <t>P.S. 033 Chelsea Prep</t>
  </si>
  <si>
    <t>P.S. 040 Augustus Saint-Gaudens</t>
  </si>
  <si>
    <t>P.S. 041 Greenwich Village</t>
  </si>
  <si>
    <t>P.S. 042 Benjamin Altman</t>
  </si>
  <si>
    <t>47 The American Sign Language and English Secondary School</t>
  </si>
  <si>
    <t>P.S. 051 Elias Howe</t>
  </si>
  <si>
    <t>P.S. 059 Beekman Hill International</t>
  </si>
  <si>
    <t>P.S. 77 Lower Lab School</t>
  </si>
  <si>
    <t>J.H.S. 104 Simon Baruch</t>
  </si>
  <si>
    <t>P.S. 111 Adolph S. Ochs</t>
  </si>
  <si>
    <t>East Side Middle School</t>
  </si>
  <si>
    <t>P.S. 116 Mary Lindley Murray</t>
  </si>
  <si>
    <t>P.S. 124 Yung Wing</t>
  </si>
  <si>
    <t>P.S. 126 Jacob August Riis</t>
  </si>
  <si>
    <t>P.S. 130 Hernando De Soto</t>
  </si>
  <si>
    <t>P.S. 158 Bayard Taylor</t>
  </si>
  <si>
    <t>J.H.S. 167 Robert F. Wagner</t>
  </si>
  <si>
    <t>P.S. 183 Robert L. Stevenson</t>
  </si>
  <si>
    <t>P.S. 198 Isador E. Ida Straus</t>
  </si>
  <si>
    <t>P.S. 212 Midtown West</t>
  </si>
  <si>
    <t>P.S./I.S. 217 Roosevelt Island</t>
  </si>
  <si>
    <t>Ella Baker School</t>
  </si>
  <si>
    <t>P.S. 234 Independence School</t>
  </si>
  <si>
    <t>M.S. 255 Salk School of Science</t>
  </si>
  <si>
    <t>M.S. 260 Clinton School Writers &amp; Artists</t>
  </si>
  <si>
    <t>P.S. 290 Manhattan New School</t>
  </si>
  <si>
    <t>New York City Lab Middle School for Collaborative Studies</t>
  </si>
  <si>
    <t>The 47 American Sign Language &amp; English Lower School</t>
  </si>
  <si>
    <t>Institute for Collaborative Education</t>
  </si>
  <si>
    <t>Professional Performing Arts High School</t>
  </si>
  <si>
    <t>School of the Future High School</t>
  </si>
  <si>
    <t>Ballet Tech, NYC Public School for Dance</t>
  </si>
  <si>
    <t>Life Sciences Secondary School</t>
  </si>
  <si>
    <t>Greenwich Village</t>
  </si>
  <si>
    <t>P.S. 009 Sarah Anderson</t>
  </si>
  <si>
    <t>J.H.S. M044 William J. O'Shea</t>
  </si>
  <si>
    <t>J.H.S. 054 Booker T. Washington</t>
  </si>
  <si>
    <t>P.S. 075 Emily Dickinson</t>
  </si>
  <si>
    <t>P.S. 076 A. Philip Randolph</t>
  </si>
  <si>
    <t>P.S. 084 Lillian Weber</t>
  </si>
  <si>
    <t>P.S. 087 William Sherman</t>
  </si>
  <si>
    <t>P.S. 145, The Bloomingdale School</t>
  </si>
  <si>
    <t>P.S. 149 Sojourner Truth</t>
  </si>
  <si>
    <t>P.S. 163 Alfred E. Smith</t>
  </si>
  <si>
    <t>P.S. 165 Robert E. Simon</t>
  </si>
  <si>
    <t>P.S. 166 The Richard Rodgers School of The Arts and Technology</t>
  </si>
  <si>
    <t>P.S. 180 Hugo Newman</t>
  </si>
  <si>
    <t>P.S. 191 Amsterdam</t>
  </si>
  <si>
    <t>P.S. 199 Jessie Isador Straus</t>
  </si>
  <si>
    <t>P.S. 208 Alain L. Locke</t>
  </si>
  <si>
    <t>P.S. 241 Family Academy</t>
  </si>
  <si>
    <t>P.S. M242 - Gwendolyn Powell Brown Computer School</t>
  </si>
  <si>
    <t>M.S. 243 Center School</t>
  </si>
  <si>
    <t>M.S. M245 The Computer School</t>
  </si>
  <si>
    <t>M.S. M246 Crossroads School</t>
  </si>
  <si>
    <t>M.S. M247 Dual Language Middle School</t>
  </si>
  <si>
    <t>M.S. 250 West Side Collaborative Middle School</t>
  </si>
  <si>
    <t>M.S. 256 Academic &amp; Athletic Excellence</t>
  </si>
  <si>
    <t>Community Action School - MS 258</t>
  </si>
  <si>
    <t>P.S. 333 Manhattan School for Children</t>
  </si>
  <si>
    <t>The Anderson School</t>
  </si>
  <si>
    <t>Wadleigh Secondary School for the Performing &amp; Visual Arts</t>
  </si>
  <si>
    <t>Frederick Douglass Academy II Secondary School</t>
  </si>
  <si>
    <t>Mott Hall II</t>
  </si>
  <si>
    <t>P.S. 007 Samuel Stern</t>
  </si>
  <si>
    <t>Tag Young Scholars</t>
  </si>
  <si>
    <t>J.H.S. 013 Jackie Robinson</t>
  </si>
  <si>
    <t>River East Elementary</t>
  </si>
  <si>
    <t>P.S. 38 Roberto Clemente</t>
  </si>
  <si>
    <t>J.H.S. M045 John S. Roberts</t>
  </si>
  <si>
    <t>P.S. 050 Vito Marcantonio</t>
  </si>
  <si>
    <t>James Weldon Johnson</t>
  </si>
  <si>
    <t>P.S. 083 Luis Munoz Rivera</t>
  </si>
  <si>
    <t>P.S. 096 Joseph Lanzetta</t>
  </si>
  <si>
    <t>P.S. 101 Andrew Draper</t>
  </si>
  <si>
    <t>P.S. 102 Jacques Cartier</t>
  </si>
  <si>
    <t>P.S. 108 Assemblyman Angelo Del Toro Educational Complex</t>
  </si>
  <si>
    <t>Tito Puente Education Complex</t>
  </si>
  <si>
    <t>P.S. 146 Ann M. Short</t>
  </si>
  <si>
    <t>P.S. 155 William Paca</t>
  </si>
  <si>
    <t>P.S. 171 Patrick Henry</t>
  </si>
  <si>
    <t>The Bilingual Bicultural School</t>
  </si>
  <si>
    <t>P.S. 206 Jose Celso Barbosa</t>
  </si>
  <si>
    <t>M.S. 224 Manhattan East School for Arts &amp; Academics</t>
  </si>
  <si>
    <t>Mosaic Preparatory Academy</t>
  </si>
  <si>
    <t>Renaissance School of the Arts</t>
  </si>
  <si>
    <t>Global Neighborhood Secondary School</t>
  </si>
  <si>
    <t>Central Park East I</t>
  </si>
  <si>
    <t>Young Women's Leadership School</t>
  </si>
  <si>
    <t>Academy of Environmental Science Secondary High School</t>
  </si>
  <si>
    <t>Isaac Newton Middle School for Math &amp; Science</t>
  </si>
  <si>
    <t>Central Park East II</t>
  </si>
  <si>
    <t>P.S. 030 Hernandez/Hughes</t>
  </si>
  <si>
    <t>P.S. 046 Arthur Tappan</t>
  </si>
  <si>
    <t>P.S. 092 Mary McLeod Bethune</t>
  </si>
  <si>
    <t>P.S. 123 Mahalia Jackson</t>
  </si>
  <si>
    <t>P.S. 125 Ralph Bunche</t>
  </si>
  <si>
    <t>P.S. 129 John H. Finley</t>
  </si>
  <si>
    <t>P.S. 133 Fred R Moore</t>
  </si>
  <si>
    <t>P.S. 154 Harriet Tubman</t>
  </si>
  <si>
    <t>P.S. 161 Pedro Albizu Campos</t>
  </si>
  <si>
    <t>Powell M.S. for Law &amp; Social Justice</t>
  </si>
  <si>
    <t>P.S. 175 Henry H Garnet</t>
  </si>
  <si>
    <t>P.S. 194 Countee Cullen</t>
  </si>
  <si>
    <t>I.S. 195 Roberto Clemente</t>
  </si>
  <si>
    <t>P.S. 197 John B. Russwurm</t>
  </si>
  <si>
    <t>P.S. 200- The James Mccune Smith School</t>
  </si>
  <si>
    <t>I.S. M286 Renaissance Military Leadership Academy</t>
  </si>
  <si>
    <t>Kappa II</t>
  </si>
  <si>
    <t>Thurgood Marshall Academy Lower School</t>
  </si>
  <si>
    <t>Columbia Secondary School</t>
  </si>
  <si>
    <t>Academy for Social Action: A College Board School</t>
  </si>
  <si>
    <t>Choir Academy of Harlem</t>
  </si>
  <si>
    <t>Frederick Douglass Academy</t>
  </si>
  <si>
    <t>Thurgood Marshall Academy for Learning and Social Change</t>
  </si>
  <si>
    <t>P.S. 004 Duke Ellington</t>
  </si>
  <si>
    <t>P.S. 005 Ellen Lurie</t>
  </si>
  <si>
    <t>P.S. 008 Luis Belliard</t>
  </si>
  <si>
    <t>P.S. 018 Park Terrace</t>
  </si>
  <si>
    <t>P.S. 028 Wright Brothers</t>
  </si>
  <si>
    <t>P.S. 048 P.O. Michael J. Buczek</t>
  </si>
  <si>
    <t>J.H.S. 052 Inwood</t>
  </si>
  <si>
    <t>P.S. 098 Shorac Kappock</t>
  </si>
  <si>
    <t>P.S. 115 Alexander Humboldt</t>
  </si>
  <si>
    <t>P.S. 128 Audubon</t>
  </si>
  <si>
    <t>P.S. 132 Juan Pablo Duarte</t>
  </si>
  <si>
    <t>J.H.S. 143 Eleanor Roosevelt</t>
  </si>
  <si>
    <t>P.S. 152 Dyckman Valley</t>
  </si>
  <si>
    <t>P.S. 153 Adam Clayton Powell</t>
  </si>
  <si>
    <t>P.S. 187 Hudson Cliffs</t>
  </si>
  <si>
    <t>P.S. 192 Jacob H. Schiff</t>
  </si>
  <si>
    <t>P.S./I.S. 210 - Twenty-first Century Academy for Community Leadership</t>
  </si>
  <si>
    <t>I.S. 218 Salome Urena</t>
  </si>
  <si>
    <t>The Mott Hall School</t>
  </si>
  <si>
    <t>Paula Hedbavny School</t>
  </si>
  <si>
    <t>City College Academy of the Arts</t>
  </si>
  <si>
    <t>Amistad Dual Language School</t>
  </si>
  <si>
    <t>Muscota</t>
  </si>
  <si>
    <t>M.S. 319 - Maria Teresa</t>
  </si>
  <si>
    <t>M.S. 321 - Minerva</t>
  </si>
  <si>
    <t>Middle School 322</t>
  </si>
  <si>
    <t>M.S. 324 - Patria Mirabal</t>
  </si>
  <si>
    <t>M.S. 326 - Writers Today &amp; Leaders Tomorrow</t>
  </si>
  <si>
    <t>M.S. 328 - Manhattan Middle School for Scientific Inquiry</t>
  </si>
  <si>
    <t>Community Health Academy of the Heights</t>
  </si>
  <si>
    <t>Washington Heights Expeditionary Learning School</t>
  </si>
  <si>
    <t>Harbor Heights</t>
  </si>
  <si>
    <t>Washington Heights Academy</t>
  </si>
  <si>
    <t>Hamilton Heights School</t>
  </si>
  <si>
    <t>I.S. 528 Bea Fuller Rodgers School</t>
  </si>
  <si>
    <t>P.S. 001 Courtlandt School</t>
  </si>
  <si>
    <t>P.S. 005 Port Morris</t>
  </si>
  <si>
    <t>P.S. 018 John Peter Zenger</t>
  </si>
  <si>
    <t>P.S. 025 Bilingual School</t>
  </si>
  <si>
    <t>P.S./M.S. 029 Melrose School</t>
  </si>
  <si>
    <t>P.S. 030 Wilton</t>
  </si>
  <si>
    <t>P.S./M.S. 031 The William Lloyd Garrison</t>
  </si>
  <si>
    <t>P.S. 043 Jonas Bronck</t>
  </si>
  <si>
    <t>P.S. 049 Willis Avenue</t>
  </si>
  <si>
    <t>P.S. 065 Mother Hale Academy</t>
  </si>
  <si>
    <t>J.H.S. 151 Lou Gehrig</t>
  </si>
  <si>
    <t>P.S. 154 Jonathan D. Hyatt</t>
  </si>
  <si>
    <t>P.S. 157 Grove Hill</t>
  </si>
  <si>
    <t>P.S. 161 Ponce De Leon</t>
  </si>
  <si>
    <t>J.H.S. 162 Lola Rodriguez De Tio</t>
  </si>
  <si>
    <t>South Bronx Preparatory: A College Board School</t>
  </si>
  <si>
    <t>M.S. 223 The Laboratory School of Finance and Technology</t>
  </si>
  <si>
    <t>South Bronx Academy for Applied Media</t>
  </si>
  <si>
    <t>Academy of Public Relations</t>
  </si>
  <si>
    <t>Academy of Applied Mathematics and Technology</t>
  </si>
  <si>
    <t>Young Leaders Elementary School</t>
  </si>
  <si>
    <t>Performance School</t>
  </si>
  <si>
    <t>Hostos-Lincoln Academy of Science</t>
  </si>
  <si>
    <t>Bronx Academy of Letters</t>
  </si>
  <si>
    <t>P.S. X014 Senator John Calandra</t>
  </si>
  <si>
    <t>P.S. 036 Unionport</t>
  </si>
  <si>
    <t>P.S. 048 Joseph R. Drake</t>
  </si>
  <si>
    <t>P.S. 062 Inocensio Casanova</t>
  </si>
  <si>
    <t>P.S. 069 The New Vision School</t>
  </si>
  <si>
    <t>P.S. 071 Rose E. Scala</t>
  </si>
  <si>
    <t>P.S. 072 Dr. William Dorney</t>
  </si>
  <si>
    <t>P.S. 093 Albert G. Oliver</t>
  </si>
  <si>
    <t>P.S. 100 Isaac Clason</t>
  </si>
  <si>
    <t>M.S. X101 Edward R. Byrne</t>
  </si>
  <si>
    <t>J.H.S. 123 James M. Kieran</t>
  </si>
  <si>
    <t>J.H.S. 125 Henry Hudson</t>
  </si>
  <si>
    <t>P.S. 130 Abram Stevens Hewitt</t>
  </si>
  <si>
    <t>J.H.S. 131 Albert Einstein</t>
  </si>
  <si>
    <t>P.S. 138 Samuel Randall</t>
  </si>
  <si>
    <t>P.S. 140 Eagle</t>
  </si>
  <si>
    <t>P.S. 146 Edward Collins</t>
  </si>
  <si>
    <t>P.S. 152 Evergreen</t>
  </si>
  <si>
    <t>I.S. 174 Eugene T. Maleska</t>
  </si>
  <si>
    <t>I.S. 192 Piagentini-Jones</t>
  </si>
  <si>
    <t>Women's Academy of Excellence</t>
  </si>
  <si>
    <t>M.S. 301 Paul L. Dunbar</t>
  </si>
  <si>
    <t>M.S. 302 Luisa Dessus Cruz</t>
  </si>
  <si>
    <t>P.S. 304 Early Childhood School</t>
  </si>
  <si>
    <t>New School #2 @ P.S. 60</t>
  </si>
  <si>
    <t>The School for Inquiry and Social Justice</t>
  </si>
  <si>
    <t>Urban Assembly Academy of Civic Engagement</t>
  </si>
  <si>
    <t>Archimedes Academy for Math, Science and Technology Applications</t>
  </si>
  <si>
    <t>Urban Institute of Mathematics</t>
  </si>
  <si>
    <t>The Bronx Mathematics Preparatory School</t>
  </si>
  <si>
    <t>Antonia Pantoja Preparatory Academy, A College Board School</t>
  </si>
  <si>
    <t>The Hunts Point School</t>
  </si>
  <si>
    <t>P.S. 002 Morrisania</t>
  </si>
  <si>
    <t>P.S./M.S. 004 Crotona Park West</t>
  </si>
  <si>
    <t>P.S. 011 Highbridge</t>
  </si>
  <si>
    <t>J.H.S. 022 Jordan L. Mott</t>
  </si>
  <si>
    <t>P.S. 028 Mount Hope</t>
  </si>
  <si>
    <t>P.S. 035 Franz Siegel</t>
  </si>
  <si>
    <t>P.S. 042 Claremont</t>
  </si>
  <si>
    <t>P.S. 053 Basheer Quisim</t>
  </si>
  <si>
    <t>P.S. 055 Benjamin Franklin</t>
  </si>
  <si>
    <t>P.S. 063 Author's Academy</t>
  </si>
  <si>
    <t>P.S. 064 Pura Belpre</t>
  </si>
  <si>
    <t>P.S. 070 Max Schoenfeld</t>
  </si>
  <si>
    <t>P.S. 073 Bronx</t>
  </si>
  <si>
    <t>P.S. 090 George Meany</t>
  </si>
  <si>
    <t>P.S. 109 Sedgwick</t>
  </si>
  <si>
    <t>P.S. 110 Theodore Schoenfeld</t>
  </si>
  <si>
    <t>P.S. X114 - Luis Llorens Torres Schools</t>
  </si>
  <si>
    <t>I.S. 117 Joseph H. Wade</t>
  </si>
  <si>
    <t>P.S. 126 Dr Marjorie H Dunbar</t>
  </si>
  <si>
    <t>Mott Hall III</t>
  </si>
  <si>
    <t>P.S. 132 Garret A. Morgan</t>
  </si>
  <si>
    <t>J.H.S. 145 Arturo Toscaninni</t>
  </si>
  <si>
    <t>P.S. 163 Arthur A. Schomburg</t>
  </si>
  <si>
    <t>J.H.S. 166 Roberto Clemente</t>
  </si>
  <si>
    <t>P.S. 199X - The Shakespeare School</t>
  </si>
  <si>
    <t>P.S. 204 Morris Heights</t>
  </si>
  <si>
    <t>Kappa</t>
  </si>
  <si>
    <t>P.S./I.S. 218 Rafael Hernandez Dual Language Magnet School</t>
  </si>
  <si>
    <t>I.S. 219 New Venture School</t>
  </si>
  <si>
    <t>I.S. 229 Roland Patterson</t>
  </si>
  <si>
    <t>P.S. 230 Dr Roland N. Patterson</t>
  </si>
  <si>
    <t>Eximius College Preparatory Academy: A College Board School</t>
  </si>
  <si>
    <t>I.S. X303 Leadership &amp; Community Service</t>
  </si>
  <si>
    <t>I.S. 313 School of Leadership Development</t>
  </si>
  <si>
    <t>Bronx Writing Academy</t>
  </si>
  <si>
    <t>Urban Science Academy</t>
  </si>
  <si>
    <t>Comprehensive Model School Project M.S. 327</t>
  </si>
  <si>
    <t>New Millennium Business Academy Middle School</t>
  </si>
  <si>
    <t>Bronx School for Law, Government and Justice</t>
  </si>
  <si>
    <t>Frederick Douglass Academy III Secondary School</t>
  </si>
  <si>
    <t>P.S. 3 Raul Julia Micro Society</t>
  </si>
  <si>
    <t>P.S. 007 Kingsbridge</t>
  </si>
  <si>
    <t>P.S. 008 Issac Varian</t>
  </si>
  <si>
    <t>P.S. 9 Ryer Avenue Elementary School</t>
  </si>
  <si>
    <t>P.S. X015 Institute for Environmental Learning</t>
  </si>
  <si>
    <t>P.S. 20 P.O.George J. Werdan III</t>
  </si>
  <si>
    <t>P.S. 024 Spuyten Duyvil</t>
  </si>
  <si>
    <t>P.S. 032 Belmont</t>
  </si>
  <si>
    <t>P.S. 033 Timothy Dwight</t>
  </si>
  <si>
    <t>P.S. X037 - Multiple Intelligence School</t>
  </si>
  <si>
    <t>J.H.S. 045 Thomas C. Giordano</t>
  </si>
  <si>
    <t>P.S. 046 Edgar Allan Poe</t>
  </si>
  <si>
    <t>P.S. 051 Bronx New School</t>
  </si>
  <si>
    <t>P.S. 056 Norwood Heights</t>
  </si>
  <si>
    <t>P.S. 059 The Community School of Technology</t>
  </si>
  <si>
    <t>P.S. 079 Creston</t>
  </si>
  <si>
    <t>J.H.S. 080 The Mosholu Parkway</t>
  </si>
  <si>
    <t>P.S. 081 Robert J. Christen</t>
  </si>
  <si>
    <t>P.S. 085 Great Expectations</t>
  </si>
  <si>
    <t>P.S. 086 Kingsbridge Heights</t>
  </si>
  <si>
    <t>P.S. 091 Bronx</t>
  </si>
  <si>
    <t>P.S. 094 Kings College School</t>
  </si>
  <si>
    <t>P.S. 095 Sheila Mencher</t>
  </si>
  <si>
    <t>J.H.S. 118 William W. Niles</t>
  </si>
  <si>
    <t>Riverdale / Kingsbridge Academy (Middle School / High School 141)</t>
  </si>
  <si>
    <t>P.S. 159 Luis Munoz Marin Biling</t>
  </si>
  <si>
    <t>P.S. 205 Fiorello Laguardia</t>
  </si>
  <si>
    <t>I.S. 206 Ann Mersereau</t>
  </si>
  <si>
    <t>Theatre Arts Production Company School</t>
  </si>
  <si>
    <t>Jonas Bronck Academy</t>
  </si>
  <si>
    <t>The Marie Curie School for Medicine, Nursing, and Health Professions</t>
  </si>
  <si>
    <t>Urban Assembly School for Applied Math and Science, The</t>
  </si>
  <si>
    <t>West Bronx Academy for the Future</t>
  </si>
  <si>
    <t>The New School for Leadership and Journalism</t>
  </si>
  <si>
    <t>P.S. 246 Poe Center</t>
  </si>
  <si>
    <t>P.S. 279 Captain Manuel Rivera, Jr.</t>
  </si>
  <si>
    <t>P.S./M.S. 280 Mosholu Parkway</t>
  </si>
  <si>
    <t>P.S. X307 - Eames Place</t>
  </si>
  <si>
    <t>Bronx Dance Academy School</t>
  </si>
  <si>
    <t>P.S. 310 Marble Hill</t>
  </si>
  <si>
    <t>P.S. 315 Lab School</t>
  </si>
  <si>
    <t>Bronx Early College Academy for Teaching &amp; Learning</t>
  </si>
  <si>
    <t>The Bronx School of Science Inquiry and Investigation</t>
  </si>
  <si>
    <t>International School for Liberal Arts</t>
  </si>
  <si>
    <t>In-Tech Academy (M.S. / High School 368)</t>
  </si>
  <si>
    <t>The Angelo Patri Middle School</t>
  </si>
  <si>
    <t>Bronx High School for Medical Science</t>
  </si>
  <si>
    <t>P.S. 016 Wakefield</t>
  </si>
  <si>
    <t>P.S. 019 Judith K. Weiss</t>
  </si>
  <si>
    <t>P.S. 021 Philip H. Sheridan</t>
  </si>
  <si>
    <t>P.S. 041 Gun Hill Road</t>
  </si>
  <si>
    <t>P.S. 068 Bronx</t>
  </si>
  <si>
    <t>P.S. 076 The Bennington School</t>
  </si>
  <si>
    <t>P.S. 078 Anne Hutchinson</t>
  </si>
  <si>
    <t>P.S. 083 Donald Hertz</t>
  </si>
  <si>
    <t>P.S. 087 Bronx</t>
  </si>
  <si>
    <t>P.S. 089 Bronx</t>
  </si>
  <si>
    <t>P.S. 096 Richard Rodgers</t>
  </si>
  <si>
    <t>P.S. 097 Bronx</t>
  </si>
  <si>
    <t>P.S. 103 Hector Fontanez</t>
  </si>
  <si>
    <t>P.S. 105 Sen Abraham Bernstein</t>
  </si>
  <si>
    <t>P.S. 106 Parkchester</t>
  </si>
  <si>
    <t>P.S. 108 Philip J. Abinanti</t>
  </si>
  <si>
    <t>P.S. 111 Seton Falls</t>
  </si>
  <si>
    <t>P.S. 112 Bronxwood</t>
  </si>
  <si>
    <t>P.S. 121 Throop</t>
  </si>
  <si>
    <t>J.H.S. 127 The Castle Hill</t>
  </si>
  <si>
    <t>MS 142 John Philip Sousa</t>
  </si>
  <si>
    <t>J.H.S. 144 Michelangelo</t>
  </si>
  <si>
    <t>P.S. 153 Hellen Keller</t>
  </si>
  <si>
    <t>P.S. 160 Walt Disney</t>
  </si>
  <si>
    <t>P.S. 175 City Island</t>
  </si>
  <si>
    <t>P.S. 178 - Dr. Selman Waksman</t>
  </si>
  <si>
    <t>M.S. 180 Dr. Daniel Hale Williams</t>
  </si>
  <si>
    <t>I.S. 181 Pablo Casals</t>
  </si>
  <si>
    <t>Cornerstone Academy for Social Action</t>
  </si>
  <si>
    <t>Academy for Scholarship and Entrepreneurship: A College Board School</t>
  </si>
  <si>
    <t>Globe School for Environmental Research</t>
  </si>
  <si>
    <t>The Forward School</t>
  </si>
  <si>
    <t>The Young Scholars Academy of The Bronx</t>
  </si>
  <si>
    <t>Aspire Preparatory Middle School</t>
  </si>
  <si>
    <t>Bronx Green Middle School</t>
  </si>
  <si>
    <t>School of Diplomacy</t>
  </si>
  <si>
    <t>Urban Assembly School for Wildlife Conservation</t>
  </si>
  <si>
    <t>P.S. 006 West Farms</t>
  </si>
  <si>
    <t>P.S. 044 David C. Farragut</t>
  </si>
  <si>
    <t>P.S. 047 John Randolph</t>
  </si>
  <si>
    <t>P.S. 050 Clara Barton</t>
  </si>
  <si>
    <t>P.S. 057 Crescent</t>
  </si>
  <si>
    <t>P.S. 061 Francisco Oller</t>
  </si>
  <si>
    <t>P.S. 066 School of Higher Expectations</t>
  </si>
  <si>
    <t>P.S. 067 Mohegan School</t>
  </si>
  <si>
    <t>P.S. 092 Bronx</t>
  </si>
  <si>
    <t>J.H.S. 098 Herman Ridder</t>
  </si>
  <si>
    <t>P.S. 102 Joseph O. Loretan</t>
  </si>
  <si>
    <t>P.S. 129 Twin Parks Upper</t>
  </si>
  <si>
    <t>P.S. 134 George F. Bristow</t>
  </si>
  <si>
    <t>P.S. 150 Charles James Fox</t>
  </si>
  <si>
    <t>Business School for Entrepreneurial Studies</t>
  </si>
  <si>
    <t>School of Performing Arts</t>
  </si>
  <si>
    <t>Mott Hall V</t>
  </si>
  <si>
    <t>New Day Academy</t>
  </si>
  <si>
    <t>Bronx Latin</t>
  </si>
  <si>
    <t>Bronx Studio School for Writers and Artists</t>
  </si>
  <si>
    <t>East Bronx Academy for the Future</t>
  </si>
  <si>
    <t>Frederick Douglass Academy V. Middle School</t>
  </si>
  <si>
    <t>Fannie Lou Hamer Middle School</t>
  </si>
  <si>
    <t>The School of Science and Applied Learning</t>
  </si>
  <si>
    <t>Kappa III</t>
  </si>
  <si>
    <t>I.S. X318 Math, Science &amp; Technology Through Arts</t>
  </si>
  <si>
    <t>Accion Academy</t>
  </si>
  <si>
    <t>Emolior Academy</t>
  </si>
  <si>
    <t>Bronx Little School</t>
  </si>
  <si>
    <t>P.S. 003 The Bedford Village</t>
  </si>
  <si>
    <t>P.S. 008 Robert Fulton</t>
  </si>
  <si>
    <t>P.S. 009 Teunis G. Bergen</t>
  </si>
  <si>
    <t>P.S. 011 Purvis J. Behan</t>
  </si>
  <si>
    <t>P.S. 020 Clinton Hill</t>
  </si>
  <si>
    <t>P.S. 044 Marcus Garvey</t>
  </si>
  <si>
    <t>P.S. 046 Edward C. Blum</t>
  </si>
  <si>
    <t>P.S. 054 Samuel C. Barnes</t>
  </si>
  <si>
    <t>P.S. 056 Lewis H. Latimer</t>
  </si>
  <si>
    <t>P.S. 067 Charles A. Dorsey</t>
  </si>
  <si>
    <t>P.S. 093 William H. Prescott</t>
  </si>
  <si>
    <t>Satellite Three</t>
  </si>
  <si>
    <t>M.S. 113 Ronald Edmonds Learning Center</t>
  </si>
  <si>
    <t>J.H.S. 117 Francis Scott Key</t>
  </si>
  <si>
    <t>P.S. 133 William A. Butler</t>
  </si>
  <si>
    <t>P.S. 256 Benjamin Banneker</t>
  </si>
  <si>
    <t>J.H.S. 258 David Ruggles</t>
  </si>
  <si>
    <t>Dr. Susan S. McKinney Secondary School of the Arts</t>
  </si>
  <si>
    <t>M.S. K266 - Park Place Community Middle School</t>
  </si>
  <si>
    <t>P.S. 270 Johann DeKalb</t>
  </si>
  <si>
    <t>P.S. 282 Park Slope</t>
  </si>
  <si>
    <t>P.S. 287 Bailey K. Ashford</t>
  </si>
  <si>
    <t>Satellite East Middle School</t>
  </si>
  <si>
    <t>P.S. 305 Dr. Peter Ray</t>
  </si>
  <si>
    <t>P.S. 307 Daniel Hale Williams</t>
  </si>
  <si>
    <t>Satellite West Middle School</t>
  </si>
  <si>
    <t>Academy of Business and Community Development</t>
  </si>
  <si>
    <t>Urban Assembly Academy of Arts and Letters</t>
  </si>
  <si>
    <t>Urban Assembly Institute of Math and Science for Young Women</t>
  </si>
  <si>
    <t>Khalil Gibran International Academy</t>
  </si>
  <si>
    <t>Knowledge and Power Preparatory Academy VII Middle School</t>
  </si>
  <si>
    <t>P.S. 016 Leonard Dunkly</t>
  </si>
  <si>
    <t>P.S. 017 Henry D. Woodworth</t>
  </si>
  <si>
    <t>P.S. 018 Edward Bush</t>
  </si>
  <si>
    <t>P.S. 019 Roberto Clemente</t>
  </si>
  <si>
    <t>P.S. 023 Carter G. Woodson</t>
  </si>
  <si>
    <t>P.S. 031 Samuel F. Dupont</t>
  </si>
  <si>
    <t>P.S. 034 Oliver H. Perry</t>
  </si>
  <si>
    <t>J.H.S. 049 William J. Gaynor</t>
  </si>
  <si>
    <t>J.H.S. 050 John D. Wells</t>
  </si>
  <si>
    <t>P.S. 059 William Floyd</t>
  </si>
  <si>
    <t>Juan Morel Campos Secondary School</t>
  </si>
  <si>
    <t>P.S. 084 Jose De Diego</t>
  </si>
  <si>
    <t>P.S. 110 The Monitor</t>
  </si>
  <si>
    <t>P.S. 120 Carlos Tapia</t>
  </si>
  <si>
    <t>John Ericsson Middle School 126</t>
  </si>
  <si>
    <t>P.S. 132 The Conselyea School</t>
  </si>
  <si>
    <t>P.S. 147 Isaac Remsen</t>
  </si>
  <si>
    <t>P.S. 157 Benjamin Franklin</t>
  </si>
  <si>
    <t>P.S. 196 Ten Eyck</t>
  </si>
  <si>
    <t>P.S. 250 George H. Lindsay</t>
  </si>
  <si>
    <t>P.S. 257 John F. Hylan</t>
  </si>
  <si>
    <t>P.S. 297 Abraham Stockton</t>
  </si>
  <si>
    <t>I.S. 318 Eugenio Maria De Hostos</t>
  </si>
  <si>
    <t>The Urban Assembly School for the Urban Environment</t>
  </si>
  <si>
    <t>P.S. 380 John Wayne Elementary</t>
  </si>
  <si>
    <t>Conselyea Preparatory School</t>
  </si>
  <si>
    <t>Lyons Community School</t>
  </si>
  <si>
    <t>Young Women's Leadership School of Brooklyn</t>
  </si>
  <si>
    <t>P.S. 001 The Bergen</t>
  </si>
  <si>
    <t>Magnet School of Math, Science and Design Technology</t>
  </si>
  <si>
    <t>P.S. 015 Patrick F. Daly</t>
  </si>
  <si>
    <t>Agnes Y. Humphrey School for Leadership</t>
  </si>
  <si>
    <t>P.S. 029 John M. Harrigan</t>
  </si>
  <si>
    <t>P.S. 032 Samuels Mills Sprole</t>
  </si>
  <si>
    <t>P.S. 038 The Pacific</t>
  </si>
  <si>
    <t>P.S. 039 Henry Bristow</t>
  </si>
  <si>
    <t>M.S. 51 William Alexander</t>
  </si>
  <si>
    <t>P.S. 058 The Carroll</t>
  </si>
  <si>
    <t>J.H.S. 088 Peter Rouget</t>
  </si>
  <si>
    <t>P.S. 094 The Henry Longfellow</t>
  </si>
  <si>
    <t>P.S. 107 John W. Kimball</t>
  </si>
  <si>
    <t>P.S. 124 Silas B. Dutcher</t>
  </si>
  <si>
    <t>P.S. 130 The Parkside</t>
  </si>
  <si>
    <t>P.S. 131 Brooklyn</t>
  </si>
  <si>
    <t>I.S. 136 Charles O. Dewey</t>
  </si>
  <si>
    <t>Magnet School for Science &amp; Technology</t>
  </si>
  <si>
    <t>P.S. 169 Sunset Park</t>
  </si>
  <si>
    <t>P.S. 172 Beacon School of Excellence</t>
  </si>
  <si>
    <t>P.S. 230 Doris L. Cohen</t>
  </si>
  <si>
    <t>P.S. 261 Philip Livingston</t>
  </si>
  <si>
    <t>P.S. 321 William Penn</t>
  </si>
  <si>
    <t>Brooklyn School for Global Studies</t>
  </si>
  <si>
    <t>New Horizons School</t>
  </si>
  <si>
    <t>New Voices School of Academic &amp; Creative Arts</t>
  </si>
  <si>
    <t>The Math &amp; Science Exploratory School</t>
  </si>
  <si>
    <t>Brooklyn Secondary School for Collaborative Studies</t>
  </si>
  <si>
    <t>Secondary School for Law</t>
  </si>
  <si>
    <t>Secondary School for Journalism</t>
  </si>
  <si>
    <t>Secondary School for Research</t>
  </si>
  <si>
    <t>School for International Studies</t>
  </si>
  <si>
    <t>Sunset Park Prep</t>
  </si>
  <si>
    <t>P.S. 005 Dr. Ronald Mcnair</t>
  </si>
  <si>
    <t>P.S. 021 Crispus Attucks</t>
  </si>
  <si>
    <t>P.S. 025 Eubie Blake School</t>
  </si>
  <si>
    <t>P.S. 026 Jesse Owens</t>
  </si>
  <si>
    <t>P.S. 028 The Warren Prep Academy</t>
  </si>
  <si>
    <t>M.S. 035 Stephen Decatur</t>
  </si>
  <si>
    <t>P.S. 040 George W. Carver</t>
  </si>
  <si>
    <t>J.H.S. 057 Whitelaw Reid</t>
  </si>
  <si>
    <t>P.S. 081 Thaddeus Stevens</t>
  </si>
  <si>
    <t>P.S. 243K- The Weeksville School</t>
  </si>
  <si>
    <t>P.S. 262 El Hajj Malik El Shabazz Elementary School</t>
  </si>
  <si>
    <t>M.S. 267 Math, Science &amp; Technology</t>
  </si>
  <si>
    <t>P.S. 308 Clara Cardwell</t>
  </si>
  <si>
    <t>P.S. 309 George E. Wibecan</t>
  </si>
  <si>
    <t>P.S. 335 Granville T. Woods</t>
  </si>
  <si>
    <t>School of Business, Finance and Entrepreneurship</t>
  </si>
  <si>
    <t>Frederick Douglass Academy IV Secondary School</t>
  </si>
  <si>
    <t>Upper School @ P.S. 25</t>
  </si>
  <si>
    <t>Young Scholars' Academy for Discovery and Exploration</t>
  </si>
  <si>
    <t>M.S. 061 Dr. Gladstone H. Atwell</t>
  </si>
  <si>
    <t>P.S. 091 The Albany Avenue School</t>
  </si>
  <si>
    <t>P.S. 092 Adrian Hegeman</t>
  </si>
  <si>
    <t>P.S. 138 Brooklyn</t>
  </si>
  <si>
    <t>P.S. 161 The Crown</t>
  </si>
  <si>
    <t>P.S. 167 The Parkway</t>
  </si>
  <si>
    <t>P.S. 181 Brooklyn</t>
  </si>
  <si>
    <t>P.S. 189 Lincoln Terrace</t>
  </si>
  <si>
    <t>P.S. 191 Paul Robeson</t>
  </si>
  <si>
    <t>P.S. 221 Toussaint L'Ouverture</t>
  </si>
  <si>
    <t>P.S. 241 Emma L. Johnston</t>
  </si>
  <si>
    <t>M.S. 246 Walt Whitman</t>
  </si>
  <si>
    <t>P.S. 289 George V. Brower</t>
  </si>
  <si>
    <t>P.S. 316 Elijah Stroud</t>
  </si>
  <si>
    <t>Middle School for Academic and Social Excellence</t>
  </si>
  <si>
    <t>Ebbets Field Middle School</t>
  </si>
  <si>
    <t>Elijah Stroud Middle School</t>
  </si>
  <si>
    <t>The School of Integrated Learning</t>
  </si>
  <si>
    <t>P.S. 375 Jackie-Robinson School</t>
  </si>
  <si>
    <t>Academy for College Preparation and Career Exploration: A College Board School</t>
  </si>
  <si>
    <t>P.S. 397 Foster-Laurie</t>
  </si>
  <si>
    <t>P.S. 398 Walter Weaver</t>
  </si>
  <si>
    <t>P.S. 399 Stanley Eugene Clark</t>
  </si>
  <si>
    <t>Ronald Edmonds Learning Center II</t>
  </si>
  <si>
    <t>School for Human Rights, The</t>
  </si>
  <si>
    <t>School for Democracy and Leadership</t>
  </si>
  <si>
    <t>Science, Technology and Research Early College High School at Erasmus</t>
  </si>
  <si>
    <t>Middle School for the Arts</t>
  </si>
  <si>
    <t>Medgar Evers College Preparatory School</t>
  </si>
  <si>
    <t>I.S. 068 Isaac Bildersee</t>
  </si>
  <si>
    <t>P.S. 114 Ryder Elementary</t>
  </si>
  <si>
    <t>P.S. 115 Daniel Mucatel School</t>
  </si>
  <si>
    <t>P.S. 135 Sheldon A. Brookner</t>
  </si>
  <si>
    <t>P.S. 208 Elsa Ebeling</t>
  </si>
  <si>
    <t>I.S. 211 John Wilson</t>
  </si>
  <si>
    <t>P.S. 219 Kennedy-King</t>
  </si>
  <si>
    <t>I.S. 232 The Winthrop</t>
  </si>
  <si>
    <t>P.S. 233 Langston Hughes</t>
  </si>
  <si>
    <t>P.S. 235 Lenox School</t>
  </si>
  <si>
    <t>P.S. 244 Richard R. Green</t>
  </si>
  <si>
    <t>I.S. 252 Arthur S. Somers</t>
  </si>
  <si>
    <t>P.S. 268 Emma Lazarus</t>
  </si>
  <si>
    <t>P.S. 272 Curtis Estabrook</t>
  </si>
  <si>
    <t>P.S. 276 Louis Marshall</t>
  </si>
  <si>
    <t>P.S. 279 Herman Schreiber</t>
  </si>
  <si>
    <t>I.S. 285 Meyer Levin</t>
  </si>
  <si>
    <t>East Flatbush Community Research School</t>
  </si>
  <si>
    <t>Middle School for Art and Philosophy</t>
  </si>
  <si>
    <t>Middle School of Marketing and Legal Studies</t>
  </si>
  <si>
    <t>P.S. 007 Abraham Lincoln</t>
  </si>
  <si>
    <t>P.S. 013 Roberto Clemente</t>
  </si>
  <si>
    <t>P.S. 065 - The Little Red School House</t>
  </si>
  <si>
    <t>P.S./I.S. 072 Annette P Goldman</t>
  </si>
  <si>
    <t>P.S. 089 Cypress Hills</t>
  </si>
  <si>
    <t>P.S. 108 Sal Abbracciamento</t>
  </si>
  <si>
    <t>P.S. 149 Danny Kaye</t>
  </si>
  <si>
    <t>P.S. 158 Warwick</t>
  </si>
  <si>
    <t>P.S. 159 Isaac Pitkin</t>
  </si>
  <si>
    <t>J.H.S. 166 George Gershwin</t>
  </si>
  <si>
    <t>I.S. 171 Abraham Lincoln</t>
  </si>
  <si>
    <t>P.S. 174 Dumont</t>
  </si>
  <si>
    <t>P.S. 190 Sheffield</t>
  </si>
  <si>
    <t>P.S. 202 Ernest S. Jenkyns</t>
  </si>
  <si>
    <t>P.S. 213 New Lots</t>
  </si>
  <si>
    <t>P.S. 214 Michael Friedsam</t>
  </si>
  <si>
    <t>J.H.S. 218 James P. Sinnott</t>
  </si>
  <si>
    <t>P.S. 224 Hale A. Woodruff</t>
  </si>
  <si>
    <t>P.S. 260 Breuckelen</t>
  </si>
  <si>
    <t>P.S. 273 Wortman</t>
  </si>
  <si>
    <t>P.S. 290 Juan Morel Campos</t>
  </si>
  <si>
    <t>J.H.S. 292 Margaret S. Douglas</t>
  </si>
  <si>
    <t>J.H.S. 302 Rafael Cordero</t>
  </si>
  <si>
    <t>P.S. 306 Ethan Allen</t>
  </si>
  <si>
    <t>Essence School</t>
  </si>
  <si>
    <t>P.S. 328 Phyllis Wheatley</t>
  </si>
  <si>
    <t>P.S. 345 Patrolman Robert Bolden</t>
  </si>
  <si>
    <t>P.S. 346 Abe Stark</t>
  </si>
  <si>
    <t>I.S. 364 Gateway</t>
  </si>
  <si>
    <t>East New York Family Academy</t>
  </si>
  <si>
    <t>Frederick Douglass Academy VIII Middle School</t>
  </si>
  <si>
    <t>I.S. 30 Mary White Ovington</t>
  </si>
  <si>
    <t>P.S. 048 Mapleton</t>
  </si>
  <si>
    <t>J.H.S. 062 Ditmas</t>
  </si>
  <si>
    <t>P.S. 69 Vincent D. Grippo School</t>
  </si>
  <si>
    <t>P.S. 102 The Bayview</t>
  </si>
  <si>
    <t>P.S./I.S. 104 The Fort Hamilton School</t>
  </si>
  <si>
    <t>P.S. 105 The Blythebourne</t>
  </si>
  <si>
    <t>P.S. 112 Lefferts Park</t>
  </si>
  <si>
    <t>P.S. 127 Mckinley Park</t>
  </si>
  <si>
    <t>P.S. 160 William T. Sampson</t>
  </si>
  <si>
    <t>P.S. 163 Bath Beach</t>
  </si>
  <si>
    <t>P.S. 164 Caesar Rodney</t>
  </si>
  <si>
    <t>Ralph A. Fabrizio School</t>
  </si>
  <si>
    <t>P.S. 176 Ovington</t>
  </si>
  <si>
    <t>P.S. 179 Kensington</t>
  </si>
  <si>
    <t>PS/IS 180 Homewood</t>
  </si>
  <si>
    <t>P.S. 185 Walter Kassenbrock</t>
  </si>
  <si>
    <t>P.S. 186 Dr. Irving A Gladstone</t>
  </si>
  <si>
    <t>P.S. 192 - The Magnet School for Math and Science Inquiry</t>
  </si>
  <si>
    <t>P.S. 200 Benson School</t>
  </si>
  <si>
    <t>J.H.S. 201 The Dyker Heights</t>
  </si>
  <si>
    <t>P.S. 204 Vince Lombardi</t>
  </si>
  <si>
    <t>P.S. 205 Clarion</t>
  </si>
  <si>
    <t>J.H.S. 220 John J. Pershing</t>
  </si>
  <si>
    <t>J.H.S. 223 The Montauk</t>
  </si>
  <si>
    <t>J.H.S. 227 Edward B. Shallow</t>
  </si>
  <si>
    <t>P.S. 229 Dyker</t>
  </si>
  <si>
    <t>P.S. 247 Brooklyn</t>
  </si>
  <si>
    <t>J.H.S. 259 William Mckinley</t>
  </si>
  <si>
    <t>PS 503: The School of Discovery</t>
  </si>
  <si>
    <t>P.S. 506: The School of Journalism &amp; Technology</t>
  </si>
  <si>
    <t>Urban Assembly School for Criminal Justice</t>
  </si>
  <si>
    <t>P.S. 90 Edna Cohen School</t>
  </si>
  <si>
    <t>P.S. 095 The Gravesend</t>
  </si>
  <si>
    <t>I.S. 096 Seth Low</t>
  </si>
  <si>
    <t>P.S. 97 The Highlawn</t>
  </si>
  <si>
    <t>I.S. 98 Bay Academy</t>
  </si>
  <si>
    <t>P.S. 099 Isaac Asimov</t>
  </si>
  <si>
    <t>P.S. 100 The Coney Island School</t>
  </si>
  <si>
    <t>P.S. 101 The Verrazano</t>
  </si>
  <si>
    <t>P.S. 121 Nelson A. Rockefeller</t>
  </si>
  <si>
    <t>P.S. 128 Bensonhurst</t>
  </si>
  <si>
    <t>P.S. 153 Homecrest</t>
  </si>
  <si>
    <t>P.S. 177 The Marlboro</t>
  </si>
  <si>
    <t>P.S. 188 Michael E. Berdy</t>
  </si>
  <si>
    <t>P.S. 199 Frederick Wachtel</t>
  </si>
  <si>
    <t>P.S. 209 Margaret Mead</t>
  </si>
  <si>
    <t>P.S. 212 Lady Deborah Moody</t>
  </si>
  <si>
    <t>P.S. 215 Morris H. Weiss</t>
  </si>
  <si>
    <t>P.S. 216 Arturo Toscanini</t>
  </si>
  <si>
    <t>P.S. K225 - The Eileen E. Zaglin</t>
  </si>
  <si>
    <t>P.S. 226 Alfred De B.Mason</t>
  </si>
  <si>
    <t>I.S. 228 David A. Boody</t>
  </si>
  <si>
    <t>P.S. 238 Anne Sullivan</t>
  </si>
  <si>
    <t>Mark Twain I.S. 239 for the Gifted &amp; Talented</t>
  </si>
  <si>
    <t>I.S. 281 Joseph B Cavallaro</t>
  </si>
  <si>
    <t>P.S. 288 The Shirley Tanyhill</t>
  </si>
  <si>
    <t>I.S. 303 Herbert S. Eisenberg</t>
  </si>
  <si>
    <t>P.S. 329 Surfside</t>
  </si>
  <si>
    <t>Kingsborough Early College School</t>
  </si>
  <si>
    <t>Brooklyn Studio Secondary School</t>
  </si>
  <si>
    <t>J.H.S. 014 Shell Bank</t>
  </si>
  <si>
    <t>P.S. 052 Sheepshead Bay</t>
  </si>
  <si>
    <t>J.H.S. 078 Roy H. Mann</t>
  </si>
  <si>
    <t>P.S. 119 Amersfort</t>
  </si>
  <si>
    <t>P.S. 139 Alexine A. Fenty</t>
  </si>
  <si>
    <t>School of Science &amp; Technology</t>
  </si>
  <si>
    <t>P.S. 193 Gil Hodges</t>
  </si>
  <si>
    <t>P.S. 194 Raoul Wallenberg</t>
  </si>
  <si>
    <t>P.S. 195 Manhattan Beach</t>
  </si>
  <si>
    <t>P.S. 197 Brooklyn</t>
  </si>
  <si>
    <t>P.S. 198 Brooklyn</t>
  </si>
  <si>
    <t>P.S. 203 Floyd Bennett</t>
  </si>
  <si>
    <t>P.S. 206 Joseph F Lamb</t>
  </si>
  <si>
    <t>P.S. 207 Elizabeth G. Leary</t>
  </si>
  <si>
    <t>P.S. 217 Colonel David Marcus School</t>
  </si>
  <si>
    <t>P.S. 222 Katherine R. Snyder</t>
  </si>
  <si>
    <t>J.H.S. 234 Arthur W. Cunningham</t>
  </si>
  <si>
    <t>P.S. 236 Mill Basin</t>
  </si>
  <si>
    <t>Andries Hudde</t>
  </si>
  <si>
    <t>P.S. 251 Paerdegat</t>
  </si>
  <si>
    <t>P.S. 254 Dag Hammarskjold</t>
  </si>
  <si>
    <t>P.S. 255 Barbara Reing School</t>
  </si>
  <si>
    <t>P.S. 269 Nostrand</t>
  </si>
  <si>
    <t>P.S. 277 Gerritsen Beach</t>
  </si>
  <si>
    <t>J.H.S. 278 Marine Park</t>
  </si>
  <si>
    <t>P.S. 312 Bergen Beach</t>
  </si>
  <si>
    <t>Brooklyn College Academy</t>
  </si>
  <si>
    <t>P.S. 041 Francis White</t>
  </si>
  <si>
    <t>P.S. 073 Thomas S. Boyland</t>
  </si>
  <si>
    <t>P.S./I.S. 137 Rachel Jean Mitchell</t>
  </si>
  <si>
    <t>P.S. 150 Christopher</t>
  </si>
  <si>
    <t>P.S./ I.S. 155 Nicholas Herkimer</t>
  </si>
  <si>
    <t>P.S. 156 Waverly</t>
  </si>
  <si>
    <t>P.S. 165 Ida Posner</t>
  </si>
  <si>
    <t>P.S. 178 Saint Clair Mckelway</t>
  </si>
  <si>
    <t>P.S. 184 Newport</t>
  </si>
  <si>
    <t>P.S. 284 Lew Wallace</t>
  </si>
  <si>
    <t>P.S. 298 Dr. Betty Shabazz</t>
  </si>
  <si>
    <t>P.S. 327 Dr. Rose B. English</t>
  </si>
  <si>
    <t>P.S. 332 Charles H. Houston</t>
  </si>
  <si>
    <t>Kappa V</t>
  </si>
  <si>
    <t>General D. Chappie James Elementary School of Science</t>
  </si>
  <si>
    <t>General D. Chappie James Middle School of Science</t>
  </si>
  <si>
    <t>Eagle Academy for Young Men II</t>
  </si>
  <si>
    <t>Teachers Preparatory High School</t>
  </si>
  <si>
    <t>I.S. 5 - The Walter Crowley Intermediate School</t>
  </si>
  <si>
    <t>P.S. 012 James B. Colgate</t>
  </si>
  <si>
    <t>P.S. 013 Clement C. Moore</t>
  </si>
  <si>
    <t>P.S. 014 Fairview</t>
  </si>
  <si>
    <t>P.S. 019 Marino Jeantet</t>
  </si>
  <si>
    <t>P.S. 049 Dorothy Bonawit Kole</t>
  </si>
  <si>
    <t>P.S. 58 - School of Heroes</t>
  </si>
  <si>
    <t>I.S. 061 Leonardo Da Vinci</t>
  </si>
  <si>
    <t>P.S. 068 Cambridge</t>
  </si>
  <si>
    <t>P.S. 071 Forest</t>
  </si>
  <si>
    <t>I.S. 73 - The Frank Sansivieri Intermediate School</t>
  </si>
  <si>
    <t>P.S. 81Q Jean Paul Richter</t>
  </si>
  <si>
    <t>P.S. 087 Middle Village</t>
  </si>
  <si>
    <t>P.S. 088 Seneca</t>
  </si>
  <si>
    <t>P.S. 089 Elmhurst</t>
  </si>
  <si>
    <t>P.S. 091 Richard Arkwright</t>
  </si>
  <si>
    <t>I.S. 093 Ridgewood</t>
  </si>
  <si>
    <t>P.S. 102 Bayview</t>
  </si>
  <si>
    <t>P.S. 113 Isaac Chauncey</t>
  </si>
  <si>
    <t>I.S. 119 The Glendale</t>
  </si>
  <si>
    <t>I.S. 125 Thom J. McCann Woodside</t>
  </si>
  <si>
    <t>P.S. 128 Juniper Valley</t>
  </si>
  <si>
    <t>P.S. 143 Louis Armstrong</t>
  </si>
  <si>
    <t>P.S. 153 Maspeth Elem</t>
  </si>
  <si>
    <t>P.S. 199 Maurice A. Fitzgerald</t>
  </si>
  <si>
    <t>P.S. 229 Emanuel Kaplan</t>
  </si>
  <si>
    <t>Robert F. Wagner, Jr. Secondary School for Arts and Technology</t>
  </si>
  <si>
    <t>51 Avenue Academy (The Path To Academic Excellence)</t>
  </si>
  <si>
    <t>P.S. 020 John Bowne</t>
  </si>
  <si>
    <t>P.S. 021 Edward Hart</t>
  </si>
  <si>
    <t>P.S. 022 Thomas Jefferson</t>
  </si>
  <si>
    <t>P.S. 024 Andrew Jackson</t>
  </si>
  <si>
    <t>I.S. 025 Adrien Block</t>
  </si>
  <si>
    <t>P.S. 029 Queens</t>
  </si>
  <si>
    <t>P.S. 032 State Street</t>
  </si>
  <si>
    <t>P.S. 079 Francis Lewis</t>
  </si>
  <si>
    <t>P.S. 107 Thomas A Dooley</t>
  </si>
  <si>
    <t>P.S. 120 Queens</t>
  </si>
  <si>
    <t>P.S. 129 Patricia Larkin</t>
  </si>
  <si>
    <t>P.S. 154 Queens</t>
  </si>
  <si>
    <t>P.S. 163 Flushing Heights</t>
  </si>
  <si>
    <t>P.S. 164 Queens Valley</t>
  </si>
  <si>
    <t>P.S. 165 Edith K. Bergtraum</t>
  </si>
  <si>
    <t>P.S. 169 Bay Terrace</t>
  </si>
  <si>
    <t>P.S. 184 Flushing Manor</t>
  </si>
  <si>
    <t>J.H.S. 185 Edward Bleeker</t>
  </si>
  <si>
    <t>J.H.S. 189 Daniel Carter Beard</t>
  </si>
  <si>
    <t>P.S. 193 Alfred J. Kennedy</t>
  </si>
  <si>
    <t>J.H.S. 194 William Carr</t>
  </si>
  <si>
    <t>PS/MS 200 - The Pomonok School &amp; STAR Academy</t>
  </si>
  <si>
    <t>P.S. 201 The Discovery School for Inquiry and Research</t>
  </si>
  <si>
    <t>P.S. 209 Clearview Gardens</t>
  </si>
  <si>
    <t>P.S. 214 Cadwallader Colden</t>
  </si>
  <si>
    <t>P.S. 219 Paul Klapper</t>
  </si>
  <si>
    <t>I.S. 250 The Robert F. Kennedy Community Middle School</t>
  </si>
  <si>
    <t>Queens School of Inquiry, The</t>
  </si>
  <si>
    <t>East-West School of International Studies</t>
  </si>
  <si>
    <t>World Journalism Preparatory: A College Board School</t>
  </si>
  <si>
    <t>Bell Academy</t>
  </si>
  <si>
    <t>The Queens College School for Math, Science and Technology</t>
  </si>
  <si>
    <t>P.S. 018 Winchester</t>
  </si>
  <si>
    <t>P.S. 026 Rufus King</t>
  </si>
  <si>
    <t>P.S. 031 Bayside</t>
  </si>
  <si>
    <t>P.S. 041 Crocheron</t>
  </si>
  <si>
    <t>P.S. 046 Alley Pond</t>
  </si>
  <si>
    <t>J.H.S. 067 Louis Pasteur</t>
  </si>
  <si>
    <t>J.H.S. 074 Nathaniel Hawthorne</t>
  </si>
  <si>
    <t>P.S. 094 David D. Porter</t>
  </si>
  <si>
    <t>P.S. 098 The Douglaston School</t>
  </si>
  <si>
    <t>P.S. 115 Glen Oaks</t>
  </si>
  <si>
    <t>P.S. 133 Queens</t>
  </si>
  <si>
    <t>M.S. 158 Marie Curie</t>
  </si>
  <si>
    <t>P.S. 162 John Golden</t>
  </si>
  <si>
    <t>Irwin Altman Middle School 172</t>
  </si>
  <si>
    <t>P.S. 173 Fresh Meadows</t>
  </si>
  <si>
    <t>P.S./ IS 178 Holliswood</t>
  </si>
  <si>
    <t>P.S. 186 Castlewood</t>
  </si>
  <si>
    <t>P.S. 188 Kingsbury</t>
  </si>
  <si>
    <t>P.S. 191 Mayflower</t>
  </si>
  <si>
    <t>P.S. 203 Oakland Gardens</t>
  </si>
  <si>
    <t>P.S. 205 Alexander Graham Bell</t>
  </si>
  <si>
    <t>P.S. 213 The Carl Ullman School</t>
  </si>
  <si>
    <t>J.H.S. 216 George J. Ryan</t>
  </si>
  <si>
    <t>P.S. 221 North Hills</t>
  </si>
  <si>
    <t>P.S. 042 R. Vernam</t>
  </si>
  <si>
    <t>P.S. 045 Clarence Witherspoon</t>
  </si>
  <si>
    <t>P.S. 047 Chris Galas</t>
  </si>
  <si>
    <t>M.S. 053 Brian Piccolo</t>
  </si>
  <si>
    <t>P.S. 056 Harry Eichler</t>
  </si>
  <si>
    <t>P.S. 060 Woodhaven</t>
  </si>
  <si>
    <t>P.S. 062 Chester Park</t>
  </si>
  <si>
    <t>P.S. 063 Old South</t>
  </si>
  <si>
    <t>P.S. 064 Joseph P. Addabbo</t>
  </si>
  <si>
    <t>P.S. 65 - The Raymond York Elementary School</t>
  </si>
  <si>
    <t>P.S. 066 Jacqueline Kennedy Onassis</t>
  </si>
  <si>
    <t>P.S. 090 Horace Mann</t>
  </si>
  <si>
    <t>P.S. 097 Forest Park</t>
  </si>
  <si>
    <t>P.S. 100 Glen Morris</t>
  </si>
  <si>
    <t>P.S. 104 The Bays Water</t>
  </si>
  <si>
    <t>P.S. 105 The Bay School</t>
  </si>
  <si>
    <t>P.S. 108 Captain Vincent G. Fowler</t>
  </si>
  <si>
    <t>P.S. / M.S. 114 Belle Harbor</t>
  </si>
  <si>
    <t>P.S. 124 Osmond A Church</t>
  </si>
  <si>
    <t>M.S. 137 America's School of Heroes</t>
  </si>
  <si>
    <t>P.S. 146 Howard Beach</t>
  </si>
  <si>
    <t>P.S. 183 Dr. Richard R. Green</t>
  </si>
  <si>
    <t>P.S. 197 The Ocean School</t>
  </si>
  <si>
    <t>J.H.S. 202 Robert H. Goddard</t>
  </si>
  <si>
    <t>P.S. 207 Rockwood Park</t>
  </si>
  <si>
    <t>J.H.S. 210 Elizabeth Blackwell</t>
  </si>
  <si>
    <t>P.S. 215 Lucretia Mott</t>
  </si>
  <si>
    <t>P.S. 223 Lyndon B. Johnson</t>
  </si>
  <si>
    <t>P.S. 225 Seaside</t>
  </si>
  <si>
    <t>J.H.S. 226 Virgil I. Grissom</t>
  </si>
  <si>
    <t>P.S. 232 Lindenwood</t>
  </si>
  <si>
    <t>Channel View School for Research</t>
  </si>
  <si>
    <t>Knowledge and Power Preparatory Academy VI</t>
  </si>
  <si>
    <t>Academy of Medical Technology: A College Board School</t>
  </si>
  <si>
    <t>Scholars' Academy</t>
  </si>
  <si>
    <t>Goldie Maple Academy</t>
  </si>
  <si>
    <t>J.H.S. 008 Richard S. Grossley</t>
  </si>
  <si>
    <t>P.S. 030 Queens</t>
  </si>
  <si>
    <t>P.S. 040 Samuel Huntington</t>
  </si>
  <si>
    <t>P.S. 048 William Wordsworth</t>
  </si>
  <si>
    <t>P.S. 050 Talfourd Lawn Elementary School</t>
  </si>
  <si>
    <t>P.S. 054 Hillside</t>
  </si>
  <si>
    <t>P.S. 055 Maure</t>
  </si>
  <si>
    <t>Catherine &amp; Count Basie Middle School 72</t>
  </si>
  <si>
    <t>P.S. 080 Thurgood Marshall Magnet</t>
  </si>
  <si>
    <t>P.S. 082 Hammond</t>
  </si>
  <si>
    <t>P.S. 099 Kew Gardens</t>
  </si>
  <si>
    <t>P.S. 101 School in the Gardens</t>
  </si>
  <si>
    <t>P.S. 117 J. Keld / Briarwood School</t>
  </si>
  <si>
    <t>P.S. 121 Queens</t>
  </si>
  <si>
    <t>P.S. 139 Rego Park</t>
  </si>
  <si>
    <t>P.S. 140 Edward K Ellington</t>
  </si>
  <si>
    <t>P.S. 144 Col Jeromus Remsen</t>
  </si>
  <si>
    <t>J.H.S. 157 Stephen A. Halsey</t>
  </si>
  <si>
    <t>P.S. 160 Walter Francis Bishop</t>
  </si>
  <si>
    <t>P.S. 161 Arthur Ashe School</t>
  </si>
  <si>
    <t>P.S. 174 William Sidney Mount</t>
  </si>
  <si>
    <t>P.S. 175 The Lynn Gross Discovery School</t>
  </si>
  <si>
    <t>J.H.S. 190 Russell Sage</t>
  </si>
  <si>
    <t>P.S. 196 Grand Central Parkway</t>
  </si>
  <si>
    <t>P.S. 206 The Horace Harding School</t>
  </si>
  <si>
    <t>J.H.S. 217 Robert A. Van Wyck</t>
  </si>
  <si>
    <t>P.S. 220 Edward Mandel</t>
  </si>
  <si>
    <t>York Early College Academy</t>
  </si>
  <si>
    <t>Queens Gateway to Health Sciences Secondary School</t>
  </si>
  <si>
    <t>Young Women's Leadership School, Queens</t>
  </si>
  <si>
    <t>P.S. 015 Jackie Robinson</t>
  </si>
  <si>
    <t>P.S. 033 Edward M. Funk</t>
  </si>
  <si>
    <t>P.S. 034 John Harvard</t>
  </si>
  <si>
    <t>P.S. 035 Nathaniel Woodhull</t>
  </si>
  <si>
    <t>P.S. 036 Saint Albans School</t>
  </si>
  <si>
    <t>Cynthia Jenkins School</t>
  </si>
  <si>
    <t>P.S. 038 Rosedale</t>
  </si>
  <si>
    <t>P.S. 052 Queens</t>
  </si>
  <si>
    <t>I.S. 059 Springfield Gardens</t>
  </si>
  <si>
    <t>P.S. 095 Eastwood</t>
  </si>
  <si>
    <t>Jean Nuzzi Intermediate School</t>
  </si>
  <si>
    <t>PS/IS 116 William C. Hughley</t>
  </si>
  <si>
    <t>P.S. 118 Lorraine Hansberry</t>
  </si>
  <si>
    <t>P.S. 131 Abigail Adams</t>
  </si>
  <si>
    <t>P.S. 132 Ralph Bunche</t>
  </si>
  <si>
    <t>P.S. 134 Hollis</t>
  </si>
  <si>
    <t>The Bellaire School</t>
  </si>
  <si>
    <t>P.S. 136 Roy Wilkins</t>
  </si>
  <si>
    <t>P.S. 138 Sunrise</t>
  </si>
  <si>
    <t>PS/MS 147 Ronald McNair</t>
  </si>
  <si>
    <t>P.S. 156 Laurelton</t>
  </si>
  <si>
    <t>P.S. 176 Cambria Heights</t>
  </si>
  <si>
    <t>P.S. 181 Brookfield</t>
  </si>
  <si>
    <t>I.S. 192 The Linden</t>
  </si>
  <si>
    <t>P.S. 195 William Haberle</t>
  </si>
  <si>
    <t>I.S. 231 Magnetech 2000</t>
  </si>
  <si>
    <t>I.S. 238 Susan B Anthony</t>
  </si>
  <si>
    <t>Pathways College Preparatory School: A College Board School</t>
  </si>
  <si>
    <t>The Gordon Parks School</t>
  </si>
  <si>
    <t>Preparatory Academy for Writers: A College Board School</t>
  </si>
  <si>
    <t>P.S. 002 Alfred Zimberg</t>
  </si>
  <si>
    <t>I.S. 010 Horace Greeley</t>
  </si>
  <si>
    <t>P.S. 011 Kathryn Phelan</t>
  </si>
  <si>
    <t>P.S. 017 Henry David Thoreau</t>
  </si>
  <si>
    <t>P.S. 069 Jackson Heights</t>
  </si>
  <si>
    <t>P.S. 070 Queens</t>
  </si>
  <si>
    <t>P.S. 076 William Hallet</t>
  </si>
  <si>
    <t>P.S. 084 Steinway</t>
  </si>
  <si>
    <t>P.S. 085 Judge Charles Vallone</t>
  </si>
  <si>
    <t>P.S. 092 Harry T. Stewart Sr.</t>
  </si>
  <si>
    <t>P.S. 111 Jacob Blackwell</t>
  </si>
  <si>
    <t>P.S. 112 Dutch Kills</t>
  </si>
  <si>
    <t>P.S. 122 Mamie Fay</t>
  </si>
  <si>
    <t>Albert Shanker School for Visual and Performing Arts</t>
  </si>
  <si>
    <t>P.S. 127 Aerospace Science Magne</t>
  </si>
  <si>
    <t>I.S. 141 The Steinway</t>
  </si>
  <si>
    <t>I.S. 145 Joseph Pulitzer</t>
  </si>
  <si>
    <t>P.S. 148 Queens</t>
  </si>
  <si>
    <t>P.S. 149 Christa Mcauliffe</t>
  </si>
  <si>
    <t>P.S. 150 Queens</t>
  </si>
  <si>
    <t>P.S. 151 Mary D. Carter</t>
  </si>
  <si>
    <t>P.S. 152 Gwendolyn Alleyne</t>
  </si>
  <si>
    <t>P.S. 166 Henry Gradstein</t>
  </si>
  <si>
    <t>P.S. 171 Peter G. Van Alst</t>
  </si>
  <si>
    <t>I.S. 204 Oliver W. Holmes</t>
  </si>
  <si>
    <t>I.S. 227 Louis Armstrong</t>
  </si>
  <si>
    <t>Academy for New Americans</t>
  </si>
  <si>
    <t>Young Women's Leadership School, Astoria</t>
  </si>
  <si>
    <t>Baccalaureate School for Global Education</t>
  </si>
  <si>
    <t>P.S. 001 Tottenville</t>
  </si>
  <si>
    <t>I.S. R002 George L. Egbert</t>
  </si>
  <si>
    <t>P.S. 003 The Margaret Gioiosa School</t>
  </si>
  <si>
    <t>P.S. 004 Maurice Wollin</t>
  </si>
  <si>
    <t>P.S. 005 Huguenot</t>
  </si>
  <si>
    <t>P.S. 6 Corporal Allan F. Kivlehan School</t>
  </si>
  <si>
    <t>I.S. 007 Elias Bernstein</t>
  </si>
  <si>
    <t>P.S. 8 Shirlee Solomon</t>
  </si>
  <si>
    <t>P.S. 11 Thomas Dongan School</t>
  </si>
  <si>
    <t>P.S. 013 M. L. Lindemeyer</t>
  </si>
  <si>
    <t>P.S. 014 Cornelius Vanderbilt</t>
  </si>
  <si>
    <t>P.S. 016 John J. Driscoll</t>
  </si>
  <si>
    <t>P.S. 018 John G. Whittier</t>
  </si>
  <si>
    <t>P.S. 019 The Curtis School</t>
  </si>
  <si>
    <t>P.S. 020 Port Richmond</t>
  </si>
  <si>
    <t>P.S. 21 Margaret Emery-Elm Park</t>
  </si>
  <si>
    <t>P.S. 022 Graniteville</t>
  </si>
  <si>
    <t>P.S. 023 Richmondtown</t>
  </si>
  <si>
    <t>I.S. 024 Myra S. Barnes</t>
  </si>
  <si>
    <t>P.S. 026 The Carteret School</t>
  </si>
  <si>
    <t>I.S. 027 Anning S. Prall</t>
  </si>
  <si>
    <t>P.S. 029 Bardwell</t>
  </si>
  <si>
    <t>P.S. 030 Westerleigh</t>
  </si>
  <si>
    <t>P.S. 031 William T. Davis</t>
  </si>
  <si>
    <t>P.S. 032 The Gifford School</t>
  </si>
  <si>
    <t>I.S. 034 Tottenville</t>
  </si>
  <si>
    <t>P.S. 35 The Clove Valley School</t>
  </si>
  <si>
    <t>P.S. 036 J. C. Drumgoole</t>
  </si>
  <si>
    <t>P.S. 038 George Cromwell</t>
  </si>
  <si>
    <t>P.S. 39 Francis J. Murphy Jr.</t>
  </si>
  <si>
    <t>P.S. 041 New Dorp</t>
  </si>
  <si>
    <t>P.S. 042 Eltingville</t>
  </si>
  <si>
    <t>P.S. 044 Thomas C. Brown</t>
  </si>
  <si>
    <t>P.S. 045 John Tyler</t>
  </si>
  <si>
    <t>P.S. 046 Albert V. Maniscalco</t>
  </si>
  <si>
    <t>P.S. 048 William C. Wilcox</t>
  </si>
  <si>
    <t>I.S. 49 Berta A. Dreyfus</t>
  </si>
  <si>
    <t>P.S. 050 Frank Hankinson</t>
  </si>
  <si>
    <t>I.S. 051 Edwin Markham</t>
  </si>
  <si>
    <t>P.S. 052 John C. Thompson</t>
  </si>
  <si>
    <t>P.S. 053 Bay Terrace</t>
  </si>
  <si>
    <t>P.S. 054 Charles W. Leng</t>
  </si>
  <si>
    <t>P.S. 055 Henry M. Boehm</t>
  </si>
  <si>
    <t>P.S. 56 The Louis Desario School</t>
  </si>
  <si>
    <t>P.S. 057 Hubert H. Humphrey</t>
  </si>
  <si>
    <t>Space Shuttle Columbia School</t>
  </si>
  <si>
    <t>P.S. 060 Alice Austen</t>
  </si>
  <si>
    <t>I.S. 061 William A Morris</t>
  </si>
  <si>
    <t>Marsh Avenue School for Expeditionary Learning</t>
  </si>
  <si>
    <t>P.S. 069 Daniel D. Tompkins</t>
  </si>
  <si>
    <t>I.S. 072 Rocco Laurie</t>
  </si>
  <si>
    <t>I.S. 075 Frank D. Paulo</t>
  </si>
  <si>
    <t>The Michael J. Petrides School</t>
  </si>
  <si>
    <t>P.S. 045 Horace E. Greene</t>
  </si>
  <si>
    <t>P.S. 075 Mayda Cortiella</t>
  </si>
  <si>
    <t>P.S. 086 The Irvington</t>
  </si>
  <si>
    <t>P.S. 106 Edward Everett Hale</t>
  </si>
  <si>
    <t>P.S. 116 Elizabeth L Farrell</t>
  </si>
  <si>
    <t>P.S. 123 Suydam</t>
  </si>
  <si>
    <t>P.S. 145 Andrew Jackson</t>
  </si>
  <si>
    <t>P.S. 151 Lyndon B. Johnson</t>
  </si>
  <si>
    <t>J.H.S. 162 The Willoughby</t>
  </si>
  <si>
    <t>P.S. 274 Kosciusko</t>
  </si>
  <si>
    <t>J.H.S. 291 Roland Hayes</t>
  </si>
  <si>
    <t>J.H.S. 296 The Halsey</t>
  </si>
  <si>
    <t>P.S. 299 Thomas Warren Field</t>
  </si>
  <si>
    <t>I.S. 347 School of Humanities</t>
  </si>
  <si>
    <t>I.S. 349 Math, Science &amp; Tech.</t>
  </si>
  <si>
    <t>P.S. 377 Alejandrina B. De Gautier</t>
  </si>
  <si>
    <t>J.H.S. 383 Philippa Schuyler</t>
  </si>
  <si>
    <t>P.S. /I.S. 384 Frances E. Carter</t>
  </si>
  <si>
    <t>All City Leadership Secondary School</t>
  </si>
  <si>
    <t>Achievement First- Crown Heights Charter School</t>
  </si>
  <si>
    <t>Kipp Amp (Always Mentally Prepared) Charter School</t>
  </si>
  <si>
    <t>Achievement First East New York School</t>
  </si>
  <si>
    <t>The Uft Charter School</t>
  </si>
  <si>
    <t>Community Partnership Charter</t>
  </si>
  <si>
    <t>The Opportunity Charter School</t>
  </si>
  <si>
    <t>KIPP S.T.A.R. College Preparatory</t>
  </si>
  <si>
    <t>Renaissance Charter School, The</t>
  </si>
  <si>
    <t>The Bronx Lighthouse Charter School</t>
  </si>
  <si>
    <t>Average Occupancy Payment Per Pupil</t>
  </si>
  <si>
    <t>Median Occupancy Payment Per Pupil</t>
  </si>
  <si>
    <t>Future annual lease payments for next five years are around $435,000 (lower this year because of sublease income)</t>
  </si>
  <si>
    <t>The school purchased land and a building for $20.3 mil from the DOE which it transferred to Friends of Bronx Prep.  The Friends organization subleases for $704,100 each year; the organization converted its construction loan to a 7yr permanent loan of $4mil</t>
  </si>
  <si>
    <t>Two leases, future payments total $3.01 million; also made $5 mil worth of leasehold improvements, presumably subsidized, that they are amortizing over 15 years</t>
  </si>
  <si>
    <t>Entered into aggreement with the SCA to build a school; estimated value of building at $14,700,000. Currently housed in modular classrooms on land owned by Icahn's foundation, the Foundation for a Greater Opportunity</t>
  </si>
  <si>
    <t>Estimated value of contributed space to be $94,937; plans to have school built by the SCA in the future. No cost estimate given.</t>
  </si>
  <si>
    <t>Part of a larger social services location. The school is co-located with the organization, which could be why the rent is lower than market average.</t>
  </si>
  <si>
    <t>Lease payments are $360,000 annual. Future payments total $1.44 mil. Located in a Greek Orthodox Church, which could be giving the school a lower-than-market-rate due to shared mission.</t>
  </si>
  <si>
    <t>Number seems slightly low based on market rate</t>
  </si>
  <si>
    <t>Has an agreement with Civic Builders to develop a building, which has been approved by the SCA's Charter Partnership Program.</t>
  </si>
  <si>
    <t>In space that was built using the School Contruction Authority's Charter Partnership plan. Currently owns the space but is expected to transfer it back to the DOE in 30 years.</t>
  </si>
  <si>
    <t>Very complicated lease agreements with Raza Development Corp. Owns space but has two mortgages.</t>
  </si>
  <si>
    <t>Has a mortgage loan of $1.1 mil from Edison Learning to pay for lease, which it does not have to pay unless there are available cash flows from operations of the school; total lease commitments are $3.5 mil. Also amortizing promissory note of $1.28 mil that was provided to landlord and previous tenant in exchange for the relase from a previous commitment from ap rior lease agreement.</t>
  </si>
  <si>
    <t xml:space="preserve">Notes </t>
  </si>
  <si>
    <t>DOE gives space to the school, which the school values at $585,000 each year; I included the cost of utilities, etc that the school pays</t>
  </si>
  <si>
    <t>Progress Report Score</t>
  </si>
  <si>
    <t>Progress Report Grade</t>
  </si>
  <si>
    <t>Curved Progress Report Score</t>
  </si>
</sst>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_(&quot;$&quot;* #,##0_);_(&quot;$&quot;* \(#,##0\);_(&quot;$&quot;* &quot;-&quot;??_);_(@_)"/>
    <numFmt numFmtId="165" formatCode="0.0"/>
    <numFmt numFmtId="166" formatCode="0.0%"/>
  </numFmts>
  <fonts count="18">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indexed="8"/>
      <name val="Arial"/>
      <family val="2"/>
    </font>
    <font>
      <sz val="11"/>
      <name val="Arial"/>
      <family val="2"/>
    </font>
    <font>
      <sz val="10"/>
      <name val="Arial"/>
      <family val="2"/>
    </font>
    <font>
      <sz val="11"/>
      <color theme="1"/>
      <name val="Arial"/>
      <family val="2"/>
    </font>
    <font>
      <sz val="11"/>
      <color indexed="8"/>
      <name val="Calibri"/>
      <family val="2"/>
    </font>
    <font>
      <sz val="11"/>
      <name val="Calibri"/>
      <family val="2"/>
    </font>
    <font>
      <sz val="11"/>
      <name val="Calibri"/>
      <family val="2"/>
      <scheme val="minor"/>
    </font>
    <font>
      <sz val="11"/>
      <color indexed="8"/>
      <name val="Calibri"/>
      <family val="2"/>
      <scheme val="minor"/>
    </font>
    <font>
      <b/>
      <sz val="10"/>
      <name val="Arial"/>
      <family val="2"/>
    </font>
    <font>
      <sz val="10"/>
      <color indexed="8"/>
      <name val="Arial"/>
      <family val="2"/>
    </font>
    <font>
      <b/>
      <sz val="10"/>
      <color indexed="8"/>
      <name val="Arial"/>
      <family val="2"/>
    </font>
    <font>
      <sz val="12"/>
      <name val="Times New Roman"/>
      <family val="1"/>
    </font>
    <font>
      <sz val="9"/>
      <color indexed="81"/>
      <name val="Tahoma"/>
      <family val="2"/>
    </font>
    <font>
      <b/>
      <sz val="9"/>
      <color indexed="81"/>
      <name val="Tahoma"/>
      <family val="2"/>
    </font>
  </fonts>
  <fills count="5">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rgb="FFFFFF00"/>
        <bgColor indexed="64"/>
      </patternFill>
    </fill>
  </fills>
  <borders count="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20">
    <xf numFmtId="0" fontId="0" fillId="0" borderId="0"/>
    <xf numFmtId="44" fontId="1" fillId="0" borderId="0" applyFont="0" applyFill="0" applyBorder="0" applyAlignment="0" applyProtection="0"/>
    <xf numFmtId="43" fontId="4"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8" fillId="0" borderId="0" applyFont="0" applyFill="0" applyBorder="0" applyAlignment="0" applyProtection="0"/>
    <xf numFmtId="0" fontId="6" fillId="0" borderId="0"/>
    <xf numFmtId="0" fontId="7" fillId="0" borderId="0"/>
    <xf numFmtId="0" fontId="7" fillId="0" borderId="0"/>
    <xf numFmtId="0" fontId="7" fillId="0" borderId="0"/>
    <xf numFmtId="0" fontId="7" fillId="0" borderId="0"/>
    <xf numFmtId="0" fontId="6" fillId="0" borderId="0"/>
    <xf numFmtId="9" fontId="4" fillId="0" borderId="0" applyFont="0" applyFill="0" applyBorder="0" applyAlignment="0" applyProtection="0"/>
    <xf numFmtId="0" fontId="6" fillId="0" borderId="0"/>
    <xf numFmtId="9" fontId="8" fillId="0" borderId="0" applyFont="0" applyFill="0" applyBorder="0" applyAlignment="0" applyProtection="0"/>
    <xf numFmtId="43" fontId="1" fillId="0" borderId="0" applyFont="0" applyFill="0" applyBorder="0" applyAlignment="0" applyProtection="0"/>
  </cellStyleXfs>
  <cellXfs count="64">
    <xf numFmtId="0" fontId="0" fillId="0" borderId="0" xfId="0"/>
    <xf numFmtId="164" fontId="0" fillId="0" borderId="0" xfId="1" applyNumberFormat="1" applyFont="1"/>
    <xf numFmtId="0" fontId="0" fillId="0" borderId="0" xfId="0" applyFont="1"/>
    <xf numFmtId="0" fontId="3" fillId="0" borderId="0" xfId="0" applyFont="1"/>
    <xf numFmtId="2" fontId="5" fillId="0" borderId="0" xfId="2" applyNumberFormat="1" applyFont="1" applyFill="1"/>
    <xf numFmtId="0" fontId="5" fillId="0" borderId="0" xfId="3" applyFont="1"/>
    <xf numFmtId="1" fontId="5" fillId="0" borderId="0" xfId="2" applyNumberFormat="1" applyFont="1" applyFill="1"/>
    <xf numFmtId="165" fontId="5" fillId="0" borderId="0" xfId="2" applyNumberFormat="1" applyFont="1" applyFill="1"/>
    <xf numFmtId="166" fontId="5" fillId="0" borderId="0" xfId="4" applyNumberFormat="1" applyFont="1" applyFill="1"/>
    <xf numFmtId="0" fontId="5" fillId="0" borderId="0" xfId="3" applyFont="1" applyFill="1"/>
    <xf numFmtId="0" fontId="5" fillId="0" borderId="1" xfId="0" applyFont="1" applyBorder="1"/>
    <xf numFmtId="0" fontId="9" fillId="0" borderId="1" xfId="0" applyFont="1" applyBorder="1"/>
    <xf numFmtId="0" fontId="11" fillId="0" borderId="0" xfId="0" applyFont="1"/>
    <xf numFmtId="0" fontId="0" fillId="0" borderId="1" xfId="0" applyFont="1" applyBorder="1"/>
    <xf numFmtId="2" fontId="10" fillId="0" borderId="0" xfId="2" applyNumberFormat="1" applyFont="1" applyFill="1"/>
    <xf numFmtId="0" fontId="0" fillId="0" borderId="0" xfId="0" applyAlignment="1">
      <alignment wrapText="1"/>
    </xf>
    <xf numFmtId="0" fontId="11" fillId="0" borderId="0" xfId="0" applyFont="1" applyAlignment="1">
      <alignment wrapText="1"/>
    </xf>
    <xf numFmtId="0" fontId="12" fillId="0" borderId="0" xfId="0" quotePrefix="1" applyFont="1" applyAlignment="1">
      <alignment horizontal="left"/>
    </xf>
    <xf numFmtId="0" fontId="13" fillId="0" borderId="0" xfId="0" applyFont="1" applyFill="1" applyAlignment="1">
      <alignment horizontal="center"/>
    </xf>
    <xf numFmtId="0" fontId="13" fillId="0" borderId="0" xfId="0" applyFont="1" applyFill="1"/>
    <xf numFmtId="0" fontId="6" fillId="0" borderId="0" xfId="0" applyFont="1" applyFill="1" applyAlignment="1">
      <alignment horizontal="center"/>
    </xf>
    <xf numFmtId="2" fontId="13" fillId="0" borderId="0" xfId="0" applyNumberFormat="1" applyFont="1" applyFill="1" applyAlignment="1">
      <alignment horizontal="center"/>
    </xf>
    <xf numFmtId="165" fontId="6" fillId="0" borderId="0" xfId="0" applyNumberFormat="1" applyFont="1" applyFill="1" applyAlignment="1">
      <alignment horizontal="center"/>
    </xf>
    <xf numFmtId="165" fontId="13" fillId="0" borderId="0" xfId="0" applyNumberFormat="1" applyFont="1" applyFill="1" applyAlignment="1">
      <alignment horizontal="center"/>
    </xf>
    <xf numFmtId="0" fontId="13" fillId="0" borderId="0" xfId="0" quotePrefix="1" applyFont="1" applyAlignment="1">
      <alignment horizontal="left"/>
    </xf>
    <xf numFmtId="0" fontId="12" fillId="2" borderId="2" xfId="0" applyFont="1" applyFill="1" applyBorder="1" applyAlignment="1">
      <alignment horizontal="center" vertical="center" wrapText="1"/>
    </xf>
    <xf numFmtId="0" fontId="12" fillId="2" borderId="2" xfId="0" applyNumberFormat="1" applyFont="1" applyFill="1" applyBorder="1" applyAlignment="1">
      <alignment horizontal="center" vertical="center" wrapText="1"/>
    </xf>
    <xf numFmtId="2" fontId="12" fillId="2" borderId="2" xfId="0" applyNumberFormat="1" applyFont="1" applyFill="1" applyBorder="1" applyAlignment="1">
      <alignment horizontal="center" vertical="center" wrapText="1"/>
    </xf>
    <xf numFmtId="165" fontId="12"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0" borderId="0" xfId="0" applyFont="1" applyFill="1" applyAlignment="1">
      <alignment horizontal="center" vertical="center" wrapText="1"/>
    </xf>
    <xf numFmtId="0" fontId="0" fillId="0" borderId="2" xfId="0" applyBorder="1" applyAlignment="1">
      <alignment horizontal="left"/>
    </xf>
    <xf numFmtId="0" fontId="13" fillId="0" borderId="2" xfId="0" applyFont="1" applyFill="1" applyBorder="1" applyAlignment="1">
      <alignment horizontal="center"/>
    </xf>
    <xf numFmtId="0" fontId="13" fillId="0" borderId="2" xfId="0" applyFont="1" applyFill="1" applyBorder="1"/>
    <xf numFmtId="0" fontId="6" fillId="0" borderId="2" xfId="0" applyFont="1" applyFill="1" applyBorder="1" applyAlignment="1">
      <alignment horizontal="center"/>
    </xf>
    <xf numFmtId="2" fontId="13" fillId="0" borderId="2" xfId="0" applyNumberFormat="1" applyFont="1" applyFill="1" applyBorder="1" applyAlignment="1">
      <alignment horizontal="center"/>
    </xf>
    <xf numFmtId="165" fontId="6" fillId="0" borderId="2" xfId="0" applyNumberFormat="1" applyFont="1" applyFill="1" applyBorder="1" applyAlignment="1">
      <alignment horizontal="center"/>
    </xf>
    <xf numFmtId="165" fontId="13" fillId="0" borderId="2" xfId="0" applyNumberFormat="1" applyFont="1" applyFill="1" applyBorder="1" applyAlignment="1">
      <alignment horizontal="center"/>
    </xf>
    <xf numFmtId="0" fontId="6" fillId="0" borderId="0" xfId="0" applyFont="1" applyFill="1"/>
    <xf numFmtId="0" fontId="0" fillId="0" borderId="1" xfId="0" applyBorder="1"/>
    <xf numFmtId="0" fontId="15" fillId="0" borderId="0" xfId="0" applyFont="1"/>
    <xf numFmtId="0" fontId="2" fillId="0" borderId="0" xfId="0" applyFont="1"/>
    <xf numFmtId="0" fontId="0" fillId="4" borderId="0" xfId="0" applyFill="1"/>
    <xf numFmtId="0" fontId="0" fillId="0" borderId="0" xfId="0" applyFont="1" applyFill="1" applyBorder="1"/>
    <xf numFmtId="2" fontId="12" fillId="0" borderId="0" xfId="2" applyNumberFormat="1" applyFont="1" applyFill="1"/>
    <xf numFmtId="2" fontId="6" fillId="0" borderId="0" xfId="2" applyNumberFormat="1" applyFont="1" applyFill="1"/>
    <xf numFmtId="1" fontId="6" fillId="0" borderId="0" xfId="2" applyNumberFormat="1" applyFont="1" applyFill="1"/>
    <xf numFmtId="0" fontId="0" fillId="0" borderId="0" xfId="0" applyFill="1"/>
    <xf numFmtId="0" fontId="3" fillId="0" borderId="0" xfId="0" applyFont="1" applyAlignment="1">
      <alignment wrapText="1"/>
    </xf>
    <xf numFmtId="164" fontId="3" fillId="0" borderId="0" xfId="1" applyNumberFormat="1" applyFont="1"/>
    <xf numFmtId="164" fontId="3" fillId="0" borderId="0" xfId="1" applyNumberFormat="1" applyFont="1" applyAlignment="1">
      <alignment wrapText="1"/>
    </xf>
    <xf numFmtId="164" fontId="11" fillId="0" borderId="0" xfId="1" applyNumberFormat="1" applyFont="1"/>
    <xf numFmtId="164" fontId="5" fillId="0" borderId="0" xfId="1" applyNumberFormat="1" applyFont="1" applyFill="1"/>
    <xf numFmtId="0" fontId="0" fillId="0" borderId="0" xfId="0" applyFont="1" applyAlignment="1">
      <alignment wrapText="1"/>
    </xf>
    <xf numFmtId="164" fontId="0" fillId="0" borderId="0" xfId="0" applyNumberFormat="1"/>
    <xf numFmtId="0" fontId="10" fillId="0" borderId="0" xfId="0" applyFont="1"/>
    <xf numFmtId="2" fontId="10" fillId="0" borderId="0" xfId="2" applyNumberFormat="1" applyFont="1" applyFill="1" applyAlignment="1">
      <alignment wrapText="1"/>
    </xf>
    <xf numFmtId="9" fontId="1" fillId="4" borderId="0" xfId="18" applyFont="1" applyFill="1"/>
    <xf numFmtId="9" fontId="1" fillId="0" borderId="0" xfId="18" applyFont="1"/>
    <xf numFmtId="0" fontId="3" fillId="0" borderId="0" xfId="0" applyFont="1" applyAlignment="1">
      <alignment horizontal="center" wrapText="1"/>
    </xf>
    <xf numFmtId="0" fontId="3" fillId="0" borderId="0" xfId="0" applyFont="1" applyAlignment="1">
      <alignment horizontal="center"/>
    </xf>
    <xf numFmtId="43" fontId="0" fillId="0" borderId="0" xfId="19" applyFont="1"/>
  </cellXfs>
  <cellStyles count="20">
    <cellStyle name="Comma" xfId="19" builtinId="3"/>
    <cellStyle name="Comma 2" xfId="5"/>
    <cellStyle name="Comma 3" xfId="6"/>
    <cellStyle name="Comma 3 2" xfId="7"/>
    <cellStyle name="Comma 3 3" xfId="8"/>
    <cellStyle name="Comma 3 4" xfId="2"/>
    <cellStyle name="Currency" xfId="1" builtinId="4"/>
    <cellStyle name="Currency 2" xfId="9"/>
    <cellStyle name="Normal" xfId="0" builtinId="0"/>
    <cellStyle name="Normal 2" xfId="10"/>
    <cellStyle name="Normal 2 2" xfId="3"/>
    <cellStyle name="Normal 2_Philanthropy 2009_v4.xls" xfId="17"/>
    <cellStyle name="Normal 3" xfId="11"/>
    <cellStyle name="Normal 3 2" xfId="12"/>
    <cellStyle name="Normal 3 3" xfId="13"/>
    <cellStyle name="Normal 3 4" xfId="14"/>
    <cellStyle name="Normal 4" xfId="15"/>
    <cellStyle name="Percent 2" xfId="4"/>
    <cellStyle name="Percent 3" xfId="16"/>
    <cellStyle name="Percent 4" xfId="1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85725</xdr:rowOff>
    </xdr:from>
    <xdr:to>
      <xdr:col>5</xdr:col>
      <xdr:colOff>1352550</xdr:colOff>
      <xdr:row>14</xdr:row>
      <xdr:rowOff>0</xdr:rowOff>
    </xdr:to>
    <xdr:sp macro="" textlink="">
      <xdr:nvSpPr>
        <xdr:cNvPr id="2" name="Text Box 1"/>
        <xdr:cNvSpPr txBox="1">
          <a:spLocks noChangeArrowheads="1"/>
        </xdr:cNvSpPr>
      </xdr:nvSpPr>
      <xdr:spPr bwMode="auto">
        <a:xfrm>
          <a:off x="285750" y="390525"/>
          <a:ext cx="7620000" cy="18478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*Please note: peer indices are calculated differently depending on </a:t>
          </a:r>
          <a:r>
            <a:rPr lang="en-US" sz="900" b="0" i="0" u="sng" strike="noStrike" baseline="0">
              <a:solidFill>
                <a:srgbClr val="000000"/>
              </a:solidFill>
              <a:latin typeface="Arial"/>
              <a:cs typeface="Arial"/>
            </a:rPr>
            <a:t>School Level</a:t>
          </a:r>
          <a:r>
            <a:rPr lang="en-US" sz="900" b="0" i="0" u="none" strike="noStrike" baseline="0">
              <a:solidFill>
                <a:srgbClr val="000000"/>
              </a:solidFill>
              <a:latin typeface="Arial"/>
              <a:cs typeface="Arial"/>
            </a:rPr>
            <a:t>.  Schools are only compared to other schools in the same School Level (e.g., Elementary, K-8, Middle, High)</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1) Elementary &amp; K-8 - peer index is a value from 0-100.  We use a composite demographic statistic based on % ELL, % SpEd, % Title I free lunch, and % Black/Hispanic.  </a:t>
          </a:r>
          <a:r>
            <a:rPr lang="en-US" sz="900" b="0" i="0" u="sng" strike="noStrike" baseline="0">
              <a:solidFill>
                <a:srgbClr val="000000"/>
              </a:solidFill>
              <a:latin typeface="Arial"/>
              <a:cs typeface="Arial"/>
            </a:rPr>
            <a:t>Higher</a:t>
          </a:r>
          <a:r>
            <a:rPr lang="en-US" sz="900" b="0" i="0" u="none" strike="noStrike" baseline="0">
              <a:solidFill>
                <a:srgbClr val="000000"/>
              </a:solidFill>
              <a:latin typeface="Arial"/>
              <a:cs typeface="Arial"/>
            </a:rPr>
            <a:t> values indicate student populations with higher need.</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2) Middle &amp; High - peer index is a value from 1.00-4.50.  For middle schools, we use the average 4th grade proficiency ratings in ELA and Math for all their students that have 4th grade test scores.  For high schools, we use the average 8th grade proficiency ratings in ELA and Math for all their students that have 8th grade test scores, % SpEd, and % Overage.  </a:t>
          </a:r>
          <a:r>
            <a:rPr lang="en-US" sz="900" b="0" i="0" u="sng" strike="noStrike" baseline="0">
              <a:solidFill>
                <a:srgbClr val="000000"/>
              </a:solidFill>
              <a:latin typeface="Arial"/>
              <a:cs typeface="Arial"/>
            </a:rPr>
            <a:t>Lower</a:t>
          </a:r>
          <a:r>
            <a:rPr lang="en-US" sz="900" b="0" i="0" u="none" strike="noStrike" baseline="0">
              <a:solidFill>
                <a:srgbClr val="000000"/>
              </a:solidFill>
              <a:latin typeface="Arial"/>
              <a:cs typeface="Arial"/>
            </a:rPr>
            <a:t> values indicate student populations with higher need.</a:t>
          </a:r>
        </a:p>
        <a:p>
          <a:pPr algn="l" rtl="0">
            <a:defRPr sz="1000"/>
          </a:pPr>
          <a:endParaRPr lang="en-US" sz="9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im/AppData/Local/Temp/Expenses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im/AppData/Roaming/Microsoft/Excel/Expenses20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ssessment%20&amp;%20Accountability/DAA/Progress%20Reports/Survey%202009/Reporting%20&amp;%20Analysis/Survey%20Report/Design%20Survey%20Report/GenEd/Survey%20Report%20Draft%20FINAL%2007%2002%2009%20final.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08 Data"/>
      <sheetName val="2008 Summary"/>
      <sheetName val="2009 Data"/>
      <sheetName val="2009 Summary"/>
      <sheetName val="Sheet1"/>
      <sheetName val="Enrollment"/>
      <sheetName val="Overall Comparison"/>
      <sheetName val="Individual School Comparison"/>
      <sheetName val="2009 - CMOs"/>
      <sheetName val="2009 - EMOs"/>
      <sheetName val="2009 - CGOs"/>
      <sheetName val="Comp Progress"/>
    </sheetNames>
    <sheetDataSet>
      <sheetData sheetId="0"/>
      <sheetData sheetId="1"/>
      <sheetData sheetId="2"/>
      <sheetData sheetId="3"/>
      <sheetData sheetId="4"/>
      <sheetData sheetId="5"/>
      <sheetData sheetId="6"/>
      <sheetData sheetId="7"/>
      <sheetData sheetId="8"/>
      <sheetData sheetId="9">
        <row r="3">
          <cell r="A3" t="str">
            <v>Achievement First Brownsville Charter School</v>
          </cell>
        </row>
      </sheetData>
      <sheetData sheetId="10"/>
      <sheetData sheetId="1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all Comparison"/>
      <sheetName val="2009 Summary"/>
      <sheetName val="Individual School Comparison"/>
      <sheetName val="2008 Summary"/>
      <sheetName val="2009 Data"/>
      <sheetName val="2009 - CMOs"/>
      <sheetName val="2009 - EMOs"/>
      <sheetName val="2009 - CGOs"/>
      <sheetName val="2008 Data"/>
      <sheetName val="Enrollment"/>
      <sheetName val="Comp Progres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_p1"/>
      <sheetName val="Report_p2"/>
      <sheetName val="Report_p3"/>
      <sheetName val="Report_p4"/>
      <sheetName val="Lookup_p1"/>
      <sheetName val="Lookup_p2"/>
      <sheetName val="Data_scores_4"/>
      <sheetName val="Pullouts Data"/>
      <sheetName val="Data_response_rates"/>
    </sheetNames>
    <sheetDataSet>
      <sheetData sheetId="0"/>
      <sheetData sheetId="1"/>
      <sheetData sheetId="2"/>
      <sheetData sheetId="3"/>
      <sheetData sheetId="4"/>
      <sheetData sheetId="5"/>
      <sheetData sheetId="6"/>
      <sheetData sheetId="7"/>
      <sheetData sheetId="8">
        <row r="1">
          <cell r="I1" t="str">
            <v>rr_p__08</v>
          </cell>
          <cell r="L1" t="str">
            <v>rr_p__07</v>
          </cell>
        </row>
        <row r="2">
          <cell r="I2">
            <v>15</v>
          </cell>
          <cell r="L2" t="str">
            <v>N/A</v>
          </cell>
        </row>
        <row r="3">
          <cell r="I3">
            <v>14.000000000000002</v>
          </cell>
          <cell r="L3" t="str">
            <v>N/A</v>
          </cell>
        </row>
        <row r="4">
          <cell r="I4">
            <v>30</v>
          </cell>
          <cell r="L4" t="str">
            <v>N/A</v>
          </cell>
        </row>
        <row r="5">
          <cell r="I5">
            <v>17</v>
          </cell>
          <cell r="L5" t="str">
            <v>N/A</v>
          </cell>
        </row>
        <row r="6">
          <cell r="I6">
            <v>32</v>
          </cell>
          <cell r="L6" t="str">
            <v>N/A</v>
          </cell>
        </row>
        <row r="7">
          <cell r="I7">
            <v>36</v>
          </cell>
          <cell r="L7" t="str">
            <v>N/A</v>
          </cell>
        </row>
        <row r="8">
          <cell r="I8">
            <v>32</v>
          </cell>
          <cell r="L8" t="str">
            <v>N/A</v>
          </cell>
        </row>
        <row r="9">
          <cell r="I9" t="str">
            <v>N/A</v>
          </cell>
          <cell r="L9" t="str">
            <v>N/A</v>
          </cell>
        </row>
        <row r="10">
          <cell r="I10">
            <v>100</v>
          </cell>
          <cell r="L10">
            <v>57.999999999999993</v>
          </cell>
        </row>
        <row r="11">
          <cell r="I11">
            <v>100</v>
          </cell>
          <cell r="L11">
            <v>52</v>
          </cell>
        </row>
        <row r="12">
          <cell r="I12" t="str">
            <v>N/A</v>
          </cell>
          <cell r="L12" t="str">
            <v>N/A</v>
          </cell>
        </row>
        <row r="13">
          <cell r="I13" t="str">
            <v>N/A</v>
          </cell>
          <cell r="L13" t="str">
            <v>N/A</v>
          </cell>
        </row>
        <row r="14">
          <cell r="I14" t="str">
            <v>N/A</v>
          </cell>
          <cell r="L14" t="str">
            <v>N/A</v>
          </cell>
        </row>
        <row r="15">
          <cell r="I15">
            <v>83</v>
          </cell>
          <cell r="L15">
            <v>42</v>
          </cell>
        </row>
        <row r="16">
          <cell r="I16">
            <v>37</v>
          </cell>
          <cell r="L16">
            <v>25</v>
          </cell>
        </row>
        <row r="17">
          <cell r="I17">
            <v>74</v>
          </cell>
          <cell r="L17">
            <v>22</v>
          </cell>
        </row>
        <row r="18">
          <cell r="I18">
            <v>73</v>
          </cell>
          <cell r="L18">
            <v>21</v>
          </cell>
        </row>
        <row r="19">
          <cell r="I19">
            <v>80</v>
          </cell>
          <cell r="L19">
            <v>24</v>
          </cell>
        </row>
        <row r="20">
          <cell r="I20">
            <v>59</v>
          </cell>
          <cell r="L20">
            <v>22</v>
          </cell>
        </row>
        <row r="21">
          <cell r="I21">
            <v>65</v>
          </cell>
          <cell r="L21">
            <v>72</v>
          </cell>
        </row>
        <row r="22">
          <cell r="I22">
            <v>46</v>
          </cell>
          <cell r="L22">
            <v>31</v>
          </cell>
        </row>
        <row r="23">
          <cell r="I23">
            <v>74</v>
          </cell>
          <cell r="L23">
            <v>23</v>
          </cell>
        </row>
        <row r="24">
          <cell r="I24">
            <v>92</v>
          </cell>
          <cell r="L24">
            <v>50</v>
          </cell>
        </row>
        <row r="25">
          <cell r="I25">
            <v>100</v>
          </cell>
          <cell r="L25">
            <v>47</v>
          </cell>
        </row>
        <row r="26">
          <cell r="I26">
            <v>99</v>
          </cell>
          <cell r="L26">
            <v>72</v>
          </cell>
        </row>
        <row r="27">
          <cell r="I27">
            <v>60</v>
          </cell>
          <cell r="L27">
            <v>45</v>
          </cell>
        </row>
        <row r="28">
          <cell r="I28">
            <v>50</v>
          </cell>
          <cell r="L28">
            <v>47</v>
          </cell>
        </row>
        <row r="29">
          <cell r="I29">
            <v>88</v>
          </cell>
          <cell r="L29">
            <v>31</v>
          </cell>
        </row>
        <row r="30">
          <cell r="I30">
            <v>81</v>
          </cell>
          <cell r="L30">
            <v>28.999999999999996</v>
          </cell>
        </row>
        <row r="31">
          <cell r="I31">
            <v>71</v>
          </cell>
          <cell r="L31">
            <v>28.999999999999996</v>
          </cell>
        </row>
        <row r="32">
          <cell r="I32">
            <v>76</v>
          </cell>
          <cell r="L32">
            <v>24</v>
          </cell>
        </row>
        <row r="33">
          <cell r="I33">
            <v>68</v>
          </cell>
          <cell r="L33">
            <v>45</v>
          </cell>
        </row>
        <row r="34">
          <cell r="I34">
            <v>93</v>
          </cell>
          <cell r="L34">
            <v>60</v>
          </cell>
        </row>
        <row r="35">
          <cell r="I35">
            <v>85</v>
          </cell>
          <cell r="L35">
            <v>34</v>
          </cell>
        </row>
        <row r="36">
          <cell r="I36">
            <v>76</v>
          </cell>
          <cell r="L36">
            <v>41</v>
          </cell>
        </row>
        <row r="37">
          <cell r="I37">
            <v>85</v>
          </cell>
          <cell r="L37">
            <v>21</v>
          </cell>
        </row>
        <row r="38">
          <cell r="I38">
            <v>100</v>
          </cell>
          <cell r="L38">
            <v>45</v>
          </cell>
        </row>
        <row r="39">
          <cell r="I39">
            <v>83</v>
          </cell>
          <cell r="L39">
            <v>63</v>
          </cell>
        </row>
        <row r="40">
          <cell r="I40">
            <v>96</v>
          </cell>
          <cell r="L40">
            <v>37</v>
          </cell>
        </row>
        <row r="41">
          <cell r="I41">
            <v>70</v>
          </cell>
          <cell r="L41">
            <v>25</v>
          </cell>
        </row>
        <row r="42">
          <cell r="I42">
            <v>89</v>
          </cell>
          <cell r="L42">
            <v>32</v>
          </cell>
        </row>
        <row r="43">
          <cell r="I43">
            <v>57.999999999999993</v>
          </cell>
          <cell r="L43">
            <v>19</v>
          </cell>
        </row>
        <row r="44">
          <cell r="I44" t="str">
            <v>N/A</v>
          </cell>
          <cell r="L44" t="str">
            <v>N/A</v>
          </cell>
        </row>
        <row r="45">
          <cell r="I45">
            <v>48</v>
          </cell>
          <cell r="L45">
            <v>57.999999999999993</v>
          </cell>
        </row>
        <row r="46">
          <cell r="I46">
            <v>100</v>
          </cell>
          <cell r="L46">
            <v>39</v>
          </cell>
        </row>
        <row r="47">
          <cell r="I47">
            <v>89</v>
          </cell>
          <cell r="L47">
            <v>47</v>
          </cell>
        </row>
        <row r="48">
          <cell r="I48">
            <v>87</v>
          </cell>
          <cell r="L48">
            <v>30</v>
          </cell>
        </row>
        <row r="49">
          <cell r="I49">
            <v>43</v>
          </cell>
          <cell r="L49">
            <v>18</v>
          </cell>
        </row>
        <row r="50">
          <cell r="I50">
            <v>45</v>
          </cell>
          <cell r="L50">
            <v>28.000000000000004</v>
          </cell>
        </row>
        <row r="51">
          <cell r="I51">
            <v>23</v>
          </cell>
          <cell r="L51" t="str">
            <v>N/A</v>
          </cell>
        </row>
        <row r="52">
          <cell r="I52">
            <v>19</v>
          </cell>
          <cell r="L52">
            <v>27</v>
          </cell>
        </row>
        <row r="53">
          <cell r="I53">
            <v>34</v>
          </cell>
          <cell r="L53">
            <v>20</v>
          </cell>
        </row>
        <row r="54">
          <cell r="I54">
            <v>22</v>
          </cell>
          <cell r="L54">
            <v>15</v>
          </cell>
        </row>
        <row r="55">
          <cell r="I55">
            <v>38</v>
          </cell>
          <cell r="L55">
            <v>28.000000000000004</v>
          </cell>
        </row>
        <row r="56">
          <cell r="I56">
            <v>90</v>
          </cell>
          <cell r="L56">
            <v>25</v>
          </cell>
        </row>
        <row r="57">
          <cell r="I57">
            <v>45</v>
          </cell>
          <cell r="L57">
            <v>20</v>
          </cell>
        </row>
        <row r="58">
          <cell r="I58">
            <v>80</v>
          </cell>
          <cell r="L58" t="str">
            <v>N/A</v>
          </cell>
        </row>
        <row r="59">
          <cell r="I59">
            <v>28.999999999999996</v>
          </cell>
          <cell r="L59">
            <v>20</v>
          </cell>
        </row>
        <row r="60">
          <cell r="I60">
            <v>40</v>
          </cell>
          <cell r="L60">
            <v>18</v>
          </cell>
        </row>
        <row r="61">
          <cell r="I61">
            <v>6</v>
          </cell>
          <cell r="L61" t="str">
            <v>N/A</v>
          </cell>
        </row>
        <row r="62">
          <cell r="I62">
            <v>52</v>
          </cell>
          <cell r="L62">
            <v>22</v>
          </cell>
        </row>
        <row r="63">
          <cell r="I63">
            <v>33</v>
          </cell>
          <cell r="L63">
            <v>28.000000000000004</v>
          </cell>
        </row>
        <row r="64">
          <cell r="I64">
            <v>16</v>
          </cell>
          <cell r="L64">
            <v>15</v>
          </cell>
        </row>
        <row r="65">
          <cell r="I65" t="str">
            <v>N/A</v>
          </cell>
          <cell r="L65" t="str">
            <v>N/A</v>
          </cell>
        </row>
        <row r="66">
          <cell r="I66">
            <v>47</v>
          </cell>
          <cell r="L66">
            <v>15</v>
          </cell>
        </row>
        <row r="67">
          <cell r="I67" t="str">
            <v>N/A</v>
          </cell>
          <cell r="L67" t="str">
            <v>N/A</v>
          </cell>
        </row>
        <row r="68">
          <cell r="I68">
            <v>64</v>
          </cell>
          <cell r="L68">
            <v>14.000000000000002</v>
          </cell>
        </row>
        <row r="69">
          <cell r="I69">
            <v>54</v>
          </cell>
          <cell r="L69">
            <v>28.999999999999996</v>
          </cell>
        </row>
        <row r="70">
          <cell r="I70">
            <v>11</v>
          </cell>
          <cell r="L70" t="str">
            <v>N/A</v>
          </cell>
        </row>
        <row r="71">
          <cell r="I71">
            <v>13</v>
          </cell>
          <cell r="L71">
            <v>9</v>
          </cell>
        </row>
        <row r="72">
          <cell r="I72">
            <v>9</v>
          </cell>
          <cell r="L72">
            <v>13</v>
          </cell>
        </row>
        <row r="73">
          <cell r="I73">
            <v>52</v>
          </cell>
          <cell r="L73">
            <v>27</v>
          </cell>
        </row>
        <row r="74">
          <cell r="I74">
            <v>36</v>
          </cell>
          <cell r="L74" t="str">
            <v>N/A</v>
          </cell>
        </row>
        <row r="75">
          <cell r="I75">
            <v>22</v>
          </cell>
          <cell r="L75" t="str">
            <v>N/A</v>
          </cell>
        </row>
        <row r="76">
          <cell r="I76">
            <v>13</v>
          </cell>
          <cell r="L76">
            <v>10</v>
          </cell>
        </row>
        <row r="77">
          <cell r="I77">
            <v>32</v>
          </cell>
          <cell r="L77">
            <v>32</v>
          </cell>
        </row>
        <row r="78">
          <cell r="I78">
            <v>56.000000000000007</v>
          </cell>
          <cell r="L78" t="str">
            <v>N/A</v>
          </cell>
        </row>
        <row r="79">
          <cell r="I79" t="str">
            <v>N/A</v>
          </cell>
          <cell r="L79" t="str">
            <v>N/A</v>
          </cell>
        </row>
        <row r="80">
          <cell r="I80">
            <v>15</v>
          </cell>
          <cell r="L80" t="str">
            <v>N/A</v>
          </cell>
        </row>
        <row r="81">
          <cell r="I81" t="str">
            <v>N/A</v>
          </cell>
          <cell r="L81" t="str">
            <v>N/A</v>
          </cell>
        </row>
        <row r="82">
          <cell r="I82" t="str">
            <v>N/A</v>
          </cell>
          <cell r="L82" t="str">
            <v>N/A</v>
          </cell>
        </row>
        <row r="83">
          <cell r="I83" t="str">
            <v>N/A</v>
          </cell>
          <cell r="L83" t="str">
            <v>N/A</v>
          </cell>
        </row>
        <row r="84">
          <cell r="I84">
            <v>26</v>
          </cell>
          <cell r="L84">
            <v>16</v>
          </cell>
        </row>
        <row r="85">
          <cell r="I85">
            <v>14.000000000000002</v>
          </cell>
          <cell r="L85">
            <v>12</v>
          </cell>
        </row>
        <row r="86">
          <cell r="I86">
            <v>28.999999999999996</v>
          </cell>
          <cell r="L86">
            <v>15</v>
          </cell>
        </row>
        <row r="87">
          <cell r="I87">
            <v>31</v>
          </cell>
          <cell r="L87">
            <v>22</v>
          </cell>
        </row>
        <row r="88">
          <cell r="I88">
            <v>8</v>
          </cell>
          <cell r="L88">
            <v>11</v>
          </cell>
        </row>
        <row r="89">
          <cell r="I89">
            <v>13</v>
          </cell>
          <cell r="L89">
            <v>15</v>
          </cell>
        </row>
        <row r="90">
          <cell r="I90">
            <v>49</v>
          </cell>
          <cell r="L90">
            <v>21</v>
          </cell>
        </row>
        <row r="91">
          <cell r="I91">
            <v>19</v>
          </cell>
          <cell r="L91">
            <v>19</v>
          </cell>
        </row>
        <row r="92">
          <cell r="I92">
            <v>62</v>
          </cell>
          <cell r="L92">
            <v>49</v>
          </cell>
        </row>
        <row r="93">
          <cell r="I93">
            <v>72</v>
          </cell>
          <cell r="L93">
            <v>52</v>
          </cell>
        </row>
        <row r="94">
          <cell r="I94">
            <v>64</v>
          </cell>
          <cell r="L94">
            <v>50</v>
          </cell>
        </row>
        <row r="95">
          <cell r="I95">
            <v>63</v>
          </cell>
          <cell r="L95">
            <v>56.000000000000007</v>
          </cell>
        </row>
        <row r="96">
          <cell r="I96">
            <v>18</v>
          </cell>
          <cell r="L96">
            <v>30</v>
          </cell>
        </row>
        <row r="97">
          <cell r="I97">
            <v>21</v>
          </cell>
          <cell r="L97">
            <v>21</v>
          </cell>
        </row>
        <row r="98">
          <cell r="I98">
            <v>63</v>
          </cell>
          <cell r="L98">
            <v>23</v>
          </cell>
        </row>
        <row r="99">
          <cell r="I99">
            <v>88</v>
          </cell>
          <cell r="L99">
            <v>26</v>
          </cell>
        </row>
        <row r="100">
          <cell r="I100">
            <v>74</v>
          </cell>
          <cell r="L100">
            <v>31</v>
          </cell>
        </row>
        <row r="101">
          <cell r="I101">
            <v>15</v>
          </cell>
          <cell r="L101">
            <v>15</v>
          </cell>
        </row>
        <row r="102">
          <cell r="I102">
            <v>62</v>
          </cell>
          <cell r="L102">
            <v>54</v>
          </cell>
        </row>
        <row r="103">
          <cell r="I103">
            <v>18</v>
          </cell>
          <cell r="L103" t="str">
            <v>N/A</v>
          </cell>
        </row>
        <row r="104">
          <cell r="I104">
            <v>86</v>
          </cell>
          <cell r="L104">
            <v>49</v>
          </cell>
        </row>
        <row r="105">
          <cell r="I105">
            <v>47</v>
          </cell>
          <cell r="L105">
            <v>40</v>
          </cell>
        </row>
        <row r="106">
          <cell r="I106">
            <v>82</v>
          </cell>
          <cell r="L106">
            <v>25</v>
          </cell>
        </row>
        <row r="107">
          <cell r="I107">
            <v>92</v>
          </cell>
          <cell r="L107">
            <v>51</v>
          </cell>
        </row>
        <row r="108">
          <cell r="I108">
            <v>28.000000000000004</v>
          </cell>
          <cell r="L108">
            <v>21</v>
          </cell>
        </row>
        <row r="109">
          <cell r="I109">
            <v>44</v>
          </cell>
          <cell r="L109" t="str">
            <v>N/A</v>
          </cell>
        </row>
        <row r="110">
          <cell r="I110">
            <v>10</v>
          </cell>
          <cell r="L110">
            <v>15</v>
          </cell>
        </row>
        <row r="111">
          <cell r="I111">
            <v>15</v>
          </cell>
          <cell r="L111">
            <v>16</v>
          </cell>
        </row>
        <row r="112">
          <cell r="I112">
            <v>34</v>
          </cell>
          <cell r="L112">
            <v>20</v>
          </cell>
        </row>
        <row r="113">
          <cell r="I113">
            <v>19</v>
          </cell>
          <cell r="L113">
            <v>25</v>
          </cell>
        </row>
        <row r="114">
          <cell r="I114">
            <v>25</v>
          </cell>
          <cell r="L114">
            <v>20</v>
          </cell>
        </row>
        <row r="115">
          <cell r="I115">
            <v>64</v>
          </cell>
          <cell r="L115">
            <v>61</v>
          </cell>
        </row>
        <row r="116">
          <cell r="I116">
            <v>60</v>
          </cell>
          <cell r="L116">
            <v>56.000000000000007</v>
          </cell>
        </row>
        <row r="117">
          <cell r="I117">
            <v>46</v>
          </cell>
          <cell r="L117">
            <v>33</v>
          </cell>
        </row>
        <row r="118">
          <cell r="I118">
            <v>100</v>
          </cell>
          <cell r="L118">
            <v>28.999999999999996</v>
          </cell>
        </row>
        <row r="119">
          <cell r="I119">
            <v>32</v>
          </cell>
          <cell r="L119" t="str">
            <v>N/A</v>
          </cell>
        </row>
        <row r="120">
          <cell r="I120">
            <v>70</v>
          </cell>
          <cell r="L120">
            <v>16</v>
          </cell>
        </row>
        <row r="121">
          <cell r="I121">
            <v>37</v>
          </cell>
          <cell r="L121">
            <v>30</v>
          </cell>
        </row>
        <row r="122">
          <cell r="I122">
            <v>32</v>
          </cell>
          <cell r="L122">
            <v>14.000000000000002</v>
          </cell>
        </row>
        <row r="123">
          <cell r="I123">
            <v>37</v>
          </cell>
          <cell r="L123">
            <v>32</v>
          </cell>
        </row>
        <row r="124">
          <cell r="I124">
            <v>61</v>
          </cell>
          <cell r="L124">
            <v>56.999999999999993</v>
          </cell>
        </row>
        <row r="125">
          <cell r="I125">
            <v>100</v>
          </cell>
          <cell r="L125">
            <v>48</v>
          </cell>
        </row>
        <row r="126">
          <cell r="I126">
            <v>49</v>
          </cell>
          <cell r="L126">
            <v>21</v>
          </cell>
        </row>
        <row r="127">
          <cell r="I127">
            <v>28.000000000000004</v>
          </cell>
          <cell r="L127">
            <v>16</v>
          </cell>
        </row>
        <row r="128">
          <cell r="I128">
            <v>82</v>
          </cell>
          <cell r="L128">
            <v>34</v>
          </cell>
        </row>
        <row r="129">
          <cell r="I129">
            <v>65</v>
          </cell>
          <cell r="L129">
            <v>17</v>
          </cell>
        </row>
        <row r="130">
          <cell r="I130">
            <v>35</v>
          </cell>
          <cell r="L130">
            <v>25</v>
          </cell>
        </row>
        <row r="131">
          <cell r="I131">
            <v>11</v>
          </cell>
          <cell r="L131">
            <v>14.000000000000002</v>
          </cell>
        </row>
        <row r="132">
          <cell r="I132">
            <v>67</v>
          </cell>
          <cell r="L132">
            <v>30</v>
          </cell>
        </row>
        <row r="133">
          <cell r="I133">
            <v>50</v>
          </cell>
          <cell r="L133">
            <v>30</v>
          </cell>
        </row>
        <row r="134">
          <cell r="I134">
            <v>90</v>
          </cell>
          <cell r="L134">
            <v>42</v>
          </cell>
        </row>
        <row r="135">
          <cell r="I135">
            <v>52</v>
          </cell>
          <cell r="L135">
            <v>56.999999999999993</v>
          </cell>
        </row>
        <row r="136">
          <cell r="I136">
            <v>83</v>
          </cell>
          <cell r="L136">
            <v>44</v>
          </cell>
        </row>
        <row r="137">
          <cell r="I137">
            <v>77</v>
          </cell>
          <cell r="L137">
            <v>47</v>
          </cell>
        </row>
        <row r="138">
          <cell r="I138">
            <v>64</v>
          </cell>
          <cell r="L138">
            <v>26</v>
          </cell>
        </row>
        <row r="139">
          <cell r="I139">
            <v>26</v>
          </cell>
          <cell r="L139">
            <v>23</v>
          </cell>
        </row>
        <row r="140">
          <cell r="I140">
            <v>40</v>
          </cell>
          <cell r="L140">
            <v>28.999999999999996</v>
          </cell>
        </row>
        <row r="141">
          <cell r="I141">
            <v>26</v>
          </cell>
          <cell r="L141">
            <v>14.000000000000002</v>
          </cell>
        </row>
        <row r="142">
          <cell r="I142">
            <v>19</v>
          </cell>
          <cell r="L142">
            <v>12</v>
          </cell>
        </row>
        <row r="143">
          <cell r="I143">
            <v>41</v>
          </cell>
          <cell r="L143">
            <v>39</v>
          </cell>
        </row>
        <row r="144">
          <cell r="I144">
            <v>46</v>
          </cell>
          <cell r="L144" t="str">
            <v>N/A</v>
          </cell>
        </row>
        <row r="145">
          <cell r="I145">
            <v>19</v>
          </cell>
          <cell r="L145">
            <v>15</v>
          </cell>
        </row>
        <row r="146">
          <cell r="I146">
            <v>70</v>
          </cell>
          <cell r="L146">
            <v>49</v>
          </cell>
        </row>
        <row r="147">
          <cell r="I147">
            <v>71</v>
          </cell>
          <cell r="L147">
            <v>36</v>
          </cell>
        </row>
        <row r="148">
          <cell r="I148">
            <v>34</v>
          </cell>
          <cell r="L148" t="str">
            <v>N/A</v>
          </cell>
        </row>
        <row r="149">
          <cell r="I149">
            <v>49</v>
          </cell>
          <cell r="L149">
            <v>41</v>
          </cell>
        </row>
        <row r="150">
          <cell r="I150">
            <v>88</v>
          </cell>
          <cell r="L150">
            <v>24</v>
          </cell>
        </row>
        <row r="151">
          <cell r="I151">
            <v>87</v>
          </cell>
          <cell r="L151">
            <v>54</v>
          </cell>
        </row>
        <row r="152">
          <cell r="I152">
            <v>22</v>
          </cell>
          <cell r="L152" t="str">
            <v>N/A</v>
          </cell>
        </row>
        <row r="153">
          <cell r="I153">
            <v>51</v>
          </cell>
          <cell r="L153" t="str">
            <v>N/A</v>
          </cell>
        </row>
        <row r="154">
          <cell r="I154">
            <v>12</v>
          </cell>
          <cell r="L154">
            <v>13</v>
          </cell>
        </row>
        <row r="155">
          <cell r="I155">
            <v>17</v>
          </cell>
          <cell r="L155">
            <v>17</v>
          </cell>
        </row>
        <row r="156">
          <cell r="I156">
            <v>66</v>
          </cell>
          <cell r="L156" t="str">
            <v>N/A</v>
          </cell>
        </row>
        <row r="157">
          <cell r="I157">
            <v>82</v>
          </cell>
          <cell r="L157">
            <v>63</v>
          </cell>
        </row>
        <row r="158">
          <cell r="I158">
            <v>73</v>
          </cell>
          <cell r="L158">
            <v>63</v>
          </cell>
        </row>
        <row r="159">
          <cell r="I159">
            <v>38</v>
          </cell>
          <cell r="L159">
            <v>38</v>
          </cell>
        </row>
        <row r="160">
          <cell r="I160">
            <v>61</v>
          </cell>
          <cell r="L160">
            <v>15</v>
          </cell>
        </row>
        <row r="161">
          <cell r="I161">
            <v>34</v>
          </cell>
          <cell r="L161">
            <v>30</v>
          </cell>
        </row>
        <row r="162">
          <cell r="I162">
            <v>32</v>
          </cell>
          <cell r="L162">
            <v>37</v>
          </cell>
        </row>
        <row r="163">
          <cell r="I163">
            <v>84</v>
          </cell>
          <cell r="L163" t="str">
            <v>N/A</v>
          </cell>
        </row>
        <row r="164">
          <cell r="I164">
            <v>78</v>
          </cell>
          <cell r="L164">
            <v>17</v>
          </cell>
        </row>
        <row r="165">
          <cell r="I165">
            <v>30</v>
          </cell>
          <cell r="L165">
            <v>13</v>
          </cell>
        </row>
        <row r="166">
          <cell r="I166">
            <v>22</v>
          </cell>
          <cell r="L166" t="str">
            <v>N/A</v>
          </cell>
        </row>
        <row r="167">
          <cell r="I167">
            <v>30</v>
          </cell>
          <cell r="L167">
            <v>30</v>
          </cell>
        </row>
        <row r="168">
          <cell r="I168">
            <v>47</v>
          </cell>
          <cell r="L168" t="str">
            <v>N/A</v>
          </cell>
        </row>
        <row r="169">
          <cell r="I169">
            <v>31</v>
          </cell>
          <cell r="L169">
            <v>15</v>
          </cell>
        </row>
        <row r="170">
          <cell r="I170">
            <v>77</v>
          </cell>
          <cell r="L170">
            <v>40</v>
          </cell>
        </row>
        <row r="171">
          <cell r="I171">
            <v>21</v>
          </cell>
          <cell r="L171">
            <v>23</v>
          </cell>
        </row>
        <row r="172">
          <cell r="I172">
            <v>49</v>
          </cell>
          <cell r="L172">
            <v>42</v>
          </cell>
        </row>
        <row r="173">
          <cell r="I173">
            <v>62</v>
          </cell>
          <cell r="L173">
            <v>35</v>
          </cell>
        </row>
        <row r="174">
          <cell r="I174">
            <v>91</v>
          </cell>
          <cell r="L174">
            <v>59</v>
          </cell>
        </row>
        <row r="175">
          <cell r="I175">
            <v>66</v>
          </cell>
          <cell r="L175">
            <v>26</v>
          </cell>
        </row>
        <row r="176">
          <cell r="I176">
            <v>60</v>
          </cell>
          <cell r="L176">
            <v>56.000000000000007</v>
          </cell>
        </row>
        <row r="177">
          <cell r="I177">
            <v>22</v>
          </cell>
          <cell r="L177">
            <v>25</v>
          </cell>
        </row>
        <row r="178">
          <cell r="I178">
            <v>85</v>
          </cell>
          <cell r="L178">
            <v>56.000000000000007</v>
          </cell>
        </row>
        <row r="179">
          <cell r="I179">
            <v>19</v>
          </cell>
          <cell r="L179">
            <v>17</v>
          </cell>
        </row>
        <row r="180">
          <cell r="I180">
            <v>42</v>
          </cell>
          <cell r="L180">
            <v>40</v>
          </cell>
        </row>
        <row r="181">
          <cell r="I181">
            <v>20</v>
          </cell>
          <cell r="L181">
            <v>18</v>
          </cell>
        </row>
        <row r="182">
          <cell r="I182">
            <v>12</v>
          </cell>
          <cell r="L182">
            <v>16</v>
          </cell>
        </row>
        <row r="183">
          <cell r="I183">
            <v>12</v>
          </cell>
          <cell r="L183">
            <v>16</v>
          </cell>
        </row>
        <row r="184">
          <cell r="I184">
            <v>79</v>
          </cell>
          <cell r="L184">
            <v>20</v>
          </cell>
        </row>
        <row r="185">
          <cell r="I185">
            <v>87</v>
          </cell>
          <cell r="L185">
            <v>34</v>
          </cell>
        </row>
        <row r="186">
          <cell r="I186">
            <v>36</v>
          </cell>
          <cell r="L186">
            <v>21</v>
          </cell>
        </row>
        <row r="187">
          <cell r="I187">
            <v>20</v>
          </cell>
          <cell r="L187">
            <v>15</v>
          </cell>
        </row>
        <row r="188">
          <cell r="I188">
            <v>85</v>
          </cell>
          <cell r="L188">
            <v>42</v>
          </cell>
        </row>
        <row r="189">
          <cell r="I189">
            <v>87</v>
          </cell>
          <cell r="L189" t="str">
            <v>N/A</v>
          </cell>
        </row>
        <row r="190">
          <cell r="I190">
            <v>7.0000000000000009</v>
          </cell>
          <cell r="L190">
            <v>14.000000000000002</v>
          </cell>
        </row>
        <row r="191">
          <cell r="I191">
            <v>39</v>
          </cell>
          <cell r="L191">
            <v>11</v>
          </cell>
        </row>
        <row r="192">
          <cell r="I192">
            <v>66</v>
          </cell>
          <cell r="L192">
            <v>59</v>
          </cell>
        </row>
        <row r="193">
          <cell r="I193">
            <v>82</v>
          </cell>
          <cell r="L193">
            <v>54</v>
          </cell>
        </row>
        <row r="194">
          <cell r="I194">
            <v>76</v>
          </cell>
          <cell r="L194">
            <v>54</v>
          </cell>
        </row>
        <row r="195">
          <cell r="I195">
            <v>63</v>
          </cell>
          <cell r="L195">
            <v>38</v>
          </cell>
        </row>
        <row r="196">
          <cell r="I196">
            <v>78</v>
          </cell>
          <cell r="L196">
            <v>45</v>
          </cell>
        </row>
        <row r="197">
          <cell r="I197">
            <v>66</v>
          </cell>
          <cell r="L197">
            <v>16</v>
          </cell>
        </row>
        <row r="198">
          <cell r="I198">
            <v>69</v>
          </cell>
          <cell r="L198">
            <v>19</v>
          </cell>
        </row>
        <row r="199">
          <cell r="I199">
            <v>83</v>
          </cell>
          <cell r="L199">
            <v>25</v>
          </cell>
        </row>
        <row r="200">
          <cell r="I200">
            <v>83</v>
          </cell>
          <cell r="L200">
            <v>28.999999999999996</v>
          </cell>
        </row>
        <row r="201">
          <cell r="I201">
            <v>100</v>
          </cell>
          <cell r="L201">
            <v>26</v>
          </cell>
        </row>
        <row r="202">
          <cell r="I202">
            <v>42</v>
          </cell>
          <cell r="L202">
            <v>41</v>
          </cell>
        </row>
        <row r="203">
          <cell r="I203">
            <v>45</v>
          </cell>
          <cell r="L203" t="str">
            <v>N/A</v>
          </cell>
        </row>
        <row r="204">
          <cell r="I204">
            <v>95</v>
          </cell>
          <cell r="L204">
            <v>25</v>
          </cell>
        </row>
        <row r="205">
          <cell r="I205">
            <v>14.000000000000002</v>
          </cell>
          <cell r="L205">
            <v>13</v>
          </cell>
        </row>
        <row r="206">
          <cell r="I206">
            <v>28.999999999999996</v>
          </cell>
          <cell r="L206">
            <v>14.000000000000002</v>
          </cell>
        </row>
        <row r="207">
          <cell r="I207">
            <v>5</v>
          </cell>
          <cell r="L207">
            <v>8</v>
          </cell>
        </row>
        <row r="208">
          <cell r="I208">
            <v>64</v>
          </cell>
          <cell r="L208">
            <v>17</v>
          </cell>
        </row>
        <row r="209">
          <cell r="I209">
            <v>65</v>
          </cell>
          <cell r="L209">
            <v>26</v>
          </cell>
        </row>
        <row r="210">
          <cell r="I210">
            <v>84</v>
          </cell>
          <cell r="L210">
            <v>40</v>
          </cell>
        </row>
        <row r="211">
          <cell r="I211">
            <v>11</v>
          </cell>
          <cell r="L211">
            <v>16</v>
          </cell>
        </row>
        <row r="212">
          <cell r="I212">
            <v>42</v>
          </cell>
          <cell r="L212">
            <v>14.000000000000002</v>
          </cell>
        </row>
        <row r="213">
          <cell r="I213">
            <v>59</v>
          </cell>
          <cell r="L213">
            <v>17</v>
          </cell>
        </row>
        <row r="214">
          <cell r="I214">
            <v>28.000000000000004</v>
          </cell>
          <cell r="L214" t="str">
            <v>N/A</v>
          </cell>
        </row>
        <row r="215">
          <cell r="I215">
            <v>13</v>
          </cell>
          <cell r="L215">
            <v>17</v>
          </cell>
        </row>
        <row r="216">
          <cell r="I216">
            <v>19</v>
          </cell>
          <cell r="L216">
            <v>20</v>
          </cell>
        </row>
        <row r="217">
          <cell r="I217">
            <v>33</v>
          </cell>
          <cell r="L217">
            <v>36</v>
          </cell>
        </row>
        <row r="218">
          <cell r="I218">
            <v>28.000000000000004</v>
          </cell>
          <cell r="L218">
            <v>11</v>
          </cell>
        </row>
        <row r="219">
          <cell r="I219">
            <v>42</v>
          </cell>
          <cell r="L219">
            <v>15</v>
          </cell>
        </row>
        <row r="220">
          <cell r="I220">
            <v>25</v>
          </cell>
          <cell r="L220">
            <v>27</v>
          </cell>
        </row>
        <row r="221">
          <cell r="I221">
            <v>33</v>
          </cell>
          <cell r="L221">
            <v>14.000000000000002</v>
          </cell>
        </row>
        <row r="222">
          <cell r="I222">
            <v>54</v>
          </cell>
          <cell r="L222">
            <v>35</v>
          </cell>
        </row>
        <row r="223">
          <cell r="I223">
            <v>46</v>
          </cell>
          <cell r="L223">
            <v>24</v>
          </cell>
        </row>
        <row r="224">
          <cell r="I224">
            <v>64</v>
          </cell>
          <cell r="L224">
            <v>19</v>
          </cell>
        </row>
        <row r="225">
          <cell r="I225">
            <v>36</v>
          </cell>
          <cell r="L225">
            <v>40</v>
          </cell>
        </row>
        <row r="226">
          <cell r="I226" t="str">
            <v>N/A</v>
          </cell>
          <cell r="L226" t="str">
            <v>N/A</v>
          </cell>
        </row>
        <row r="227">
          <cell r="I227">
            <v>72</v>
          </cell>
          <cell r="L227">
            <v>44</v>
          </cell>
        </row>
        <row r="228">
          <cell r="I228">
            <v>35</v>
          </cell>
          <cell r="L228">
            <v>26</v>
          </cell>
        </row>
        <row r="229">
          <cell r="I229">
            <v>24</v>
          </cell>
          <cell r="L229" t="str">
            <v>N/A</v>
          </cell>
        </row>
        <row r="230">
          <cell r="I230">
            <v>51</v>
          </cell>
          <cell r="L230">
            <v>38</v>
          </cell>
        </row>
        <row r="231">
          <cell r="I231" t="str">
            <v>N/A</v>
          </cell>
          <cell r="L231" t="str">
            <v>N/A</v>
          </cell>
        </row>
        <row r="232">
          <cell r="I232">
            <v>48</v>
          </cell>
          <cell r="L232">
            <v>20</v>
          </cell>
        </row>
        <row r="233">
          <cell r="I233">
            <v>25</v>
          </cell>
          <cell r="L233">
            <v>15</v>
          </cell>
        </row>
        <row r="234">
          <cell r="I234" t="str">
            <v>N/A</v>
          </cell>
          <cell r="L234" t="str">
            <v>N/A</v>
          </cell>
        </row>
        <row r="235">
          <cell r="I235">
            <v>14.000000000000002</v>
          </cell>
          <cell r="L235">
            <v>25</v>
          </cell>
        </row>
        <row r="236">
          <cell r="I236" t="str">
            <v>N/A</v>
          </cell>
          <cell r="L236" t="str">
            <v>N/A</v>
          </cell>
        </row>
        <row r="237">
          <cell r="I237">
            <v>81</v>
          </cell>
          <cell r="L237" t="str">
            <v>N/A</v>
          </cell>
        </row>
        <row r="238">
          <cell r="I238">
            <v>19</v>
          </cell>
          <cell r="L238" t="str">
            <v>N/A</v>
          </cell>
        </row>
        <row r="239">
          <cell r="I239">
            <v>62</v>
          </cell>
          <cell r="L239">
            <v>44</v>
          </cell>
        </row>
        <row r="240">
          <cell r="I240">
            <v>17</v>
          </cell>
          <cell r="L240">
            <v>22</v>
          </cell>
        </row>
        <row r="241">
          <cell r="I241">
            <v>63</v>
          </cell>
          <cell r="L241">
            <v>31</v>
          </cell>
        </row>
        <row r="242">
          <cell r="I242">
            <v>54</v>
          </cell>
          <cell r="L242">
            <v>30</v>
          </cell>
        </row>
        <row r="243">
          <cell r="I243">
            <v>66</v>
          </cell>
          <cell r="L243">
            <v>25</v>
          </cell>
        </row>
        <row r="244">
          <cell r="I244">
            <v>52</v>
          </cell>
          <cell r="L244">
            <v>23</v>
          </cell>
        </row>
        <row r="245">
          <cell r="I245">
            <v>54</v>
          </cell>
          <cell r="L245">
            <v>24</v>
          </cell>
        </row>
        <row r="246">
          <cell r="I246">
            <v>30</v>
          </cell>
          <cell r="L246">
            <v>16</v>
          </cell>
        </row>
        <row r="247">
          <cell r="I247">
            <v>35</v>
          </cell>
          <cell r="L247">
            <v>21</v>
          </cell>
        </row>
        <row r="248">
          <cell r="I248">
            <v>89</v>
          </cell>
          <cell r="L248">
            <v>43</v>
          </cell>
        </row>
        <row r="249">
          <cell r="I249">
            <v>39</v>
          </cell>
          <cell r="L249">
            <v>50</v>
          </cell>
        </row>
        <row r="250">
          <cell r="I250">
            <v>87</v>
          </cell>
          <cell r="L250">
            <v>59</v>
          </cell>
        </row>
        <row r="251">
          <cell r="I251">
            <v>52</v>
          </cell>
          <cell r="L251">
            <v>23</v>
          </cell>
        </row>
        <row r="252">
          <cell r="I252">
            <v>92</v>
          </cell>
          <cell r="L252">
            <v>40</v>
          </cell>
        </row>
        <row r="253">
          <cell r="I253">
            <v>61</v>
          </cell>
          <cell r="L253">
            <v>47</v>
          </cell>
        </row>
        <row r="254">
          <cell r="I254">
            <v>33</v>
          </cell>
          <cell r="L254">
            <v>21</v>
          </cell>
        </row>
        <row r="255">
          <cell r="I255">
            <v>21</v>
          </cell>
          <cell r="L255">
            <v>24</v>
          </cell>
        </row>
        <row r="256">
          <cell r="I256">
            <v>17</v>
          </cell>
          <cell r="L256">
            <v>14.000000000000002</v>
          </cell>
        </row>
        <row r="257">
          <cell r="I257" t="str">
            <v>N/A</v>
          </cell>
          <cell r="L257" t="str">
            <v>N/A</v>
          </cell>
        </row>
        <row r="258">
          <cell r="I258" t="str">
            <v>N/A</v>
          </cell>
          <cell r="L258" t="str">
            <v>N/A</v>
          </cell>
        </row>
        <row r="259">
          <cell r="I259">
            <v>28.000000000000004</v>
          </cell>
          <cell r="L259" t="str">
            <v>N/A</v>
          </cell>
        </row>
        <row r="260">
          <cell r="I260">
            <v>14.000000000000002</v>
          </cell>
          <cell r="L260">
            <v>17</v>
          </cell>
        </row>
        <row r="261">
          <cell r="I261">
            <v>73</v>
          </cell>
          <cell r="L261">
            <v>20</v>
          </cell>
        </row>
        <row r="262">
          <cell r="I262">
            <v>100</v>
          </cell>
          <cell r="L262">
            <v>67</v>
          </cell>
        </row>
        <row r="263">
          <cell r="I263">
            <v>48</v>
          </cell>
          <cell r="L263">
            <v>31</v>
          </cell>
        </row>
        <row r="264">
          <cell r="I264">
            <v>33</v>
          </cell>
          <cell r="L264">
            <v>32</v>
          </cell>
        </row>
        <row r="265">
          <cell r="I265">
            <v>60</v>
          </cell>
          <cell r="L265">
            <v>13</v>
          </cell>
        </row>
        <row r="266">
          <cell r="I266" t="str">
            <v>N/A</v>
          </cell>
          <cell r="L266" t="str">
            <v>N/A</v>
          </cell>
        </row>
        <row r="267">
          <cell r="I267">
            <v>17</v>
          </cell>
          <cell r="L267">
            <v>20</v>
          </cell>
        </row>
        <row r="268">
          <cell r="I268">
            <v>19</v>
          </cell>
          <cell r="L268">
            <v>23</v>
          </cell>
        </row>
        <row r="269">
          <cell r="I269">
            <v>40</v>
          </cell>
          <cell r="L269">
            <v>19</v>
          </cell>
        </row>
        <row r="270">
          <cell r="I270">
            <v>45</v>
          </cell>
          <cell r="L270" t="str">
            <v>N/A</v>
          </cell>
        </row>
        <row r="271">
          <cell r="I271" t="str">
            <v>N/A</v>
          </cell>
          <cell r="L271" t="str">
            <v>N/A</v>
          </cell>
        </row>
        <row r="272">
          <cell r="I272" t="str">
            <v>N/A</v>
          </cell>
          <cell r="L272" t="str">
            <v>N/A</v>
          </cell>
        </row>
        <row r="273">
          <cell r="I273">
            <v>40</v>
          </cell>
          <cell r="L273">
            <v>43</v>
          </cell>
        </row>
        <row r="274">
          <cell r="I274">
            <v>62</v>
          </cell>
          <cell r="L274">
            <v>30</v>
          </cell>
        </row>
        <row r="275">
          <cell r="I275">
            <v>28.999999999999996</v>
          </cell>
          <cell r="L275">
            <v>24</v>
          </cell>
        </row>
        <row r="276">
          <cell r="I276">
            <v>66</v>
          </cell>
          <cell r="L276">
            <v>12</v>
          </cell>
        </row>
        <row r="277">
          <cell r="I277">
            <v>39</v>
          </cell>
          <cell r="L277">
            <v>41</v>
          </cell>
        </row>
        <row r="278">
          <cell r="I278">
            <v>53</v>
          </cell>
          <cell r="L278">
            <v>47</v>
          </cell>
        </row>
        <row r="279">
          <cell r="I279">
            <v>36</v>
          </cell>
          <cell r="L279">
            <v>53</v>
          </cell>
        </row>
        <row r="280">
          <cell r="I280">
            <v>31</v>
          </cell>
          <cell r="L280">
            <v>28.000000000000004</v>
          </cell>
        </row>
        <row r="281">
          <cell r="I281">
            <v>50</v>
          </cell>
          <cell r="L281">
            <v>37</v>
          </cell>
        </row>
        <row r="282">
          <cell r="I282">
            <v>88</v>
          </cell>
          <cell r="L282">
            <v>18</v>
          </cell>
        </row>
        <row r="283">
          <cell r="I283">
            <v>90</v>
          </cell>
          <cell r="L283">
            <v>19</v>
          </cell>
        </row>
        <row r="284">
          <cell r="I284">
            <v>37</v>
          </cell>
          <cell r="L284">
            <v>32</v>
          </cell>
        </row>
        <row r="285">
          <cell r="I285">
            <v>7.0000000000000009</v>
          </cell>
          <cell r="L285" t="str">
            <v>N/A</v>
          </cell>
        </row>
        <row r="286">
          <cell r="I286">
            <v>27</v>
          </cell>
          <cell r="L286">
            <v>21</v>
          </cell>
        </row>
        <row r="287">
          <cell r="I287">
            <v>44</v>
          </cell>
          <cell r="L287">
            <v>14.000000000000002</v>
          </cell>
        </row>
        <row r="288">
          <cell r="I288" t="str">
            <v>N/A</v>
          </cell>
          <cell r="L288" t="str">
            <v>N/A</v>
          </cell>
        </row>
        <row r="289">
          <cell r="I289">
            <v>22</v>
          </cell>
          <cell r="L289">
            <v>16</v>
          </cell>
        </row>
        <row r="290">
          <cell r="I290">
            <v>65</v>
          </cell>
          <cell r="L290">
            <v>61</v>
          </cell>
        </row>
        <row r="291">
          <cell r="I291">
            <v>63</v>
          </cell>
          <cell r="L291">
            <v>26</v>
          </cell>
        </row>
        <row r="292">
          <cell r="I292">
            <v>32</v>
          </cell>
          <cell r="L292">
            <v>35</v>
          </cell>
        </row>
        <row r="293">
          <cell r="I293">
            <v>51</v>
          </cell>
          <cell r="L293">
            <v>22</v>
          </cell>
        </row>
        <row r="294">
          <cell r="I294">
            <v>74</v>
          </cell>
          <cell r="L294">
            <v>56.000000000000007</v>
          </cell>
        </row>
        <row r="295">
          <cell r="I295">
            <v>48</v>
          </cell>
          <cell r="L295">
            <v>14.000000000000002</v>
          </cell>
        </row>
        <row r="296">
          <cell r="I296">
            <v>11</v>
          </cell>
          <cell r="L296">
            <v>12</v>
          </cell>
        </row>
        <row r="297">
          <cell r="I297">
            <v>62</v>
          </cell>
          <cell r="L297">
            <v>51</v>
          </cell>
        </row>
        <row r="298">
          <cell r="I298">
            <v>42</v>
          </cell>
          <cell r="L298">
            <v>15</v>
          </cell>
        </row>
        <row r="299">
          <cell r="I299" t="str">
            <v>N/A</v>
          </cell>
          <cell r="L299" t="str">
            <v>N/A</v>
          </cell>
        </row>
        <row r="300">
          <cell r="I300">
            <v>18</v>
          </cell>
          <cell r="L300">
            <v>18</v>
          </cell>
        </row>
        <row r="301">
          <cell r="I301">
            <v>49</v>
          </cell>
          <cell r="L301">
            <v>51</v>
          </cell>
        </row>
        <row r="302">
          <cell r="I302">
            <v>59</v>
          </cell>
          <cell r="L302">
            <v>44</v>
          </cell>
        </row>
        <row r="303">
          <cell r="I303">
            <v>46</v>
          </cell>
          <cell r="L303">
            <v>19</v>
          </cell>
        </row>
        <row r="304">
          <cell r="I304">
            <v>51</v>
          </cell>
          <cell r="L304">
            <v>32</v>
          </cell>
        </row>
        <row r="305">
          <cell r="I305">
            <v>36</v>
          </cell>
          <cell r="L305">
            <v>44</v>
          </cell>
        </row>
        <row r="306">
          <cell r="I306">
            <v>46</v>
          </cell>
          <cell r="L306">
            <v>19</v>
          </cell>
        </row>
        <row r="307">
          <cell r="I307">
            <v>19</v>
          </cell>
          <cell r="L307">
            <v>17</v>
          </cell>
        </row>
        <row r="308">
          <cell r="I308">
            <v>28.000000000000004</v>
          </cell>
          <cell r="L308">
            <v>44</v>
          </cell>
        </row>
        <row r="309">
          <cell r="I309">
            <v>17</v>
          </cell>
          <cell r="L309">
            <v>19</v>
          </cell>
        </row>
        <row r="310">
          <cell r="I310">
            <v>22</v>
          </cell>
          <cell r="L310" t="str">
            <v>N/A</v>
          </cell>
        </row>
        <row r="311">
          <cell r="I311">
            <v>36</v>
          </cell>
          <cell r="L311">
            <v>16</v>
          </cell>
        </row>
        <row r="312">
          <cell r="I312">
            <v>51</v>
          </cell>
          <cell r="L312">
            <v>36</v>
          </cell>
        </row>
        <row r="313">
          <cell r="I313">
            <v>87</v>
          </cell>
          <cell r="L313">
            <v>20</v>
          </cell>
        </row>
        <row r="314">
          <cell r="I314">
            <v>52</v>
          </cell>
          <cell r="L314" t="str">
            <v>N/A</v>
          </cell>
        </row>
        <row r="315">
          <cell r="I315">
            <v>47</v>
          </cell>
          <cell r="L315">
            <v>17</v>
          </cell>
        </row>
        <row r="316">
          <cell r="I316">
            <v>69</v>
          </cell>
          <cell r="L316">
            <v>74</v>
          </cell>
        </row>
        <row r="317">
          <cell r="I317">
            <v>57.999999999999993</v>
          </cell>
          <cell r="L317" t="str">
            <v>N/A</v>
          </cell>
        </row>
        <row r="318">
          <cell r="I318">
            <v>60</v>
          </cell>
          <cell r="L318">
            <v>47</v>
          </cell>
        </row>
        <row r="319">
          <cell r="I319">
            <v>43</v>
          </cell>
          <cell r="L319">
            <v>40</v>
          </cell>
        </row>
        <row r="320">
          <cell r="I320">
            <v>38</v>
          </cell>
          <cell r="L320">
            <v>20</v>
          </cell>
        </row>
        <row r="321">
          <cell r="I321">
            <v>78</v>
          </cell>
          <cell r="L321">
            <v>26</v>
          </cell>
        </row>
        <row r="322">
          <cell r="I322">
            <v>90</v>
          </cell>
          <cell r="L322">
            <v>69</v>
          </cell>
        </row>
        <row r="323">
          <cell r="I323">
            <v>16</v>
          </cell>
          <cell r="L323">
            <v>27</v>
          </cell>
        </row>
        <row r="324">
          <cell r="I324">
            <v>70</v>
          </cell>
          <cell r="L324">
            <v>48</v>
          </cell>
        </row>
        <row r="325">
          <cell r="I325">
            <v>57.999999999999993</v>
          </cell>
          <cell r="L325">
            <v>27</v>
          </cell>
        </row>
        <row r="326">
          <cell r="I326">
            <v>52</v>
          </cell>
          <cell r="L326">
            <v>50</v>
          </cell>
        </row>
        <row r="327">
          <cell r="I327">
            <v>78</v>
          </cell>
          <cell r="L327">
            <v>25</v>
          </cell>
        </row>
        <row r="328">
          <cell r="I328">
            <v>21</v>
          </cell>
          <cell r="L328">
            <v>24</v>
          </cell>
        </row>
        <row r="329">
          <cell r="I329">
            <v>56.000000000000007</v>
          </cell>
          <cell r="L329">
            <v>23</v>
          </cell>
        </row>
        <row r="330">
          <cell r="I330">
            <v>49</v>
          </cell>
          <cell r="L330" t="str">
            <v>N/A</v>
          </cell>
        </row>
        <row r="331">
          <cell r="I331" t="str">
            <v>N/A</v>
          </cell>
          <cell r="L331" t="str">
            <v>N/A</v>
          </cell>
        </row>
        <row r="332">
          <cell r="I332" t="str">
            <v>N/A</v>
          </cell>
          <cell r="L332" t="str">
            <v>N/A</v>
          </cell>
        </row>
        <row r="333">
          <cell r="I333" t="str">
            <v>N/A</v>
          </cell>
          <cell r="L333" t="str">
            <v>N/A</v>
          </cell>
        </row>
        <row r="334">
          <cell r="I334">
            <v>5</v>
          </cell>
          <cell r="L334">
            <v>14.000000000000002</v>
          </cell>
        </row>
        <row r="335">
          <cell r="I335" t="str">
            <v>N/A</v>
          </cell>
          <cell r="L335" t="str">
            <v>N/A</v>
          </cell>
        </row>
        <row r="336">
          <cell r="I336">
            <v>23</v>
          </cell>
          <cell r="L336" t="str">
            <v>N/A</v>
          </cell>
        </row>
        <row r="337">
          <cell r="I337">
            <v>41</v>
          </cell>
          <cell r="L337">
            <v>31</v>
          </cell>
        </row>
        <row r="338">
          <cell r="I338">
            <v>88</v>
          </cell>
          <cell r="L338">
            <v>26</v>
          </cell>
        </row>
        <row r="339">
          <cell r="I339" t="str">
            <v>N/A</v>
          </cell>
          <cell r="L339" t="str">
            <v>N/A</v>
          </cell>
        </row>
        <row r="340">
          <cell r="I340">
            <v>16</v>
          </cell>
          <cell r="L340">
            <v>10</v>
          </cell>
        </row>
        <row r="341">
          <cell r="I341" t="str">
            <v>N/A</v>
          </cell>
          <cell r="L341" t="str">
            <v>N/A</v>
          </cell>
        </row>
        <row r="342">
          <cell r="I342">
            <v>28.000000000000004</v>
          </cell>
          <cell r="L342">
            <v>27</v>
          </cell>
        </row>
        <row r="343">
          <cell r="I343">
            <v>8</v>
          </cell>
          <cell r="L343">
            <v>16</v>
          </cell>
        </row>
        <row r="344">
          <cell r="I344">
            <v>40</v>
          </cell>
          <cell r="L344">
            <v>10</v>
          </cell>
        </row>
        <row r="345">
          <cell r="I345">
            <v>65</v>
          </cell>
          <cell r="L345" t="str">
            <v>N/A</v>
          </cell>
        </row>
        <row r="346">
          <cell r="I346">
            <v>75</v>
          </cell>
          <cell r="L346">
            <v>24</v>
          </cell>
        </row>
        <row r="347">
          <cell r="I347" t="str">
            <v>N/A</v>
          </cell>
          <cell r="L347" t="str">
            <v>N/A</v>
          </cell>
        </row>
        <row r="348">
          <cell r="I348">
            <v>66</v>
          </cell>
          <cell r="L348">
            <v>44</v>
          </cell>
        </row>
        <row r="349">
          <cell r="I349">
            <v>60</v>
          </cell>
          <cell r="L349">
            <v>17</v>
          </cell>
        </row>
        <row r="350">
          <cell r="I350">
            <v>11</v>
          </cell>
          <cell r="L350">
            <v>16</v>
          </cell>
        </row>
        <row r="351">
          <cell r="I351">
            <v>42</v>
          </cell>
          <cell r="L351" t="str">
            <v>N/A</v>
          </cell>
        </row>
        <row r="352">
          <cell r="I352">
            <v>31</v>
          </cell>
          <cell r="L352">
            <v>17</v>
          </cell>
        </row>
        <row r="353">
          <cell r="I353">
            <v>10</v>
          </cell>
          <cell r="L353" t="str">
            <v>N/A</v>
          </cell>
        </row>
        <row r="354">
          <cell r="I354">
            <v>44</v>
          </cell>
          <cell r="L354">
            <v>18</v>
          </cell>
        </row>
        <row r="355">
          <cell r="I355">
            <v>77</v>
          </cell>
          <cell r="L355">
            <v>28.999999999999996</v>
          </cell>
        </row>
        <row r="356">
          <cell r="I356">
            <v>65</v>
          </cell>
          <cell r="L356">
            <v>30</v>
          </cell>
        </row>
        <row r="357">
          <cell r="I357" t="str">
            <v>N/A</v>
          </cell>
          <cell r="L357" t="str">
            <v>N/A</v>
          </cell>
        </row>
        <row r="358">
          <cell r="I358" t="str">
            <v>N/A</v>
          </cell>
          <cell r="L358" t="str">
            <v>N/A</v>
          </cell>
        </row>
        <row r="359">
          <cell r="I359" t="str">
            <v>N/A</v>
          </cell>
          <cell r="L359" t="str">
            <v>N/A</v>
          </cell>
        </row>
        <row r="360">
          <cell r="I360" t="str">
            <v>N/A</v>
          </cell>
          <cell r="L360" t="str">
            <v>N/A</v>
          </cell>
        </row>
        <row r="361">
          <cell r="I361" t="str">
            <v>N/A</v>
          </cell>
          <cell r="L361" t="str">
            <v>N/A</v>
          </cell>
        </row>
        <row r="362">
          <cell r="I362">
            <v>89</v>
          </cell>
          <cell r="L362">
            <v>37</v>
          </cell>
        </row>
        <row r="363">
          <cell r="I363" t="str">
            <v>N/A</v>
          </cell>
          <cell r="L363" t="str">
            <v>N/A</v>
          </cell>
        </row>
        <row r="364">
          <cell r="I364">
            <v>24</v>
          </cell>
          <cell r="L364">
            <v>13</v>
          </cell>
        </row>
        <row r="365">
          <cell r="I365">
            <v>6</v>
          </cell>
          <cell r="L365">
            <v>13</v>
          </cell>
        </row>
        <row r="366">
          <cell r="I366">
            <v>25</v>
          </cell>
          <cell r="L366">
            <v>20</v>
          </cell>
        </row>
        <row r="367">
          <cell r="I367" t="str">
            <v>N/A</v>
          </cell>
          <cell r="L367" t="str">
            <v>N/A</v>
          </cell>
        </row>
        <row r="368">
          <cell r="I368">
            <v>55.000000000000007</v>
          </cell>
          <cell r="L368">
            <v>34</v>
          </cell>
        </row>
        <row r="369">
          <cell r="I369">
            <v>37</v>
          </cell>
          <cell r="L369">
            <v>17</v>
          </cell>
        </row>
        <row r="370">
          <cell r="I370">
            <v>26</v>
          </cell>
          <cell r="L370">
            <v>23</v>
          </cell>
        </row>
        <row r="371">
          <cell r="I371">
            <v>35</v>
          </cell>
          <cell r="L371">
            <v>21</v>
          </cell>
        </row>
        <row r="372">
          <cell r="I372">
            <v>10</v>
          </cell>
          <cell r="L372">
            <v>11</v>
          </cell>
        </row>
        <row r="373">
          <cell r="I373" t="str">
            <v>N/A</v>
          </cell>
          <cell r="L373" t="str">
            <v>N/A</v>
          </cell>
        </row>
        <row r="374">
          <cell r="I374">
            <v>86</v>
          </cell>
          <cell r="L374">
            <v>28.999999999999996</v>
          </cell>
        </row>
        <row r="375">
          <cell r="I375">
            <v>48</v>
          </cell>
          <cell r="L375">
            <v>28.000000000000004</v>
          </cell>
        </row>
        <row r="376">
          <cell r="I376">
            <v>71</v>
          </cell>
          <cell r="L376">
            <v>24</v>
          </cell>
        </row>
        <row r="377">
          <cell r="I377">
            <v>61</v>
          </cell>
          <cell r="L377">
            <v>45</v>
          </cell>
        </row>
        <row r="378">
          <cell r="I378" t="str">
            <v>N/A</v>
          </cell>
          <cell r="L378" t="str">
            <v>N/A</v>
          </cell>
        </row>
        <row r="379">
          <cell r="I379" t="str">
            <v>N/A</v>
          </cell>
          <cell r="L379" t="str">
            <v>N/A</v>
          </cell>
        </row>
        <row r="380">
          <cell r="I380">
            <v>62</v>
          </cell>
          <cell r="L380">
            <v>49</v>
          </cell>
        </row>
        <row r="381">
          <cell r="I381">
            <v>68</v>
          </cell>
          <cell r="L381">
            <v>63</v>
          </cell>
        </row>
        <row r="382">
          <cell r="I382">
            <v>20</v>
          </cell>
          <cell r="L382">
            <v>32</v>
          </cell>
        </row>
        <row r="383">
          <cell r="I383">
            <v>45</v>
          </cell>
          <cell r="L383">
            <v>39</v>
          </cell>
        </row>
        <row r="384">
          <cell r="I384">
            <v>19</v>
          </cell>
          <cell r="L384">
            <v>21</v>
          </cell>
        </row>
        <row r="385">
          <cell r="I385">
            <v>52</v>
          </cell>
          <cell r="L385">
            <v>45</v>
          </cell>
        </row>
        <row r="386">
          <cell r="I386">
            <v>84</v>
          </cell>
          <cell r="L386">
            <v>56.000000000000007</v>
          </cell>
        </row>
        <row r="387">
          <cell r="I387" t="str">
            <v>N/A</v>
          </cell>
          <cell r="L387" t="str">
            <v>N/A</v>
          </cell>
        </row>
        <row r="388">
          <cell r="I388">
            <v>17</v>
          </cell>
          <cell r="L388">
            <v>14.000000000000002</v>
          </cell>
        </row>
        <row r="389">
          <cell r="I389" t="str">
            <v>N/A</v>
          </cell>
          <cell r="L389" t="str">
            <v>N/A</v>
          </cell>
        </row>
        <row r="390">
          <cell r="I390">
            <v>45</v>
          </cell>
          <cell r="L390" t="str">
            <v>N/A</v>
          </cell>
        </row>
        <row r="391">
          <cell r="I391">
            <v>46</v>
          </cell>
          <cell r="L391">
            <v>17</v>
          </cell>
        </row>
        <row r="392">
          <cell r="I392">
            <v>17</v>
          </cell>
          <cell r="L392">
            <v>16</v>
          </cell>
        </row>
        <row r="393">
          <cell r="I393">
            <v>17</v>
          </cell>
          <cell r="L393">
            <v>17</v>
          </cell>
        </row>
        <row r="394">
          <cell r="I394">
            <v>62</v>
          </cell>
          <cell r="L394">
            <v>25</v>
          </cell>
        </row>
        <row r="395">
          <cell r="I395" t="str">
            <v>N/A</v>
          </cell>
          <cell r="L395" t="str">
            <v>N/A</v>
          </cell>
        </row>
        <row r="396">
          <cell r="I396">
            <v>35</v>
          </cell>
          <cell r="L396" t="str">
            <v>N/A</v>
          </cell>
        </row>
        <row r="397">
          <cell r="I397">
            <v>79</v>
          </cell>
          <cell r="L397">
            <v>40</v>
          </cell>
        </row>
        <row r="398">
          <cell r="I398">
            <v>48</v>
          </cell>
          <cell r="L398">
            <v>20</v>
          </cell>
        </row>
        <row r="399">
          <cell r="I399">
            <v>46</v>
          </cell>
          <cell r="L399">
            <v>25</v>
          </cell>
        </row>
        <row r="400">
          <cell r="I400">
            <v>24</v>
          </cell>
          <cell r="L400">
            <v>27</v>
          </cell>
        </row>
        <row r="401">
          <cell r="I401">
            <v>60</v>
          </cell>
          <cell r="L401" t="str">
            <v>N/A</v>
          </cell>
        </row>
        <row r="402">
          <cell r="I402">
            <v>70</v>
          </cell>
          <cell r="L402">
            <v>19</v>
          </cell>
        </row>
        <row r="403">
          <cell r="I403">
            <v>66</v>
          </cell>
          <cell r="L403">
            <v>77</v>
          </cell>
        </row>
        <row r="404">
          <cell r="I404">
            <v>6</v>
          </cell>
          <cell r="L404">
            <v>11</v>
          </cell>
        </row>
        <row r="405">
          <cell r="I405">
            <v>17</v>
          </cell>
          <cell r="L405">
            <v>19</v>
          </cell>
        </row>
        <row r="406">
          <cell r="I406">
            <v>34</v>
          </cell>
          <cell r="L406">
            <v>18</v>
          </cell>
        </row>
        <row r="407">
          <cell r="I407" t="str">
            <v>N/A</v>
          </cell>
          <cell r="L407" t="str">
            <v>N/A</v>
          </cell>
        </row>
        <row r="408">
          <cell r="I408">
            <v>56.000000000000007</v>
          </cell>
          <cell r="L408">
            <v>62</v>
          </cell>
        </row>
        <row r="409">
          <cell r="I409">
            <v>50</v>
          </cell>
          <cell r="L409">
            <v>22</v>
          </cell>
        </row>
        <row r="410">
          <cell r="I410">
            <v>22</v>
          </cell>
          <cell r="L410">
            <v>17</v>
          </cell>
        </row>
        <row r="411">
          <cell r="I411">
            <v>51</v>
          </cell>
          <cell r="L411">
            <v>36</v>
          </cell>
        </row>
        <row r="412">
          <cell r="I412">
            <v>91</v>
          </cell>
          <cell r="L412">
            <v>37</v>
          </cell>
        </row>
        <row r="413">
          <cell r="I413">
            <v>45</v>
          </cell>
          <cell r="L413">
            <v>22</v>
          </cell>
        </row>
        <row r="414">
          <cell r="I414">
            <v>30</v>
          </cell>
          <cell r="L414">
            <v>19</v>
          </cell>
        </row>
        <row r="415">
          <cell r="I415">
            <v>62</v>
          </cell>
          <cell r="L415">
            <v>38</v>
          </cell>
        </row>
        <row r="416">
          <cell r="I416">
            <v>33</v>
          </cell>
          <cell r="L416">
            <v>38</v>
          </cell>
        </row>
        <row r="417">
          <cell r="I417">
            <v>43</v>
          </cell>
          <cell r="L417">
            <v>24</v>
          </cell>
        </row>
        <row r="418">
          <cell r="I418">
            <v>73</v>
          </cell>
          <cell r="L418">
            <v>5</v>
          </cell>
        </row>
        <row r="419">
          <cell r="I419" t="str">
            <v>N/A</v>
          </cell>
          <cell r="L419" t="str">
            <v>N/A</v>
          </cell>
        </row>
        <row r="420">
          <cell r="I420">
            <v>18</v>
          </cell>
          <cell r="L420">
            <v>9</v>
          </cell>
        </row>
        <row r="421">
          <cell r="I421">
            <v>55.000000000000007</v>
          </cell>
          <cell r="L421">
            <v>42</v>
          </cell>
        </row>
        <row r="422">
          <cell r="I422">
            <v>73</v>
          </cell>
          <cell r="L422">
            <v>51</v>
          </cell>
        </row>
        <row r="423">
          <cell r="I423">
            <v>51</v>
          </cell>
          <cell r="L423">
            <v>48</v>
          </cell>
        </row>
        <row r="424">
          <cell r="I424">
            <v>82</v>
          </cell>
          <cell r="L424">
            <v>28.999999999999996</v>
          </cell>
        </row>
        <row r="425">
          <cell r="I425">
            <v>9</v>
          </cell>
          <cell r="L425" t="str">
            <v>N/A</v>
          </cell>
        </row>
        <row r="426">
          <cell r="I426">
            <v>37</v>
          </cell>
          <cell r="L426" t="str">
            <v>N/A</v>
          </cell>
        </row>
        <row r="427">
          <cell r="I427">
            <v>37</v>
          </cell>
          <cell r="L427">
            <v>15</v>
          </cell>
        </row>
        <row r="428">
          <cell r="I428">
            <v>25</v>
          </cell>
          <cell r="L428">
            <v>25</v>
          </cell>
        </row>
        <row r="429">
          <cell r="I429">
            <v>12</v>
          </cell>
          <cell r="L429">
            <v>14.000000000000002</v>
          </cell>
        </row>
        <row r="430">
          <cell r="I430">
            <v>30</v>
          </cell>
          <cell r="L430">
            <v>18</v>
          </cell>
        </row>
        <row r="431">
          <cell r="I431">
            <v>18</v>
          </cell>
          <cell r="L431">
            <v>28.999999999999996</v>
          </cell>
        </row>
        <row r="432">
          <cell r="I432">
            <v>27</v>
          </cell>
          <cell r="L432">
            <v>19</v>
          </cell>
        </row>
        <row r="433">
          <cell r="I433">
            <v>85</v>
          </cell>
          <cell r="L433">
            <v>20</v>
          </cell>
        </row>
        <row r="434">
          <cell r="I434">
            <v>41</v>
          </cell>
          <cell r="L434">
            <v>20</v>
          </cell>
        </row>
        <row r="435">
          <cell r="I435">
            <v>100</v>
          </cell>
          <cell r="L435" t="str">
            <v>N/A</v>
          </cell>
        </row>
        <row r="436">
          <cell r="I436">
            <v>100</v>
          </cell>
          <cell r="L436">
            <v>28.999999999999996</v>
          </cell>
        </row>
        <row r="437">
          <cell r="I437">
            <v>12</v>
          </cell>
          <cell r="L437">
            <v>18</v>
          </cell>
        </row>
        <row r="438">
          <cell r="I438">
            <v>12</v>
          </cell>
          <cell r="L438">
            <v>14.000000000000002</v>
          </cell>
        </row>
        <row r="439">
          <cell r="I439">
            <v>26</v>
          </cell>
          <cell r="L439">
            <v>8</v>
          </cell>
        </row>
        <row r="440">
          <cell r="I440">
            <v>13</v>
          </cell>
          <cell r="L440">
            <v>14.000000000000002</v>
          </cell>
        </row>
        <row r="441">
          <cell r="I441">
            <v>28.000000000000004</v>
          </cell>
          <cell r="L441">
            <v>14.000000000000002</v>
          </cell>
        </row>
        <row r="442">
          <cell r="I442">
            <v>24</v>
          </cell>
          <cell r="L442">
            <v>19</v>
          </cell>
        </row>
        <row r="443">
          <cell r="I443">
            <v>75</v>
          </cell>
          <cell r="L443">
            <v>24</v>
          </cell>
        </row>
        <row r="444">
          <cell r="I444">
            <v>47</v>
          </cell>
          <cell r="L444">
            <v>21</v>
          </cell>
        </row>
        <row r="445">
          <cell r="I445">
            <v>46</v>
          </cell>
          <cell r="L445">
            <v>63</v>
          </cell>
        </row>
        <row r="446">
          <cell r="I446">
            <v>74</v>
          </cell>
          <cell r="L446">
            <v>22</v>
          </cell>
        </row>
        <row r="447">
          <cell r="I447" t="str">
            <v>N/A</v>
          </cell>
          <cell r="L447" t="str">
            <v>N/A</v>
          </cell>
        </row>
        <row r="448">
          <cell r="I448">
            <v>21</v>
          </cell>
          <cell r="L448">
            <v>23</v>
          </cell>
        </row>
        <row r="449">
          <cell r="I449">
            <v>35</v>
          </cell>
          <cell r="L449" t="str">
            <v>N/A</v>
          </cell>
        </row>
        <row r="450">
          <cell r="I450" t="str">
            <v>N/A</v>
          </cell>
          <cell r="L450" t="str">
            <v>N/A</v>
          </cell>
        </row>
        <row r="451">
          <cell r="I451">
            <v>36</v>
          </cell>
          <cell r="L451">
            <v>32</v>
          </cell>
        </row>
        <row r="452">
          <cell r="I452">
            <v>36</v>
          </cell>
          <cell r="L452" t="str">
            <v>N/A</v>
          </cell>
        </row>
        <row r="453">
          <cell r="I453">
            <v>24</v>
          </cell>
          <cell r="L453">
            <v>28.000000000000004</v>
          </cell>
        </row>
        <row r="454">
          <cell r="I454">
            <v>39</v>
          </cell>
          <cell r="L454">
            <v>17</v>
          </cell>
        </row>
        <row r="455">
          <cell r="I455">
            <v>35</v>
          </cell>
          <cell r="L455">
            <v>23</v>
          </cell>
        </row>
        <row r="456">
          <cell r="I456">
            <v>64</v>
          </cell>
          <cell r="L456">
            <v>32</v>
          </cell>
        </row>
        <row r="457">
          <cell r="I457" t="str">
            <v>N/A</v>
          </cell>
          <cell r="L457" t="str">
            <v>N/A</v>
          </cell>
        </row>
        <row r="458">
          <cell r="I458" t="str">
            <v>N/A</v>
          </cell>
          <cell r="L458" t="str">
            <v>N/A</v>
          </cell>
        </row>
        <row r="459">
          <cell r="I459" t="str">
            <v>N/A</v>
          </cell>
          <cell r="L459" t="str">
            <v>N/A</v>
          </cell>
        </row>
        <row r="460">
          <cell r="I460">
            <v>25</v>
          </cell>
          <cell r="L460">
            <v>21</v>
          </cell>
        </row>
        <row r="461">
          <cell r="I461">
            <v>20</v>
          </cell>
          <cell r="L461">
            <v>11</v>
          </cell>
        </row>
        <row r="462">
          <cell r="I462" t="str">
            <v>N/A</v>
          </cell>
          <cell r="L462" t="str">
            <v>N/A</v>
          </cell>
        </row>
        <row r="463">
          <cell r="I463">
            <v>16</v>
          </cell>
          <cell r="L463">
            <v>9</v>
          </cell>
        </row>
        <row r="464">
          <cell r="I464">
            <v>26</v>
          </cell>
          <cell r="L464">
            <v>25</v>
          </cell>
        </row>
        <row r="465">
          <cell r="I465">
            <v>32</v>
          </cell>
          <cell r="L465">
            <v>28.000000000000004</v>
          </cell>
        </row>
        <row r="466">
          <cell r="I466" t="str">
            <v>N/A</v>
          </cell>
          <cell r="L466" t="str">
            <v>N/A</v>
          </cell>
        </row>
        <row r="467">
          <cell r="I467" t="str">
            <v>N/A</v>
          </cell>
          <cell r="L467" t="str">
            <v>N/A</v>
          </cell>
        </row>
        <row r="468">
          <cell r="I468">
            <v>18</v>
          </cell>
          <cell r="L468">
            <v>18</v>
          </cell>
        </row>
        <row r="469">
          <cell r="I469">
            <v>37</v>
          </cell>
          <cell r="L469">
            <v>40</v>
          </cell>
        </row>
        <row r="470">
          <cell r="I470">
            <v>65</v>
          </cell>
          <cell r="L470">
            <v>17</v>
          </cell>
        </row>
        <row r="471">
          <cell r="I471">
            <v>18</v>
          </cell>
          <cell r="L471">
            <v>17</v>
          </cell>
        </row>
        <row r="472">
          <cell r="I472">
            <v>67</v>
          </cell>
          <cell r="L472">
            <v>54</v>
          </cell>
        </row>
        <row r="473">
          <cell r="I473">
            <v>67</v>
          </cell>
          <cell r="L473">
            <v>13</v>
          </cell>
        </row>
        <row r="474">
          <cell r="I474">
            <v>92</v>
          </cell>
          <cell r="L474">
            <v>21</v>
          </cell>
        </row>
        <row r="475">
          <cell r="I475" t="str">
            <v>N/A</v>
          </cell>
          <cell r="L475" t="str">
            <v>N/A</v>
          </cell>
        </row>
        <row r="476">
          <cell r="I476">
            <v>15</v>
          </cell>
          <cell r="L476">
            <v>20</v>
          </cell>
        </row>
        <row r="477">
          <cell r="I477">
            <v>14.000000000000002</v>
          </cell>
          <cell r="L477">
            <v>16</v>
          </cell>
        </row>
        <row r="478">
          <cell r="I478">
            <v>23</v>
          </cell>
          <cell r="L478">
            <v>22</v>
          </cell>
        </row>
        <row r="479">
          <cell r="I479">
            <v>67</v>
          </cell>
          <cell r="L479">
            <v>19</v>
          </cell>
        </row>
        <row r="480">
          <cell r="I480">
            <v>30</v>
          </cell>
          <cell r="L480">
            <v>15</v>
          </cell>
        </row>
        <row r="481">
          <cell r="I481">
            <v>65</v>
          </cell>
          <cell r="L481">
            <v>30</v>
          </cell>
        </row>
        <row r="482">
          <cell r="I482">
            <v>38</v>
          </cell>
          <cell r="L482">
            <v>20</v>
          </cell>
        </row>
        <row r="483">
          <cell r="I483">
            <v>39</v>
          </cell>
          <cell r="L483">
            <v>15</v>
          </cell>
        </row>
        <row r="484">
          <cell r="I484">
            <v>82</v>
          </cell>
          <cell r="L484">
            <v>36</v>
          </cell>
        </row>
        <row r="485">
          <cell r="I485">
            <v>18</v>
          </cell>
          <cell r="L485">
            <v>16</v>
          </cell>
        </row>
        <row r="486">
          <cell r="I486">
            <v>31</v>
          </cell>
          <cell r="L486">
            <v>36</v>
          </cell>
        </row>
        <row r="487">
          <cell r="I487">
            <v>70</v>
          </cell>
          <cell r="L487">
            <v>24</v>
          </cell>
        </row>
        <row r="488">
          <cell r="I488">
            <v>36</v>
          </cell>
          <cell r="L488">
            <v>21</v>
          </cell>
        </row>
        <row r="489">
          <cell r="I489">
            <v>23</v>
          </cell>
          <cell r="L489">
            <v>19</v>
          </cell>
        </row>
        <row r="490">
          <cell r="I490">
            <v>8</v>
          </cell>
          <cell r="L490" t="str">
            <v>N/A</v>
          </cell>
        </row>
        <row r="491">
          <cell r="I491">
            <v>16</v>
          </cell>
          <cell r="L491">
            <v>16</v>
          </cell>
        </row>
        <row r="492">
          <cell r="I492">
            <v>8</v>
          </cell>
          <cell r="L492" t="str">
            <v>N/A</v>
          </cell>
        </row>
        <row r="493">
          <cell r="I493">
            <v>31</v>
          </cell>
          <cell r="L493">
            <v>21</v>
          </cell>
        </row>
        <row r="494">
          <cell r="I494">
            <v>16</v>
          </cell>
          <cell r="L494">
            <v>21</v>
          </cell>
        </row>
        <row r="495">
          <cell r="I495">
            <v>19</v>
          </cell>
          <cell r="L495">
            <v>20</v>
          </cell>
        </row>
        <row r="496">
          <cell r="I496">
            <v>63</v>
          </cell>
          <cell r="L496">
            <v>13</v>
          </cell>
        </row>
        <row r="497">
          <cell r="I497">
            <v>47</v>
          </cell>
          <cell r="L497">
            <v>22</v>
          </cell>
        </row>
        <row r="498">
          <cell r="I498">
            <v>85</v>
          </cell>
          <cell r="L498">
            <v>25</v>
          </cell>
        </row>
        <row r="499">
          <cell r="I499">
            <v>73</v>
          </cell>
          <cell r="L499">
            <v>28.999999999999996</v>
          </cell>
        </row>
        <row r="500">
          <cell r="I500">
            <v>41</v>
          </cell>
          <cell r="L500">
            <v>23</v>
          </cell>
        </row>
        <row r="501">
          <cell r="I501" t="str">
            <v>N/A</v>
          </cell>
          <cell r="L501" t="str">
            <v>N/A</v>
          </cell>
        </row>
        <row r="502">
          <cell r="I502">
            <v>39</v>
          </cell>
          <cell r="L502">
            <v>44</v>
          </cell>
        </row>
        <row r="503">
          <cell r="I503">
            <v>26</v>
          </cell>
          <cell r="L503">
            <v>22</v>
          </cell>
        </row>
        <row r="504">
          <cell r="I504" t="str">
            <v>N/A</v>
          </cell>
          <cell r="L504" t="str">
            <v>N/A</v>
          </cell>
        </row>
        <row r="505">
          <cell r="I505">
            <v>50</v>
          </cell>
          <cell r="L505">
            <v>16</v>
          </cell>
        </row>
        <row r="506">
          <cell r="I506">
            <v>49</v>
          </cell>
          <cell r="L506">
            <v>40</v>
          </cell>
        </row>
        <row r="507">
          <cell r="I507">
            <v>31</v>
          </cell>
          <cell r="L507">
            <v>24</v>
          </cell>
        </row>
        <row r="508">
          <cell r="I508">
            <v>48</v>
          </cell>
          <cell r="L508">
            <v>42</v>
          </cell>
        </row>
        <row r="509">
          <cell r="I509">
            <v>56.000000000000007</v>
          </cell>
          <cell r="L509">
            <v>52</v>
          </cell>
        </row>
        <row r="510">
          <cell r="I510">
            <v>42</v>
          </cell>
          <cell r="L510">
            <v>17</v>
          </cell>
        </row>
        <row r="511">
          <cell r="I511">
            <v>30</v>
          </cell>
          <cell r="L511">
            <v>24</v>
          </cell>
        </row>
        <row r="512">
          <cell r="I512">
            <v>17</v>
          </cell>
          <cell r="L512">
            <v>14.000000000000002</v>
          </cell>
        </row>
        <row r="513">
          <cell r="I513">
            <v>76</v>
          </cell>
          <cell r="L513">
            <v>24</v>
          </cell>
        </row>
        <row r="514">
          <cell r="I514">
            <v>59</v>
          </cell>
          <cell r="L514">
            <v>33</v>
          </cell>
        </row>
        <row r="515">
          <cell r="I515">
            <v>65</v>
          </cell>
          <cell r="L515">
            <v>26</v>
          </cell>
        </row>
        <row r="516">
          <cell r="I516">
            <v>90</v>
          </cell>
          <cell r="L516">
            <v>31</v>
          </cell>
        </row>
        <row r="517">
          <cell r="I517">
            <v>15</v>
          </cell>
          <cell r="L517">
            <v>17</v>
          </cell>
        </row>
        <row r="518">
          <cell r="I518">
            <v>12</v>
          </cell>
          <cell r="L518">
            <v>14.000000000000002</v>
          </cell>
        </row>
        <row r="519">
          <cell r="I519">
            <v>94</v>
          </cell>
          <cell r="L519">
            <v>41</v>
          </cell>
        </row>
        <row r="520">
          <cell r="I520">
            <v>75</v>
          </cell>
          <cell r="L520">
            <v>21</v>
          </cell>
        </row>
        <row r="521">
          <cell r="I521">
            <v>18</v>
          </cell>
          <cell r="L521">
            <v>22</v>
          </cell>
        </row>
        <row r="522">
          <cell r="I522">
            <v>40</v>
          </cell>
          <cell r="L522">
            <v>21</v>
          </cell>
        </row>
        <row r="523">
          <cell r="I523" t="str">
            <v>N/A</v>
          </cell>
          <cell r="L523" t="str">
            <v>N/A</v>
          </cell>
        </row>
        <row r="524">
          <cell r="I524">
            <v>41</v>
          </cell>
          <cell r="L524">
            <v>39</v>
          </cell>
        </row>
        <row r="525">
          <cell r="I525">
            <v>34</v>
          </cell>
          <cell r="L525">
            <v>12</v>
          </cell>
        </row>
        <row r="526">
          <cell r="I526" t="str">
            <v>N/A</v>
          </cell>
          <cell r="L526" t="str">
            <v>N/A</v>
          </cell>
        </row>
        <row r="527">
          <cell r="I527">
            <v>49</v>
          </cell>
          <cell r="L527">
            <v>35</v>
          </cell>
        </row>
        <row r="528">
          <cell r="I528">
            <v>60</v>
          </cell>
          <cell r="L528">
            <v>56.000000000000007</v>
          </cell>
        </row>
        <row r="529">
          <cell r="I529" t="str">
            <v>N/A</v>
          </cell>
          <cell r="L529" t="str">
            <v>N/A</v>
          </cell>
        </row>
        <row r="530">
          <cell r="I530">
            <v>77</v>
          </cell>
          <cell r="L530">
            <v>27</v>
          </cell>
        </row>
        <row r="531">
          <cell r="I531">
            <v>78</v>
          </cell>
          <cell r="L531">
            <v>16</v>
          </cell>
        </row>
        <row r="532">
          <cell r="I532">
            <v>49</v>
          </cell>
          <cell r="L532" t="str">
            <v>N/A</v>
          </cell>
        </row>
        <row r="533">
          <cell r="I533">
            <v>38</v>
          </cell>
          <cell r="L533">
            <v>34</v>
          </cell>
        </row>
        <row r="534">
          <cell r="I534">
            <v>21</v>
          </cell>
          <cell r="L534">
            <v>2</v>
          </cell>
        </row>
        <row r="535">
          <cell r="I535">
            <v>48</v>
          </cell>
          <cell r="L535">
            <v>17</v>
          </cell>
        </row>
        <row r="536">
          <cell r="I536">
            <v>51</v>
          </cell>
          <cell r="L536">
            <v>25</v>
          </cell>
        </row>
        <row r="537">
          <cell r="I537">
            <v>13</v>
          </cell>
          <cell r="L537">
            <v>14.000000000000002</v>
          </cell>
        </row>
        <row r="538">
          <cell r="I538" t="str">
            <v>N/A</v>
          </cell>
          <cell r="L538" t="str">
            <v>N/A</v>
          </cell>
        </row>
        <row r="539">
          <cell r="I539">
            <v>50</v>
          </cell>
          <cell r="L539">
            <v>20</v>
          </cell>
        </row>
        <row r="540">
          <cell r="I540">
            <v>28.000000000000004</v>
          </cell>
          <cell r="L540">
            <v>18</v>
          </cell>
        </row>
        <row r="541">
          <cell r="I541">
            <v>16</v>
          </cell>
          <cell r="L541" t="str">
            <v>N/A</v>
          </cell>
        </row>
        <row r="542">
          <cell r="I542">
            <v>78</v>
          </cell>
          <cell r="L542">
            <v>18</v>
          </cell>
        </row>
        <row r="543">
          <cell r="I543">
            <v>37</v>
          </cell>
          <cell r="L543">
            <v>14.000000000000002</v>
          </cell>
        </row>
        <row r="544">
          <cell r="I544">
            <v>30</v>
          </cell>
          <cell r="L544">
            <v>14.000000000000002</v>
          </cell>
        </row>
        <row r="545">
          <cell r="I545">
            <v>36</v>
          </cell>
          <cell r="L545">
            <v>56.000000000000007</v>
          </cell>
        </row>
        <row r="546">
          <cell r="I546">
            <v>48</v>
          </cell>
          <cell r="L546">
            <v>43</v>
          </cell>
        </row>
        <row r="547">
          <cell r="I547">
            <v>28.000000000000004</v>
          </cell>
          <cell r="L547">
            <v>15</v>
          </cell>
        </row>
        <row r="548">
          <cell r="I548">
            <v>82</v>
          </cell>
          <cell r="L548">
            <v>19</v>
          </cell>
        </row>
        <row r="549">
          <cell r="I549">
            <v>53</v>
          </cell>
          <cell r="L549">
            <v>27</v>
          </cell>
        </row>
        <row r="550">
          <cell r="I550">
            <v>23</v>
          </cell>
          <cell r="L550">
            <v>24</v>
          </cell>
        </row>
        <row r="551">
          <cell r="I551">
            <v>35</v>
          </cell>
          <cell r="L551">
            <v>39</v>
          </cell>
        </row>
        <row r="552">
          <cell r="I552">
            <v>12</v>
          </cell>
          <cell r="L552">
            <v>13</v>
          </cell>
        </row>
        <row r="553">
          <cell r="I553">
            <v>35</v>
          </cell>
          <cell r="L553">
            <v>25</v>
          </cell>
        </row>
        <row r="554">
          <cell r="I554" t="str">
            <v>N/A</v>
          </cell>
          <cell r="L554" t="str">
            <v>N/A</v>
          </cell>
        </row>
        <row r="555">
          <cell r="I555">
            <v>26</v>
          </cell>
          <cell r="L555">
            <v>13</v>
          </cell>
        </row>
        <row r="556">
          <cell r="I556">
            <v>48</v>
          </cell>
          <cell r="L556">
            <v>46</v>
          </cell>
        </row>
        <row r="557">
          <cell r="I557">
            <v>62</v>
          </cell>
          <cell r="L557">
            <v>67</v>
          </cell>
        </row>
        <row r="558">
          <cell r="I558">
            <v>47</v>
          </cell>
          <cell r="L558">
            <v>38</v>
          </cell>
        </row>
        <row r="559">
          <cell r="I559">
            <v>91</v>
          </cell>
          <cell r="L559">
            <v>30</v>
          </cell>
        </row>
        <row r="560">
          <cell r="I560">
            <v>22</v>
          </cell>
          <cell r="L560">
            <v>25</v>
          </cell>
        </row>
        <row r="561">
          <cell r="I561">
            <v>95</v>
          </cell>
          <cell r="L561">
            <v>31</v>
          </cell>
        </row>
        <row r="562">
          <cell r="I562">
            <v>22</v>
          </cell>
          <cell r="L562">
            <v>23</v>
          </cell>
        </row>
        <row r="563">
          <cell r="I563">
            <v>28.000000000000004</v>
          </cell>
          <cell r="L563">
            <v>16</v>
          </cell>
        </row>
        <row r="564">
          <cell r="I564">
            <v>16</v>
          </cell>
          <cell r="L564">
            <v>19</v>
          </cell>
        </row>
        <row r="565">
          <cell r="I565">
            <v>28.999999999999996</v>
          </cell>
          <cell r="L565">
            <v>30</v>
          </cell>
        </row>
        <row r="566">
          <cell r="I566">
            <v>16</v>
          </cell>
          <cell r="L566">
            <v>18</v>
          </cell>
        </row>
        <row r="567">
          <cell r="I567">
            <v>49</v>
          </cell>
          <cell r="L567">
            <v>14.000000000000002</v>
          </cell>
        </row>
        <row r="568">
          <cell r="I568">
            <v>26</v>
          </cell>
          <cell r="L568">
            <v>22</v>
          </cell>
        </row>
        <row r="569">
          <cell r="I569">
            <v>17</v>
          </cell>
          <cell r="L569">
            <v>17</v>
          </cell>
        </row>
        <row r="570">
          <cell r="I570">
            <v>38</v>
          </cell>
          <cell r="L570">
            <v>15</v>
          </cell>
        </row>
        <row r="571">
          <cell r="I571">
            <v>15</v>
          </cell>
          <cell r="L571">
            <v>17</v>
          </cell>
        </row>
        <row r="572">
          <cell r="I572">
            <v>71</v>
          </cell>
          <cell r="L572">
            <v>33</v>
          </cell>
        </row>
        <row r="573">
          <cell r="I573" t="str">
            <v>N/A</v>
          </cell>
          <cell r="L573" t="str">
            <v>N/A</v>
          </cell>
        </row>
        <row r="574">
          <cell r="I574">
            <v>31</v>
          </cell>
          <cell r="L574">
            <v>24</v>
          </cell>
        </row>
        <row r="575">
          <cell r="I575" t="str">
            <v>N/A</v>
          </cell>
          <cell r="L575" t="str">
            <v>N/A</v>
          </cell>
        </row>
        <row r="576">
          <cell r="I576">
            <v>2</v>
          </cell>
          <cell r="L576">
            <v>27</v>
          </cell>
        </row>
        <row r="577">
          <cell r="I577">
            <v>44</v>
          </cell>
          <cell r="L577">
            <v>21</v>
          </cell>
        </row>
        <row r="578">
          <cell r="I578">
            <v>56.999999999999993</v>
          </cell>
          <cell r="L578">
            <v>41</v>
          </cell>
        </row>
        <row r="579">
          <cell r="I579">
            <v>46</v>
          </cell>
          <cell r="L579">
            <v>33</v>
          </cell>
        </row>
        <row r="580">
          <cell r="I580">
            <v>66</v>
          </cell>
          <cell r="L580" t="str">
            <v>N/A</v>
          </cell>
        </row>
        <row r="581">
          <cell r="I581" t="str">
            <v>N/A</v>
          </cell>
          <cell r="L581" t="str">
            <v>N/A</v>
          </cell>
        </row>
        <row r="582">
          <cell r="I582">
            <v>12</v>
          </cell>
          <cell r="L582">
            <v>20</v>
          </cell>
        </row>
        <row r="583">
          <cell r="I583">
            <v>13</v>
          </cell>
          <cell r="L583" t="str">
            <v>N/A</v>
          </cell>
        </row>
        <row r="584">
          <cell r="I584">
            <v>88</v>
          </cell>
          <cell r="L584">
            <v>18</v>
          </cell>
        </row>
        <row r="585">
          <cell r="I585">
            <v>22</v>
          </cell>
          <cell r="L585">
            <v>25</v>
          </cell>
        </row>
        <row r="586">
          <cell r="I586">
            <v>82</v>
          </cell>
          <cell r="L586">
            <v>26</v>
          </cell>
        </row>
        <row r="587">
          <cell r="I587">
            <v>30</v>
          </cell>
          <cell r="L587">
            <v>18</v>
          </cell>
        </row>
        <row r="588">
          <cell r="I588">
            <v>36</v>
          </cell>
          <cell r="L588">
            <v>23</v>
          </cell>
        </row>
        <row r="589">
          <cell r="I589">
            <v>50</v>
          </cell>
          <cell r="L589">
            <v>34</v>
          </cell>
        </row>
        <row r="590">
          <cell r="I590">
            <v>13</v>
          </cell>
          <cell r="L590" t="str">
            <v>N/A</v>
          </cell>
        </row>
        <row r="591">
          <cell r="I591">
            <v>35</v>
          </cell>
          <cell r="L591">
            <v>12</v>
          </cell>
        </row>
        <row r="592">
          <cell r="I592">
            <v>35</v>
          </cell>
          <cell r="L592">
            <v>37</v>
          </cell>
        </row>
        <row r="593">
          <cell r="I593">
            <v>49</v>
          </cell>
          <cell r="L593">
            <v>19</v>
          </cell>
        </row>
        <row r="594">
          <cell r="I594">
            <v>52</v>
          </cell>
          <cell r="L594">
            <v>32</v>
          </cell>
        </row>
        <row r="595">
          <cell r="I595" t="str">
            <v>N/A</v>
          </cell>
          <cell r="L595" t="str">
            <v>N/A</v>
          </cell>
        </row>
        <row r="596">
          <cell r="I596">
            <v>35</v>
          </cell>
          <cell r="L596">
            <v>33</v>
          </cell>
        </row>
        <row r="597">
          <cell r="I597">
            <v>18</v>
          </cell>
          <cell r="L597">
            <v>28.999999999999996</v>
          </cell>
        </row>
        <row r="598">
          <cell r="I598">
            <v>70</v>
          </cell>
          <cell r="L598">
            <v>32</v>
          </cell>
        </row>
        <row r="599">
          <cell r="I599">
            <v>61</v>
          </cell>
          <cell r="L599">
            <v>18</v>
          </cell>
        </row>
        <row r="600">
          <cell r="I600">
            <v>25</v>
          </cell>
          <cell r="L600">
            <v>19</v>
          </cell>
        </row>
        <row r="601">
          <cell r="I601">
            <v>40</v>
          </cell>
          <cell r="L601" t="str">
            <v>N/A</v>
          </cell>
        </row>
        <row r="602">
          <cell r="I602">
            <v>14.000000000000002</v>
          </cell>
          <cell r="L602">
            <v>12</v>
          </cell>
        </row>
        <row r="603">
          <cell r="I603">
            <v>18</v>
          </cell>
          <cell r="L603">
            <v>21</v>
          </cell>
        </row>
        <row r="604">
          <cell r="I604">
            <v>13</v>
          </cell>
          <cell r="L604">
            <v>15</v>
          </cell>
        </row>
        <row r="605">
          <cell r="I605">
            <v>80</v>
          </cell>
          <cell r="L605">
            <v>27</v>
          </cell>
        </row>
        <row r="606">
          <cell r="I606">
            <v>33</v>
          </cell>
          <cell r="L606">
            <v>15</v>
          </cell>
        </row>
        <row r="607">
          <cell r="I607">
            <v>63</v>
          </cell>
          <cell r="L607">
            <v>16</v>
          </cell>
        </row>
        <row r="608">
          <cell r="I608">
            <v>22</v>
          </cell>
          <cell r="L608">
            <v>17</v>
          </cell>
        </row>
        <row r="609">
          <cell r="I609">
            <v>46</v>
          </cell>
          <cell r="L609">
            <v>40</v>
          </cell>
        </row>
        <row r="610">
          <cell r="I610">
            <v>63</v>
          </cell>
          <cell r="L610">
            <v>39</v>
          </cell>
        </row>
        <row r="611">
          <cell r="I611">
            <v>41</v>
          </cell>
          <cell r="L611">
            <v>35</v>
          </cell>
        </row>
        <row r="612">
          <cell r="I612">
            <v>40</v>
          </cell>
          <cell r="L612">
            <v>28.999999999999996</v>
          </cell>
        </row>
        <row r="613">
          <cell r="I613">
            <v>34</v>
          </cell>
          <cell r="L613">
            <v>31</v>
          </cell>
        </row>
        <row r="614">
          <cell r="I614">
            <v>31</v>
          </cell>
          <cell r="L614">
            <v>28.999999999999996</v>
          </cell>
        </row>
        <row r="615">
          <cell r="I615">
            <v>45</v>
          </cell>
          <cell r="L615">
            <v>24</v>
          </cell>
        </row>
        <row r="616">
          <cell r="I616">
            <v>9</v>
          </cell>
          <cell r="L616" t="str">
            <v>N/A</v>
          </cell>
        </row>
        <row r="617">
          <cell r="I617">
            <v>46</v>
          </cell>
          <cell r="L617">
            <v>12</v>
          </cell>
        </row>
        <row r="618">
          <cell r="I618">
            <v>92</v>
          </cell>
          <cell r="L618">
            <v>78</v>
          </cell>
        </row>
        <row r="619">
          <cell r="I619">
            <v>27</v>
          </cell>
          <cell r="L619">
            <v>41</v>
          </cell>
        </row>
        <row r="620">
          <cell r="I620">
            <v>67</v>
          </cell>
          <cell r="L620">
            <v>23</v>
          </cell>
        </row>
        <row r="621">
          <cell r="I621">
            <v>39</v>
          </cell>
          <cell r="L621">
            <v>37</v>
          </cell>
        </row>
        <row r="622">
          <cell r="I622">
            <v>63</v>
          </cell>
          <cell r="L622">
            <v>48</v>
          </cell>
        </row>
        <row r="623">
          <cell r="I623" t="str">
            <v>N/A</v>
          </cell>
          <cell r="L623" t="str">
            <v>N/A</v>
          </cell>
        </row>
        <row r="624">
          <cell r="I624">
            <v>66</v>
          </cell>
          <cell r="L624" t="str">
            <v>N/A</v>
          </cell>
        </row>
        <row r="625">
          <cell r="I625">
            <v>18</v>
          </cell>
          <cell r="L625" t="str">
            <v>N/A</v>
          </cell>
        </row>
        <row r="626">
          <cell r="I626">
            <v>16</v>
          </cell>
          <cell r="L626">
            <v>19</v>
          </cell>
        </row>
        <row r="627">
          <cell r="I627">
            <v>15</v>
          </cell>
          <cell r="L627">
            <v>18</v>
          </cell>
        </row>
        <row r="628">
          <cell r="I628">
            <v>51</v>
          </cell>
          <cell r="L628">
            <v>46</v>
          </cell>
        </row>
        <row r="629">
          <cell r="I629">
            <v>38</v>
          </cell>
          <cell r="L629">
            <v>27</v>
          </cell>
        </row>
        <row r="630">
          <cell r="I630">
            <v>56.999999999999993</v>
          </cell>
          <cell r="L630">
            <v>30</v>
          </cell>
        </row>
        <row r="631">
          <cell r="I631" t="str">
            <v>N/A</v>
          </cell>
          <cell r="L631" t="str">
            <v>N/A</v>
          </cell>
        </row>
        <row r="632">
          <cell r="I632">
            <v>32</v>
          </cell>
          <cell r="L632" t="str">
            <v>N/A</v>
          </cell>
        </row>
        <row r="633">
          <cell r="I633">
            <v>100</v>
          </cell>
          <cell r="L633">
            <v>56.999999999999993</v>
          </cell>
        </row>
        <row r="634">
          <cell r="I634">
            <v>56.000000000000007</v>
          </cell>
          <cell r="L634">
            <v>31</v>
          </cell>
        </row>
        <row r="635">
          <cell r="I635">
            <v>53</v>
          </cell>
          <cell r="L635">
            <v>32</v>
          </cell>
        </row>
        <row r="636">
          <cell r="I636">
            <v>77</v>
          </cell>
          <cell r="L636">
            <v>21</v>
          </cell>
        </row>
        <row r="637">
          <cell r="I637">
            <v>35</v>
          </cell>
          <cell r="L637">
            <v>21</v>
          </cell>
        </row>
        <row r="638">
          <cell r="I638">
            <v>24</v>
          </cell>
          <cell r="L638">
            <v>21</v>
          </cell>
        </row>
        <row r="639">
          <cell r="I639">
            <v>24</v>
          </cell>
          <cell r="L639">
            <v>21</v>
          </cell>
        </row>
        <row r="640">
          <cell r="I640">
            <v>70</v>
          </cell>
          <cell r="L640">
            <v>37</v>
          </cell>
        </row>
        <row r="641">
          <cell r="I641">
            <v>37</v>
          </cell>
          <cell r="L641">
            <v>32</v>
          </cell>
        </row>
        <row r="642">
          <cell r="I642">
            <v>25</v>
          </cell>
          <cell r="L642">
            <v>19</v>
          </cell>
        </row>
        <row r="643">
          <cell r="I643">
            <v>37</v>
          </cell>
          <cell r="L643" t="str">
            <v>N/A</v>
          </cell>
        </row>
        <row r="644">
          <cell r="I644">
            <v>68</v>
          </cell>
          <cell r="L644">
            <v>45</v>
          </cell>
        </row>
        <row r="645">
          <cell r="I645">
            <v>54</v>
          </cell>
          <cell r="L645">
            <v>26</v>
          </cell>
        </row>
        <row r="646">
          <cell r="I646">
            <v>28.999999999999996</v>
          </cell>
          <cell r="L646">
            <v>25</v>
          </cell>
        </row>
        <row r="647">
          <cell r="I647">
            <v>26</v>
          </cell>
          <cell r="L647">
            <v>13</v>
          </cell>
        </row>
        <row r="648">
          <cell r="I648">
            <v>56.999999999999993</v>
          </cell>
          <cell r="L648" t="str">
            <v>N/A</v>
          </cell>
        </row>
        <row r="649">
          <cell r="I649">
            <v>87</v>
          </cell>
          <cell r="L649">
            <v>85</v>
          </cell>
        </row>
        <row r="650">
          <cell r="I650">
            <v>42</v>
          </cell>
          <cell r="L650">
            <v>26</v>
          </cell>
        </row>
        <row r="651">
          <cell r="I651">
            <v>46</v>
          </cell>
          <cell r="L651">
            <v>30</v>
          </cell>
        </row>
        <row r="652">
          <cell r="I652">
            <v>49</v>
          </cell>
          <cell r="L652">
            <v>35</v>
          </cell>
        </row>
        <row r="653">
          <cell r="I653">
            <v>55.000000000000007</v>
          </cell>
          <cell r="L653">
            <v>25</v>
          </cell>
        </row>
        <row r="654">
          <cell r="I654">
            <v>32</v>
          </cell>
          <cell r="L654">
            <v>32</v>
          </cell>
        </row>
        <row r="655">
          <cell r="I655">
            <v>13</v>
          </cell>
          <cell r="L655">
            <v>17</v>
          </cell>
        </row>
        <row r="656">
          <cell r="I656">
            <v>63</v>
          </cell>
          <cell r="L656">
            <v>15</v>
          </cell>
        </row>
        <row r="657">
          <cell r="I657">
            <v>56.999999999999993</v>
          </cell>
          <cell r="L657">
            <v>45</v>
          </cell>
        </row>
        <row r="658">
          <cell r="I658">
            <v>20</v>
          </cell>
          <cell r="L658" t="str">
            <v>N/A</v>
          </cell>
        </row>
        <row r="659">
          <cell r="I659">
            <v>93</v>
          </cell>
          <cell r="L659">
            <v>66</v>
          </cell>
        </row>
        <row r="660">
          <cell r="I660">
            <v>69</v>
          </cell>
          <cell r="L660">
            <v>24</v>
          </cell>
        </row>
        <row r="661">
          <cell r="I661">
            <v>13</v>
          </cell>
          <cell r="L661">
            <v>12</v>
          </cell>
        </row>
        <row r="662">
          <cell r="I662">
            <v>19</v>
          </cell>
          <cell r="L662">
            <v>22</v>
          </cell>
        </row>
        <row r="663">
          <cell r="I663" t="str">
            <v>N/A</v>
          </cell>
          <cell r="L663" t="str">
            <v>N/A</v>
          </cell>
        </row>
        <row r="664">
          <cell r="I664">
            <v>80</v>
          </cell>
          <cell r="L664">
            <v>43</v>
          </cell>
        </row>
        <row r="665">
          <cell r="I665">
            <v>24</v>
          </cell>
          <cell r="L665">
            <v>20</v>
          </cell>
        </row>
        <row r="666">
          <cell r="I666" t="str">
            <v>N/A</v>
          </cell>
          <cell r="L666" t="str">
            <v>N/A</v>
          </cell>
        </row>
        <row r="667">
          <cell r="I667">
            <v>43</v>
          </cell>
          <cell r="L667">
            <v>50</v>
          </cell>
        </row>
        <row r="668">
          <cell r="I668">
            <v>11</v>
          </cell>
          <cell r="L668">
            <v>14.000000000000002</v>
          </cell>
        </row>
        <row r="669">
          <cell r="I669">
            <v>87</v>
          </cell>
          <cell r="L669">
            <v>15</v>
          </cell>
        </row>
        <row r="670">
          <cell r="I670">
            <v>34</v>
          </cell>
          <cell r="L670">
            <v>50</v>
          </cell>
        </row>
        <row r="671">
          <cell r="I671">
            <v>16</v>
          </cell>
          <cell r="L671">
            <v>18</v>
          </cell>
        </row>
        <row r="672">
          <cell r="I672" t="str">
            <v>N/A</v>
          </cell>
          <cell r="L672" t="str">
            <v>N/A</v>
          </cell>
        </row>
        <row r="673">
          <cell r="I673">
            <v>15</v>
          </cell>
          <cell r="L673">
            <v>20</v>
          </cell>
        </row>
        <row r="674">
          <cell r="I674">
            <v>74</v>
          </cell>
          <cell r="L674">
            <v>22</v>
          </cell>
        </row>
        <row r="675">
          <cell r="I675">
            <v>8</v>
          </cell>
          <cell r="L675">
            <v>15</v>
          </cell>
        </row>
        <row r="676">
          <cell r="I676">
            <v>14.000000000000002</v>
          </cell>
          <cell r="L676" t="str">
            <v>N/A</v>
          </cell>
        </row>
        <row r="677">
          <cell r="I677">
            <v>13</v>
          </cell>
          <cell r="L677">
            <v>14.000000000000002</v>
          </cell>
        </row>
        <row r="678">
          <cell r="I678">
            <v>40</v>
          </cell>
          <cell r="L678">
            <v>56.000000000000007</v>
          </cell>
        </row>
        <row r="679">
          <cell r="I679">
            <v>52</v>
          </cell>
          <cell r="L679">
            <v>46</v>
          </cell>
        </row>
        <row r="680">
          <cell r="I680">
            <v>46</v>
          </cell>
          <cell r="L680">
            <v>44</v>
          </cell>
        </row>
        <row r="681">
          <cell r="I681">
            <v>70</v>
          </cell>
          <cell r="L681">
            <v>42</v>
          </cell>
        </row>
        <row r="682">
          <cell r="I682">
            <v>49</v>
          </cell>
          <cell r="L682">
            <v>40</v>
          </cell>
        </row>
        <row r="683">
          <cell r="I683">
            <v>62</v>
          </cell>
          <cell r="L683" t="str">
            <v>N/A</v>
          </cell>
        </row>
        <row r="684">
          <cell r="I684">
            <v>42</v>
          </cell>
          <cell r="L684">
            <v>31</v>
          </cell>
        </row>
        <row r="685">
          <cell r="I685">
            <v>20</v>
          </cell>
          <cell r="L685">
            <v>22</v>
          </cell>
        </row>
        <row r="686">
          <cell r="I686">
            <v>78</v>
          </cell>
          <cell r="L686">
            <v>43</v>
          </cell>
        </row>
        <row r="687">
          <cell r="I687">
            <v>66</v>
          </cell>
          <cell r="L687">
            <v>41</v>
          </cell>
        </row>
        <row r="688">
          <cell r="I688">
            <v>82</v>
          </cell>
          <cell r="L688">
            <v>34</v>
          </cell>
        </row>
        <row r="689">
          <cell r="I689">
            <v>28.000000000000004</v>
          </cell>
          <cell r="L689">
            <v>28.000000000000004</v>
          </cell>
        </row>
        <row r="690">
          <cell r="I690">
            <v>23</v>
          </cell>
          <cell r="L690">
            <v>28.999999999999996</v>
          </cell>
        </row>
        <row r="691">
          <cell r="I691">
            <v>18</v>
          </cell>
          <cell r="L691">
            <v>18</v>
          </cell>
        </row>
        <row r="692">
          <cell r="I692">
            <v>17</v>
          </cell>
          <cell r="L692">
            <v>17</v>
          </cell>
        </row>
        <row r="693">
          <cell r="I693">
            <v>31</v>
          </cell>
          <cell r="L693">
            <v>13</v>
          </cell>
        </row>
        <row r="694">
          <cell r="I694">
            <v>41</v>
          </cell>
          <cell r="L694">
            <v>38</v>
          </cell>
        </row>
        <row r="695">
          <cell r="I695">
            <v>65</v>
          </cell>
          <cell r="L695" t="str">
            <v>N/A</v>
          </cell>
        </row>
        <row r="696">
          <cell r="I696">
            <v>34</v>
          </cell>
          <cell r="L696">
            <v>19</v>
          </cell>
        </row>
        <row r="697">
          <cell r="I697">
            <v>21</v>
          </cell>
          <cell r="L697">
            <v>23</v>
          </cell>
        </row>
        <row r="698">
          <cell r="I698">
            <v>15</v>
          </cell>
          <cell r="L698" t="str">
            <v>N/A</v>
          </cell>
        </row>
        <row r="699">
          <cell r="I699">
            <v>18</v>
          </cell>
          <cell r="L699">
            <v>20</v>
          </cell>
        </row>
        <row r="700">
          <cell r="I700">
            <v>44</v>
          </cell>
          <cell r="L700" t="str">
            <v>N/A</v>
          </cell>
        </row>
        <row r="701">
          <cell r="I701">
            <v>49</v>
          </cell>
          <cell r="L701">
            <v>48</v>
          </cell>
        </row>
        <row r="702">
          <cell r="I702">
            <v>21</v>
          </cell>
          <cell r="L702">
            <v>16</v>
          </cell>
        </row>
        <row r="703">
          <cell r="I703">
            <v>45</v>
          </cell>
          <cell r="L703">
            <v>51</v>
          </cell>
        </row>
        <row r="704">
          <cell r="I704">
            <v>54</v>
          </cell>
          <cell r="L704">
            <v>28.000000000000004</v>
          </cell>
        </row>
        <row r="705">
          <cell r="I705">
            <v>46</v>
          </cell>
          <cell r="L705">
            <v>31</v>
          </cell>
        </row>
        <row r="706">
          <cell r="I706">
            <v>31</v>
          </cell>
          <cell r="L706">
            <v>15</v>
          </cell>
        </row>
        <row r="707">
          <cell r="I707">
            <v>33</v>
          </cell>
          <cell r="L707">
            <v>31</v>
          </cell>
        </row>
        <row r="708">
          <cell r="I708">
            <v>19</v>
          </cell>
          <cell r="L708">
            <v>25</v>
          </cell>
        </row>
        <row r="709">
          <cell r="I709">
            <v>42</v>
          </cell>
          <cell r="L709">
            <v>17</v>
          </cell>
        </row>
        <row r="710">
          <cell r="I710">
            <v>67</v>
          </cell>
          <cell r="L710">
            <v>28.000000000000004</v>
          </cell>
        </row>
        <row r="711">
          <cell r="I711">
            <v>30</v>
          </cell>
          <cell r="L711">
            <v>28.999999999999996</v>
          </cell>
        </row>
        <row r="712">
          <cell r="I712">
            <v>15</v>
          </cell>
          <cell r="L712">
            <v>15</v>
          </cell>
        </row>
        <row r="713">
          <cell r="I713">
            <v>65</v>
          </cell>
          <cell r="L713">
            <v>61</v>
          </cell>
        </row>
        <row r="714">
          <cell r="I714">
            <v>79</v>
          </cell>
          <cell r="L714">
            <v>55.000000000000007</v>
          </cell>
        </row>
        <row r="715">
          <cell r="I715">
            <v>39</v>
          </cell>
          <cell r="L715">
            <v>20</v>
          </cell>
        </row>
        <row r="716">
          <cell r="I716">
            <v>18</v>
          </cell>
          <cell r="L716">
            <v>22</v>
          </cell>
        </row>
        <row r="717">
          <cell r="I717">
            <v>19</v>
          </cell>
          <cell r="L717">
            <v>14.000000000000002</v>
          </cell>
        </row>
        <row r="718">
          <cell r="I718">
            <v>24</v>
          </cell>
          <cell r="L718">
            <v>6</v>
          </cell>
        </row>
        <row r="719">
          <cell r="I719">
            <v>39</v>
          </cell>
          <cell r="L719">
            <v>18</v>
          </cell>
        </row>
        <row r="720">
          <cell r="I720">
            <v>34</v>
          </cell>
          <cell r="L720">
            <v>36</v>
          </cell>
        </row>
        <row r="721">
          <cell r="I721">
            <v>5</v>
          </cell>
          <cell r="L721">
            <v>9</v>
          </cell>
        </row>
        <row r="722">
          <cell r="I722">
            <v>51</v>
          </cell>
          <cell r="L722">
            <v>34</v>
          </cell>
        </row>
        <row r="723">
          <cell r="I723">
            <v>23</v>
          </cell>
          <cell r="L723">
            <v>24</v>
          </cell>
        </row>
        <row r="724">
          <cell r="I724">
            <v>22</v>
          </cell>
          <cell r="L724">
            <v>24</v>
          </cell>
        </row>
        <row r="725">
          <cell r="I725">
            <v>22</v>
          </cell>
          <cell r="L725">
            <v>23</v>
          </cell>
        </row>
        <row r="726">
          <cell r="I726">
            <v>8</v>
          </cell>
          <cell r="L726">
            <v>15</v>
          </cell>
        </row>
        <row r="727">
          <cell r="I727">
            <v>37</v>
          </cell>
          <cell r="L727">
            <v>10</v>
          </cell>
        </row>
        <row r="728">
          <cell r="I728">
            <v>46</v>
          </cell>
          <cell r="L728">
            <v>14.000000000000002</v>
          </cell>
        </row>
        <row r="729">
          <cell r="I729">
            <v>90</v>
          </cell>
          <cell r="L729">
            <v>45</v>
          </cell>
        </row>
        <row r="730">
          <cell r="I730">
            <v>37</v>
          </cell>
          <cell r="L730">
            <v>30</v>
          </cell>
        </row>
        <row r="731">
          <cell r="I731">
            <v>19</v>
          </cell>
          <cell r="L731">
            <v>24</v>
          </cell>
        </row>
        <row r="732">
          <cell r="I732">
            <v>24</v>
          </cell>
          <cell r="L732">
            <v>25</v>
          </cell>
        </row>
        <row r="733">
          <cell r="I733">
            <v>20</v>
          </cell>
          <cell r="L733">
            <v>19</v>
          </cell>
        </row>
        <row r="734">
          <cell r="I734">
            <v>27</v>
          </cell>
          <cell r="L734">
            <v>19</v>
          </cell>
        </row>
        <row r="735">
          <cell r="I735">
            <v>37</v>
          </cell>
          <cell r="L735">
            <v>16</v>
          </cell>
        </row>
        <row r="736">
          <cell r="I736">
            <v>44</v>
          </cell>
          <cell r="L736">
            <v>28.999999999999996</v>
          </cell>
        </row>
        <row r="737">
          <cell r="I737">
            <v>39</v>
          </cell>
          <cell r="L737">
            <v>28.999999999999996</v>
          </cell>
        </row>
        <row r="738">
          <cell r="I738">
            <v>15</v>
          </cell>
          <cell r="L738">
            <v>14.000000000000002</v>
          </cell>
        </row>
        <row r="739">
          <cell r="I739">
            <v>38</v>
          </cell>
          <cell r="L739">
            <v>33</v>
          </cell>
        </row>
        <row r="740">
          <cell r="I740">
            <v>31</v>
          </cell>
          <cell r="L740" t="str">
            <v>N/A</v>
          </cell>
        </row>
        <row r="741">
          <cell r="I741">
            <v>16</v>
          </cell>
          <cell r="L741">
            <v>24</v>
          </cell>
        </row>
        <row r="742">
          <cell r="I742">
            <v>28.000000000000004</v>
          </cell>
          <cell r="L742">
            <v>22</v>
          </cell>
        </row>
        <row r="743">
          <cell r="I743">
            <v>19</v>
          </cell>
          <cell r="L743">
            <v>12</v>
          </cell>
        </row>
        <row r="744">
          <cell r="I744">
            <v>22</v>
          </cell>
          <cell r="L744">
            <v>22</v>
          </cell>
        </row>
        <row r="745">
          <cell r="I745" t="str">
            <v>N/A</v>
          </cell>
          <cell r="L745" t="str">
            <v>N/A</v>
          </cell>
        </row>
        <row r="746">
          <cell r="I746">
            <v>11</v>
          </cell>
          <cell r="L746">
            <v>18</v>
          </cell>
        </row>
        <row r="747">
          <cell r="I747">
            <v>55.000000000000007</v>
          </cell>
          <cell r="L747">
            <v>10</v>
          </cell>
        </row>
        <row r="748">
          <cell r="I748">
            <v>100</v>
          </cell>
          <cell r="L748">
            <v>62</v>
          </cell>
        </row>
        <row r="749">
          <cell r="I749">
            <v>100</v>
          </cell>
          <cell r="L749">
            <v>44</v>
          </cell>
        </row>
        <row r="750">
          <cell r="I750">
            <v>68</v>
          </cell>
          <cell r="L750">
            <v>20</v>
          </cell>
        </row>
        <row r="751">
          <cell r="I751">
            <v>39</v>
          </cell>
          <cell r="L751">
            <v>22</v>
          </cell>
        </row>
        <row r="752">
          <cell r="I752">
            <v>57.999999999999993</v>
          </cell>
          <cell r="L752">
            <v>24</v>
          </cell>
        </row>
        <row r="753">
          <cell r="I753">
            <v>100</v>
          </cell>
          <cell r="L753">
            <v>34</v>
          </cell>
        </row>
        <row r="754">
          <cell r="I754">
            <v>72</v>
          </cell>
          <cell r="L754">
            <v>17</v>
          </cell>
        </row>
        <row r="755">
          <cell r="I755">
            <v>38</v>
          </cell>
          <cell r="L755">
            <v>21</v>
          </cell>
        </row>
        <row r="756">
          <cell r="I756">
            <v>18</v>
          </cell>
          <cell r="L756">
            <v>20</v>
          </cell>
        </row>
        <row r="757">
          <cell r="I757">
            <v>16</v>
          </cell>
          <cell r="L757">
            <v>17</v>
          </cell>
        </row>
        <row r="758">
          <cell r="I758">
            <v>17</v>
          </cell>
          <cell r="L758">
            <v>25</v>
          </cell>
        </row>
        <row r="759">
          <cell r="I759">
            <v>37</v>
          </cell>
          <cell r="L759">
            <v>26</v>
          </cell>
        </row>
        <row r="760">
          <cell r="I760">
            <v>97</v>
          </cell>
          <cell r="L760">
            <v>57.999999999999993</v>
          </cell>
        </row>
        <row r="761">
          <cell r="I761">
            <v>49</v>
          </cell>
          <cell r="L761">
            <v>43</v>
          </cell>
        </row>
        <row r="762">
          <cell r="I762">
            <v>98</v>
          </cell>
          <cell r="L762">
            <v>70</v>
          </cell>
        </row>
        <row r="763">
          <cell r="I763">
            <v>49</v>
          </cell>
          <cell r="L763">
            <v>28.999999999999996</v>
          </cell>
        </row>
        <row r="764">
          <cell r="I764">
            <v>39</v>
          </cell>
          <cell r="L764" t="str">
            <v>N/A</v>
          </cell>
        </row>
        <row r="765">
          <cell r="I765" t="str">
            <v>N/A</v>
          </cell>
          <cell r="L765" t="str">
            <v>N/A</v>
          </cell>
        </row>
        <row r="766">
          <cell r="I766">
            <v>24</v>
          </cell>
          <cell r="L766">
            <v>21</v>
          </cell>
        </row>
        <row r="767">
          <cell r="I767">
            <v>12</v>
          </cell>
          <cell r="L767">
            <v>17</v>
          </cell>
        </row>
        <row r="768">
          <cell r="I768">
            <v>23</v>
          </cell>
          <cell r="L768">
            <v>25</v>
          </cell>
        </row>
        <row r="769">
          <cell r="I769">
            <v>44</v>
          </cell>
          <cell r="L769">
            <v>43</v>
          </cell>
        </row>
        <row r="770">
          <cell r="I770">
            <v>22</v>
          </cell>
          <cell r="L770" t="str">
            <v>N/A</v>
          </cell>
        </row>
        <row r="771">
          <cell r="I771">
            <v>25</v>
          </cell>
          <cell r="L771">
            <v>30</v>
          </cell>
        </row>
        <row r="772">
          <cell r="I772">
            <v>8</v>
          </cell>
          <cell r="L772">
            <v>14.000000000000002</v>
          </cell>
        </row>
        <row r="773">
          <cell r="I773">
            <v>34</v>
          </cell>
          <cell r="L773">
            <v>20</v>
          </cell>
        </row>
        <row r="774">
          <cell r="I774">
            <v>81</v>
          </cell>
          <cell r="L774">
            <v>42</v>
          </cell>
        </row>
        <row r="775">
          <cell r="I775">
            <v>48</v>
          </cell>
          <cell r="L775">
            <v>49</v>
          </cell>
        </row>
        <row r="776">
          <cell r="I776">
            <v>77</v>
          </cell>
          <cell r="L776">
            <v>43</v>
          </cell>
        </row>
        <row r="777">
          <cell r="I777" t="str">
            <v>N/A</v>
          </cell>
          <cell r="L777" t="str">
            <v>N/A</v>
          </cell>
        </row>
        <row r="778">
          <cell r="I778">
            <v>68</v>
          </cell>
          <cell r="L778">
            <v>28.000000000000004</v>
          </cell>
        </row>
        <row r="779">
          <cell r="I779">
            <v>17</v>
          </cell>
          <cell r="L779">
            <v>24</v>
          </cell>
        </row>
        <row r="780">
          <cell r="I780">
            <v>75</v>
          </cell>
          <cell r="L780">
            <v>18</v>
          </cell>
        </row>
        <row r="781">
          <cell r="I781" t="str">
            <v>N/A</v>
          </cell>
          <cell r="L781" t="str">
            <v>N/A</v>
          </cell>
        </row>
        <row r="782">
          <cell r="I782">
            <v>57.999999999999993</v>
          </cell>
          <cell r="L782">
            <v>31</v>
          </cell>
        </row>
        <row r="783">
          <cell r="I783">
            <v>19</v>
          </cell>
          <cell r="L783">
            <v>28.999999999999996</v>
          </cell>
        </row>
        <row r="784">
          <cell r="I784">
            <v>36</v>
          </cell>
          <cell r="L784">
            <v>51</v>
          </cell>
        </row>
        <row r="785">
          <cell r="I785">
            <v>41</v>
          </cell>
          <cell r="L785" t="str">
            <v>N/A</v>
          </cell>
        </row>
        <row r="786">
          <cell r="I786">
            <v>23</v>
          </cell>
          <cell r="L786">
            <v>23</v>
          </cell>
        </row>
        <row r="787">
          <cell r="I787">
            <v>14.000000000000002</v>
          </cell>
          <cell r="L787">
            <v>15</v>
          </cell>
        </row>
        <row r="788">
          <cell r="I788">
            <v>69</v>
          </cell>
          <cell r="L788">
            <v>18</v>
          </cell>
        </row>
        <row r="789">
          <cell r="I789">
            <v>18</v>
          </cell>
          <cell r="L789">
            <v>14.000000000000002</v>
          </cell>
        </row>
        <row r="790">
          <cell r="I790">
            <v>18</v>
          </cell>
          <cell r="L790">
            <v>19</v>
          </cell>
        </row>
        <row r="791">
          <cell r="I791">
            <v>62</v>
          </cell>
          <cell r="L791">
            <v>54</v>
          </cell>
        </row>
        <row r="792">
          <cell r="I792">
            <v>42</v>
          </cell>
          <cell r="L792">
            <v>39</v>
          </cell>
        </row>
        <row r="793">
          <cell r="I793">
            <v>39</v>
          </cell>
          <cell r="L793" t="str">
            <v>N/A</v>
          </cell>
        </row>
        <row r="794">
          <cell r="I794">
            <v>62</v>
          </cell>
          <cell r="L794">
            <v>47</v>
          </cell>
        </row>
        <row r="795">
          <cell r="I795">
            <v>74</v>
          </cell>
          <cell r="L795">
            <v>69</v>
          </cell>
        </row>
        <row r="796">
          <cell r="I796">
            <v>72</v>
          </cell>
          <cell r="L796">
            <v>60</v>
          </cell>
        </row>
        <row r="797">
          <cell r="I797">
            <v>81</v>
          </cell>
          <cell r="L797">
            <v>59</v>
          </cell>
        </row>
        <row r="798">
          <cell r="I798">
            <v>56.999999999999993</v>
          </cell>
          <cell r="L798">
            <v>40</v>
          </cell>
        </row>
        <row r="799">
          <cell r="I799">
            <v>37</v>
          </cell>
          <cell r="L799">
            <v>27</v>
          </cell>
        </row>
        <row r="800">
          <cell r="I800">
            <v>48</v>
          </cell>
          <cell r="L800">
            <v>52</v>
          </cell>
        </row>
        <row r="801">
          <cell r="I801">
            <v>45</v>
          </cell>
          <cell r="L801">
            <v>24</v>
          </cell>
        </row>
        <row r="802">
          <cell r="I802">
            <v>97</v>
          </cell>
          <cell r="L802">
            <v>69</v>
          </cell>
        </row>
        <row r="803">
          <cell r="I803">
            <v>33</v>
          </cell>
          <cell r="L803">
            <v>21</v>
          </cell>
        </row>
        <row r="804">
          <cell r="I804">
            <v>31</v>
          </cell>
          <cell r="L804">
            <v>10</v>
          </cell>
        </row>
        <row r="805">
          <cell r="I805">
            <v>34</v>
          </cell>
          <cell r="L805">
            <v>34</v>
          </cell>
        </row>
        <row r="806">
          <cell r="I806">
            <v>49</v>
          </cell>
          <cell r="L806">
            <v>15</v>
          </cell>
        </row>
        <row r="807">
          <cell r="I807">
            <v>66</v>
          </cell>
          <cell r="L807">
            <v>30</v>
          </cell>
        </row>
        <row r="808">
          <cell r="I808">
            <v>87</v>
          </cell>
          <cell r="L808">
            <v>25</v>
          </cell>
        </row>
        <row r="809">
          <cell r="I809">
            <v>21</v>
          </cell>
          <cell r="L809">
            <v>23</v>
          </cell>
        </row>
        <row r="810">
          <cell r="I810">
            <v>18</v>
          </cell>
          <cell r="L810">
            <v>20</v>
          </cell>
        </row>
        <row r="811">
          <cell r="I811" t="str">
            <v>N/A</v>
          </cell>
          <cell r="L811" t="str">
            <v>N/A</v>
          </cell>
        </row>
        <row r="812">
          <cell r="I812">
            <v>20</v>
          </cell>
          <cell r="L812">
            <v>8</v>
          </cell>
        </row>
        <row r="813">
          <cell r="I813">
            <v>27</v>
          </cell>
          <cell r="L813">
            <v>27</v>
          </cell>
        </row>
        <row r="814">
          <cell r="I814">
            <v>63</v>
          </cell>
          <cell r="L814">
            <v>46</v>
          </cell>
        </row>
        <row r="815">
          <cell r="I815">
            <v>39</v>
          </cell>
          <cell r="L815">
            <v>44</v>
          </cell>
        </row>
        <row r="816">
          <cell r="I816">
            <v>50</v>
          </cell>
          <cell r="L816">
            <v>28.000000000000004</v>
          </cell>
        </row>
        <row r="817">
          <cell r="I817">
            <v>26</v>
          </cell>
          <cell r="L817">
            <v>18</v>
          </cell>
        </row>
        <row r="818">
          <cell r="I818">
            <v>50</v>
          </cell>
          <cell r="L818">
            <v>46</v>
          </cell>
        </row>
        <row r="819">
          <cell r="I819">
            <v>37</v>
          </cell>
          <cell r="L819" t="str">
            <v>N/A</v>
          </cell>
        </row>
        <row r="820">
          <cell r="I820">
            <v>24</v>
          </cell>
          <cell r="L820">
            <v>21</v>
          </cell>
        </row>
        <row r="821">
          <cell r="I821">
            <v>21</v>
          </cell>
          <cell r="L821">
            <v>16</v>
          </cell>
        </row>
        <row r="822">
          <cell r="I822">
            <v>44</v>
          </cell>
          <cell r="L822" t="str">
            <v>N/A</v>
          </cell>
        </row>
        <row r="823">
          <cell r="I823">
            <v>28.999999999999996</v>
          </cell>
          <cell r="L823">
            <v>28.000000000000004</v>
          </cell>
        </row>
        <row r="824">
          <cell r="I824">
            <v>25</v>
          </cell>
          <cell r="L824">
            <v>24</v>
          </cell>
        </row>
        <row r="825">
          <cell r="I825">
            <v>24</v>
          </cell>
          <cell r="L825">
            <v>24</v>
          </cell>
        </row>
        <row r="826">
          <cell r="I826">
            <v>14.000000000000002</v>
          </cell>
          <cell r="L826">
            <v>17</v>
          </cell>
        </row>
        <row r="827">
          <cell r="I827">
            <v>50</v>
          </cell>
          <cell r="L827">
            <v>14.000000000000002</v>
          </cell>
        </row>
        <row r="828">
          <cell r="I828">
            <v>18</v>
          </cell>
          <cell r="L828">
            <v>11</v>
          </cell>
        </row>
        <row r="829">
          <cell r="I829">
            <v>41</v>
          </cell>
          <cell r="L829">
            <v>56.999999999999993</v>
          </cell>
        </row>
        <row r="830">
          <cell r="I830">
            <v>39</v>
          </cell>
          <cell r="L830">
            <v>48</v>
          </cell>
        </row>
        <row r="831">
          <cell r="I831">
            <v>82</v>
          </cell>
          <cell r="L831">
            <v>61</v>
          </cell>
        </row>
        <row r="832">
          <cell r="I832">
            <v>100</v>
          </cell>
          <cell r="L832">
            <v>53</v>
          </cell>
        </row>
        <row r="833">
          <cell r="I833">
            <v>63</v>
          </cell>
          <cell r="L833">
            <v>32</v>
          </cell>
        </row>
        <row r="834">
          <cell r="I834">
            <v>28.000000000000004</v>
          </cell>
          <cell r="L834">
            <v>38</v>
          </cell>
        </row>
        <row r="835">
          <cell r="I835">
            <v>25</v>
          </cell>
          <cell r="L835">
            <v>20</v>
          </cell>
        </row>
        <row r="836">
          <cell r="I836">
            <v>30</v>
          </cell>
          <cell r="L836">
            <v>35</v>
          </cell>
        </row>
        <row r="837">
          <cell r="I837">
            <v>55.000000000000007</v>
          </cell>
          <cell r="L837">
            <v>20</v>
          </cell>
        </row>
        <row r="838">
          <cell r="I838">
            <v>49</v>
          </cell>
          <cell r="L838">
            <v>28.000000000000004</v>
          </cell>
        </row>
        <row r="839">
          <cell r="I839">
            <v>34</v>
          </cell>
          <cell r="L839">
            <v>23</v>
          </cell>
        </row>
        <row r="840">
          <cell r="I840">
            <v>65</v>
          </cell>
          <cell r="L840">
            <v>23</v>
          </cell>
        </row>
        <row r="841">
          <cell r="I841">
            <v>25</v>
          </cell>
          <cell r="L841">
            <v>40</v>
          </cell>
        </row>
        <row r="842">
          <cell r="I842">
            <v>25</v>
          </cell>
          <cell r="L842" t="str">
            <v>N/A</v>
          </cell>
        </row>
        <row r="843">
          <cell r="I843">
            <v>72</v>
          </cell>
          <cell r="L843">
            <v>16</v>
          </cell>
        </row>
        <row r="844">
          <cell r="I844">
            <v>57.999999999999993</v>
          </cell>
          <cell r="L844" t="str">
            <v>N/A</v>
          </cell>
        </row>
        <row r="845">
          <cell r="I845">
            <v>37</v>
          </cell>
          <cell r="L845">
            <v>38</v>
          </cell>
        </row>
        <row r="846">
          <cell r="I846">
            <v>27</v>
          </cell>
          <cell r="L846">
            <v>30</v>
          </cell>
        </row>
        <row r="847">
          <cell r="I847">
            <v>87</v>
          </cell>
          <cell r="L847">
            <v>43</v>
          </cell>
        </row>
        <row r="848">
          <cell r="I848">
            <v>19</v>
          </cell>
          <cell r="L848">
            <v>24</v>
          </cell>
        </row>
        <row r="849">
          <cell r="I849">
            <v>47</v>
          </cell>
          <cell r="L849">
            <v>34</v>
          </cell>
        </row>
        <row r="850">
          <cell r="I850">
            <v>55.000000000000007</v>
          </cell>
          <cell r="L850">
            <v>25</v>
          </cell>
        </row>
        <row r="851">
          <cell r="I851">
            <v>13</v>
          </cell>
          <cell r="L851">
            <v>13</v>
          </cell>
        </row>
        <row r="852">
          <cell r="I852">
            <v>15</v>
          </cell>
          <cell r="L852">
            <v>15</v>
          </cell>
        </row>
        <row r="853">
          <cell r="I853">
            <v>13</v>
          </cell>
          <cell r="L853">
            <v>18</v>
          </cell>
        </row>
        <row r="854">
          <cell r="I854">
            <v>59</v>
          </cell>
          <cell r="L854">
            <v>37</v>
          </cell>
        </row>
        <row r="855">
          <cell r="I855">
            <v>9</v>
          </cell>
          <cell r="L855">
            <v>11</v>
          </cell>
        </row>
        <row r="856">
          <cell r="I856">
            <v>34</v>
          </cell>
          <cell r="L856" t="str">
            <v>N/A</v>
          </cell>
        </row>
        <row r="857">
          <cell r="I857">
            <v>48</v>
          </cell>
          <cell r="L857">
            <v>47</v>
          </cell>
        </row>
        <row r="858">
          <cell r="I858">
            <v>42</v>
          </cell>
          <cell r="L858">
            <v>52</v>
          </cell>
        </row>
        <row r="859">
          <cell r="I859">
            <v>72</v>
          </cell>
          <cell r="L859">
            <v>62</v>
          </cell>
        </row>
        <row r="860">
          <cell r="I860">
            <v>42</v>
          </cell>
          <cell r="L860">
            <v>25</v>
          </cell>
        </row>
        <row r="861">
          <cell r="I861">
            <v>98</v>
          </cell>
          <cell r="L861">
            <v>32</v>
          </cell>
        </row>
        <row r="862">
          <cell r="I862">
            <v>28.000000000000004</v>
          </cell>
          <cell r="L862">
            <v>35</v>
          </cell>
        </row>
        <row r="863">
          <cell r="I863">
            <v>83</v>
          </cell>
          <cell r="L863">
            <v>59</v>
          </cell>
        </row>
        <row r="864">
          <cell r="I864">
            <v>31</v>
          </cell>
          <cell r="L864">
            <v>32</v>
          </cell>
        </row>
        <row r="865">
          <cell r="I865">
            <v>72</v>
          </cell>
          <cell r="L865">
            <v>48</v>
          </cell>
        </row>
        <row r="866">
          <cell r="I866">
            <v>50</v>
          </cell>
          <cell r="L866">
            <v>40</v>
          </cell>
        </row>
        <row r="867">
          <cell r="I867">
            <v>48</v>
          </cell>
          <cell r="L867">
            <v>23</v>
          </cell>
        </row>
        <row r="868">
          <cell r="I868">
            <v>70</v>
          </cell>
          <cell r="L868">
            <v>22</v>
          </cell>
        </row>
        <row r="869">
          <cell r="I869">
            <v>15</v>
          </cell>
          <cell r="L869">
            <v>18</v>
          </cell>
        </row>
        <row r="870">
          <cell r="I870">
            <v>16</v>
          </cell>
          <cell r="L870">
            <v>15</v>
          </cell>
        </row>
        <row r="871">
          <cell r="I871">
            <v>79</v>
          </cell>
          <cell r="L871">
            <v>28.000000000000004</v>
          </cell>
        </row>
        <row r="872">
          <cell r="I872">
            <v>40</v>
          </cell>
          <cell r="L872">
            <v>15</v>
          </cell>
        </row>
        <row r="873">
          <cell r="I873">
            <v>98</v>
          </cell>
          <cell r="L873">
            <v>22</v>
          </cell>
        </row>
        <row r="874">
          <cell r="I874">
            <v>28.000000000000004</v>
          </cell>
          <cell r="L874">
            <v>33</v>
          </cell>
        </row>
        <row r="875">
          <cell r="I875">
            <v>23</v>
          </cell>
          <cell r="L875">
            <v>23</v>
          </cell>
        </row>
        <row r="876">
          <cell r="I876">
            <v>25</v>
          </cell>
          <cell r="L876">
            <v>18</v>
          </cell>
        </row>
        <row r="877">
          <cell r="I877">
            <v>48</v>
          </cell>
          <cell r="L877">
            <v>46</v>
          </cell>
        </row>
        <row r="878">
          <cell r="I878">
            <v>15</v>
          </cell>
          <cell r="L878">
            <v>16</v>
          </cell>
        </row>
        <row r="879">
          <cell r="I879">
            <v>18</v>
          </cell>
          <cell r="L879">
            <v>16</v>
          </cell>
        </row>
        <row r="880">
          <cell r="I880">
            <v>16</v>
          </cell>
          <cell r="L880">
            <v>15</v>
          </cell>
        </row>
        <row r="881">
          <cell r="I881">
            <v>20</v>
          </cell>
          <cell r="L881">
            <v>20</v>
          </cell>
        </row>
        <row r="882">
          <cell r="I882">
            <v>21</v>
          </cell>
          <cell r="L882">
            <v>16</v>
          </cell>
        </row>
        <row r="883">
          <cell r="I883">
            <v>14.000000000000002</v>
          </cell>
          <cell r="L883">
            <v>16</v>
          </cell>
        </row>
        <row r="884">
          <cell r="I884">
            <v>13</v>
          </cell>
          <cell r="L884">
            <v>14.000000000000002</v>
          </cell>
        </row>
        <row r="885">
          <cell r="I885">
            <v>10</v>
          </cell>
          <cell r="L885">
            <v>7.0000000000000009</v>
          </cell>
        </row>
        <row r="886">
          <cell r="I886">
            <v>27</v>
          </cell>
          <cell r="L886">
            <v>32</v>
          </cell>
        </row>
        <row r="887">
          <cell r="I887">
            <v>69</v>
          </cell>
          <cell r="L887">
            <v>26</v>
          </cell>
        </row>
        <row r="888">
          <cell r="I888">
            <v>83</v>
          </cell>
          <cell r="L888">
            <v>28.999999999999996</v>
          </cell>
        </row>
        <row r="889">
          <cell r="I889">
            <v>79</v>
          </cell>
          <cell r="L889">
            <v>18</v>
          </cell>
        </row>
        <row r="890">
          <cell r="I890">
            <v>75</v>
          </cell>
          <cell r="L890">
            <v>23</v>
          </cell>
        </row>
        <row r="891">
          <cell r="I891">
            <v>27</v>
          </cell>
          <cell r="L891">
            <v>41</v>
          </cell>
        </row>
        <row r="892">
          <cell r="I892">
            <v>74</v>
          </cell>
          <cell r="L892">
            <v>20</v>
          </cell>
        </row>
        <row r="893">
          <cell r="I893">
            <v>19</v>
          </cell>
          <cell r="L893">
            <v>17</v>
          </cell>
        </row>
        <row r="894">
          <cell r="I894">
            <v>20</v>
          </cell>
          <cell r="L894">
            <v>21</v>
          </cell>
        </row>
        <row r="895">
          <cell r="I895">
            <v>38</v>
          </cell>
          <cell r="L895">
            <v>14.000000000000002</v>
          </cell>
        </row>
        <row r="896">
          <cell r="I896">
            <v>38</v>
          </cell>
          <cell r="L896">
            <v>30</v>
          </cell>
        </row>
        <row r="897">
          <cell r="I897">
            <v>57.999999999999993</v>
          </cell>
          <cell r="L897">
            <v>46</v>
          </cell>
        </row>
        <row r="898">
          <cell r="I898">
            <v>17</v>
          </cell>
          <cell r="L898">
            <v>18</v>
          </cell>
        </row>
        <row r="899">
          <cell r="I899">
            <v>24</v>
          </cell>
          <cell r="L899">
            <v>19</v>
          </cell>
        </row>
        <row r="900">
          <cell r="I900">
            <v>12</v>
          </cell>
          <cell r="L900">
            <v>16</v>
          </cell>
        </row>
        <row r="901">
          <cell r="I901">
            <v>22</v>
          </cell>
          <cell r="L901" t="str">
            <v>N/A</v>
          </cell>
        </row>
        <row r="902">
          <cell r="I902">
            <v>16</v>
          </cell>
          <cell r="L902">
            <v>17</v>
          </cell>
        </row>
        <row r="903">
          <cell r="I903">
            <v>25</v>
          </cell>
          <cell r="L903">
            <v>15</v>
          </cell>
        </row>
        <row r="904">
          <cell r="I904">
            <v>36</v>
          </cell>
          <cell r="L904">
            <v>24</v>
          </cell>
        </row>
        <row r="905">
          <cell r="I905">
            <v>47</v>
          </cell>
          <cell r="L905">
            <v>52</v>
          </cell>
        </row>
        <row r="906">
          <cell r="I906">
            <v>50</v>
          </cell>
          <cell r="L906">
            <v>53</v>
          </cell>
        </row>
        <row r="907">
          <cell r="I907">
            <v>50</v>
          </cell>
          <cell r="L907">
            <v>41</v>
          </cell>
        </row>
        <row r="908">
          <cell r="I908">
            <v>74</v>
          </cell>
          <cell r="L908">
            <v>63</v>
          </cell>
        </row>
        <row r="909">
          <cell r="I909">
            <v>92</v>
          </cell>
          <cell r="L909">
            <v>30</v>
          </cell>
        </row>
        <row r="910">
          <cell r="I910">
            <v>61</v>
          </cell>
          <cell r="L910">
            <v>42</v>
          </cell>
        </row>
        <row r="911">
          <cell r="I911" t="str">
            <v>N/A</v>
          </cell>
          <cell r="L911" t="str">
            <v>N/A</v>
          </cell>
        </row>
        <row r="912">
          <cell r="I912">
            <v>36</v>
          </cell>
          <cell r="L912">
            <v>27</v>
          </cell>
        </row>
        <row r="913">
          <cell r="I913">
            <v>71</v>
          </cell>
          <cell r="L913">
            <v>50</v>
          </cell>
        </row>
        <row r="914">
          <cell r="I914">
            <v>68</v>
          </cell>
          <cell r="L914">
            <v>19</v>
          </cell>
        </row>
        <row r="915">
          <cell r="I915">
            <v>38</v>
          </cell>
          <cell r="L915">
            <v>28.999999999999996</v>
          </cell>
        </row>
        <row r="916">
          <cell r="I916">
            <v>90</v>
          </cell>
          <cell r="L916">
            <v>20</v>
          </cell>
        </row>
        <row r="917">
          <cell r="I917">
            <v>45</v>
          </cell>
          <cell r="L917">
            <v>37</v>
          </cell>
        </row>
        <row r="918">
          <cell r="I918">
            <v>10</v>
          </cell>
          <cell r="L918">
            <v>15</v>
          </cell>
        </row>
        <row r="919">
          <cell r="I919">
            <v>34</v>
          </cell>
          <cell r="L919">
            <v>35</v>
          </cell>
        </row>
        <row r="920">
          <cell r="I920">
            <v>38</v>
          </cell>
          <cell r="L920">
            <v>36</v>
          </cell>
        </row>
        <row r="921">
          <cell r="I921">
            <v>51</v>
          </cell>
          <cell r="L921">
            <v>27</v>
          </cell>
        </row>
        <row r="922">
          <cell r="I922">
            <v>41</v>
          </cell>
          <cell r="L922">
            <v>32</v>
          </cell>
        </row>
        <row r="923">
          <cell r="I923">
            <v>15</v>
          </cell>
          <cell r="L923">
            <v>16</v>
          </cell>
        </row>
        <row r="924">
          <cell r="I924">
            <v>66</v>
          </cell>
          <cell r="L924">
            <v>42</v>
          </cell>
        </row>
        <row r="925">
          <cell r="I925">
            <v>36</v>
          </cell>
          <cell r="L925">
            <v>28.000000000000004</v>
          </cell>
        </row>
        <row r="926">
          <cell r="I926">
            <v>12</v>
          </cell>
          <cell r="L926" t="str">
            <v>N/A</v>
          </cell>
        </row>
        <row r="927">
          <cell r="I927">
            <v>6</v>
          </cell>
          <cell r="L927">
            <v>19</v>
          </cell>
        </row>
        <row r="928">
          <cell r="I928">
            <v>37</v>
          </cell>
          <cell r="L928">
            <v>17</v>
          </cell>
        </row>
        <row r="929">
          <cell r="I929" t="str">
            <v>N/A</v>
          </cell>
          <cell r="L929" t="str">
            <v>N/A</v>
          </cell>
        </row>
        <row r="930">
          <cell r="I930">
            <v>11</v>
          </cell>
          <cell r="L930">
            <v>12</v>
          </cell>
        </row>
        <row r="931">
          <cell r="I931">
            <v>30</v>
          </cell>
          <cell r="L931">
            <v>14.000000000000002</v>
          </cell>
        </row>
        <row r="932">
          <cell r="I932">
            <v>56.000000000000007</v>
          </cell>
          <cell r="L932">
            <v>54</v>
          </cell>
        </row>
        <row r="933">
          <cell r="I933">
            <v>66</v>
          </cell>
          <cell r="L933">
            <v>33</v>
          </cell>
        </row>
        <row r="934">
          <cell r="I934">
            <v>34</v>
          </cell>
          <cell r="L934" t="str">
            <v>N/A</v>
          </cell>
        </row>
        <row r="935">
          <cell r="I935">
            <v>36</v>
          </cell>
          <cell r="L935">
            <v>32</v>
          </cell>
        </row>
        <row r="936">
          <cell r="I936">
            <v>48</v>
          </cell>
          <cell r="L936">
            <v>40</v>
          </cell>
        </row>
        <row r="937">
          <cell r="I937">
            <v>30</v>
          </cell>
          <cell r="L937">
            <v>26</v>
          </cell>
        </row>
        <row r="938">
          <cell r="I938">
            <v>68</v>
          </cell>
          <cell r="L938">
            <v>73</v>
          </cell>
        </row>
        <row r="939">
          <cell r="I939">
            <v>33</v>
          </cell>
          <cell r="L939">
            <v>43</v>
          </cell>
        </row>
        <row r="940">
          <cell r="I940">
            <v>34</v>
          </cell>
          <cell r="L940">
            <v>41</v>
          </cell>
        </row>
        <row r="941">
          <cell r="I941">
            <v>81</v>
          </cell>
          <cell r="L941">
            <v>19</v>
          </cell>
        </row>
        <row r="942">
          <cell r="I942">
            <v>77</v>
          </cell>
          <cell r="L942">
            <v>30</v>
          </cell>
        </row>
        <row r="943">
          <cell r="I943">
            <v>52</v>
          </cell>
          <cell r="L943">
            <v>17</v>
          </cell>
        </row>
        <row r="944">
          <cell r="I944">
            <v>28.000000000000004</v>
          </cell>
          <cell r="L944">
            <v>23</v>
          </cell>
        </row>
        <row r="945">
          <cell r="I945" t="str">
            <v>N/A</v>
          </cell>
          <cell r="L945" t="str">
            <v>N/A</v>
          </cell>
        </row>
        <row r="946">
          <cell r="I946">
            <v>75</v>
          </cell>
          <cell r="L946">
            <v>41</v>
          </cell>
        </row>
        <row r="947">
          <cell r="I947">
            <v>31</v>
          </cell>
          <cell r="L947">
            <v>18</v>
          </cell>
        </row>
        <row r="948">
          <cell r="I948">
            <v>82</v>
          </cell>
          <cell r="L948">
            <v>44</v>
          </cell>
        </row>
        <row r="949">
          <cell r="I949">
            <v>26</v>
          </cell>
          <cell r="L949">
            <v>23</v>
          </cell>
        </row>
        <row r="950">
          <cell r="I950">
            <v>24</v>
          </cell>
          <cell r="L950">
            <v>17</v>
          </cell>
        </row>
        <row r="951">
          <cell r="I951">
            <v>95</v>
          </cell>
          <cell r="L951" t="str">
            <v>N/A</v>
          </cell>
        </row>
        <row r="952">
          <cell r="I952">
            <v>27</v>
          </cell>
          <cell r="L952">
            <v>19</v>
          </cell>
        </row>
        <row r="953">
          <cell r="I953">
            <v>22</v>
          </cell>
          <cell r="L953" t="str">
            <v>N/A</v>
          </cell>
        </row>
        <row r="954">
          <cell r="I954">
            <v>20</v>
          </cell>
          <cell r="L954">
            <v>21</v>
          </cell>
        </row>
        <row r="955">
          <cell r="I955">
            <v>39</v>
          </cell>
          <cell r="L955">
            <v>57.999999999999993</v>
          </cell>
        </row>
        <row r="956">
          <cell r="I956">
            <v>86</v>
          </cell>
          <cell r="L956">
            <v>35</v>
          </cell>
        </row>
        <row r="957">
          <cell r="I957">
            <v>62</v>
          </cell>
          <cell r="L957">
            <v>36</v>
          </cell>
        </row>
        <row r="958">
          <cell r="I958">
            <v>18</v>
          </cell>
          <cell r="L958">
            <v>20</v>
          </cell>
        </row>
        <row r="959">
          <cell r="I959">
            <v>17</v>
          </cell>
          <cell r="L959">
            <v>14.000000000000002</v>
          </cell>
        </row>
        <row r="960">
          <cell r="I960">
            <v>14.000000000000002</v>
          </cell>
          <cell r="L960">
            <v>23</v>
          </cell>
        </row>
        <row r="961">
          <cell r="I961">
            <v>38</v>
          </cell>
          <cell r="L961">
            <v>26</v>
          </cell>
        </row>
        <row r="962">
          <cell r="I962">
            <v>33</v>
          </cell>
          <cell r="L962">
            <v>16</v>
          </cell>
        </row>
        <row r="963">
          <cell r="I963">
            <v>16</v>
          </cell>
          <cell r="L963">
            <v>18</v>
          </cell>
        </row>
        <row r="964">
          <cell r="I964">
            <v>20</v>
          </cell>
          <cell r="L964">
            <v>16</v>
          </cell>
        </row>
        <row r="965">
          <cell r="I965">
            <v>15</v>
          </cell>
          <cell r="L965">
            <v>15</v>
          </cell>
        </row>
        <row r="966">
          <cell r="I966">
            <v>45</v>
          </cell>
          <cell r="L966">
            <v>36</v>
          </cell>
        </row>
        <row r="967">
          <cell r="I967">
            <v>79</v>
          </cell>
          <cell r="L967">
            <v>50</v>
          </cell>
        </row>
        <row r="968">
          <cell r="I968">
            <v>94</v>
          </cell>
          <cell r="L968">
            <v>43</v>
          </cell>
        </row>
        <row r="969">
          <cell r="I969">
            <v>30</v>
          </cell>
          <cell r="L969">
            <v>20</v>
          </cell>
        </row>
        <row r="970">
          <cell r="I970">
            <v>98</v>
          </cell>
          <cell r="L970">
            <v>34</v>
          </cell>
        </row>
        <row r="971">
          <cell r="I971">
            <v>27</v>
          </cell>
          <cell r="L971">
            <v>18</v>
          </cell>
        </row>
        <row r="972">
          <cell r="I972">
            <v>65</v>
          </cell>
          <cell r="L972">
            <v>35</v>
          </cell>
        </row>
        <row r="973">
          <cell r="I973">
            <v>74</v>
          </cell>
          <cell r="L973">
            <v>31</v>
          </cell>
        </row>
        <row r="974">
          <cell r="I974">
            <v>39</v>
          </cell>
          <cell r="L974">
            <v>54</v>
          </cell>
        </row>
        <row r="975">
          <cell r="I975">
            <v>68</v>
          </cell>
          <cell r="L975">
            <v>21</v>
          </cell>
        </row>
        <row r="976">
          <cell r="I976">
            <v>28.000000000000004</v>
          </cell>
          <cell r="L976">
            <v>32</v>
          </cell>
        </row>
        <row r="977">
          <cell r="I977">
            <v>71</v>
          </cell>
          <cell r="L977">
            <v>24</v>
          </cell>
        </row>
        <row r="978">
          <cell r="I978">
            <v>36</v>
          </cell>
          <cell r="L978">
            <v>26</v>
          </cell>
        </row>
        <row r="979">
          <cell r="I979">
            <v>37</v>
          </cell>
          <cell r="L979">
            <v>14.000000000000002</v>
          </cell>
        </row>
        <row r="980">
          <cell r="I980">
            <v>33</v>
          </cell>
          <cell r="L980">
            <v>45</v>
          </cell>
        </row>
        <row r="981">
          <cell r="I981">
            <v>72</v>
          </cell>
          <cell r="L981">
            <v>23</v>
          </cell>
        </row>
        <row r="982">
          <cell r="I982">
            <v>31</v>
          </cell>
          <cell r="L982">
            <v>30</v>
          </cell>
        </row>
        <row r="983">
          <cell r="I983">
            <v>14.000000000000002</v>
          </cell>
          <cell r="L983">
            <v>15</v>
          </cell>
        </row>
        <row r="984">
          <cell r="I984">
            <v>62</v>
          </cell>
          <cell r="L984">
            <v>37</v>
          </cell>
        </row>
        <row r="985">
          <cell r="I985">
            <v>31</v>
          </cell>
          <cell r="L985">
            <v>35</v>
          </cell>
        </row>
        <row r="986">
          <cell r="I986">
            <v>28.000000000000004</v>
          </cell>
          <cell r="L986">
            <v>34</v>
          </cell>
        </row>
        <row r="987">
          <cell r="I987">
            <v>43</v>
          </cell>
          <cell r="L987">
            <v>43</v>
          </cell>
        </row>
        <row r="988">
          <cell r="I988">
            <v>31</v>
          </cell>
          <cell r="L988">
            <v>25</v>
          </cell>
        </row>
        <row r="989">
          <cell r="I989">
            <v>12</v>
          </cell>
          <cell r="L989">
            <v>14.000000000000002</v>
          </cell>
        </row>
        <row r="990">
          <cell r="I990">
            <v>30</v>
          </cell>
          <cell r="L990">
            <v>24</v>
          </cell>
        </row>
        <row r="991">
          <cell r="I991">
            <v>95</v>
          </cell>
          <cell r="L991">
            <v>19</v>
          </cell>
        </row>
        <row r="992">
          <cell r="I992">
            <v>37</v>
          </cell>
          <cell r="L992">
            <v>30</v>
          </cell>
        </row>
        <row r="993">
          <cell r="I993">
            <v>48</v>
          </cell>
          <cell r="L993">
            <v>22</v>
          </cell>
        </row>
        <row r="994">
          <cell r="I994">
            <v>28.999999999999996</v>
          </cell>
          <cell r="L994" t="str">
            <v>N/A</v>
          </cell>
        </row>
        <row r="995">
          <cell r="I995">
            <v>35</v>
          </cell>
          <cell r="L995">
            <v>17</v>
          </cell>
        </row>
        <row r="996">
          <cell r="I996">
            <v>50</v>
          </cell>
          <cell r="L996">
            <v>24</v>
          </cell>
        </row>
        <row r="997">
          <cell r="I997">
            <v>79</v>
          </cell>
          <cell r="L997">
            <v>32</v>
          </cell>
        </row>
        <row r="998">
          <cell r="I998">
            <v>44</v>
          </cell>
          <cell r="L998">
            <v>33</v>
          </cell>
        </row>
        <row r="999">
          <cell r="I999">
            <v>68</v>
          </cell>
          <cell r="L999">
            <v>46</v>
          </cell>
        </row>
        <row r="1000">
          <cell r="I1000">
            <v>91</v>
          </cell>
          <cell r="L1000">
            <v>28.000000000000004</v>
          </cell>
        </row>
        <row r="1001">
          <cell r="I1001">
            <v>48</v>
          </cell>
          <cell r="L1001">
            <v>51</v>
          </cell>
        </row>
        <row r="1002">
          <cell r="I1002">
            <v>75</v>
          </cell>
          <cell r="L1002">
            <v>35</v>
          </cell>
        </row>
        <row r="1003">
          <cell r="I1003">
            <v>23</v>
          </cell>
          <cell r="L1003">
            <v>25</v>
          </cell>
        </row>
        <row r="1004">
          <cell r="I1004">
            <v>88</v>
          </cell>
          <cell r="L1004">
            <v>56.999999999999993</v>
          </cell>
        </row>
        <row r="1005">
          <cell r="I1005">
            <v>28.000000000000004</v>
          </cell>
          <cell r="L1005">
            <v>26</v>
          </cell>
        </row>
        <row r="1006">
          <cell r="I1006">
            <v>52</v>
          </cell>
          <cell r="L1006">
            <v>45</v>
          </cell>
        </row>
        <row r="1007">
          <cell r="I1007">
            <v>43</v>
          </cell>
          <cell r="L1007">
            <v>22</v>
          </cell>
        </row>
        <row r="1008">
          <cell r="I1008">
            <v>21</v>
          </cell>
          <cell r="L1008">
            <v>15</v>
          </cell>
        </row>
        <row r="1009">
          <cell r="I1009">
            <v>33</v>
          </cell>
          <cell r="L1009">
            <v>16</v>
          </cell>
        </row>
        <row r="1010">
          <cell r="I1010">
            <v>18</v>
          </cell>
          <cell r="L1010">
            <v>17</v>
          </cell>
        </row>
        <row r="1011">
          <cell r="I1011">
            <v>56.999999999999993</v>
          </cell>
          <cell r="L1011">
            <v>25</v>
          </cell>
        </row>
        <row r="1012">
          <cell r="I1012" t="str">
            <v>N/A</v>
          </cell>
          <cell r="L1012" t="str">
            <v>N/A</v>
          </cell>
        </row>
        <row r="1013">
          <cell r="I1013" t="str">
            <v>N/A</v>
          </cell>
          <cell r="L1013" t="str">
            <v>N/A</v>
          </cell>
        </row>
        <row r="1014">
          <cell r="I1014">
            <v>45</v>
          </cell>
          <cell r="L1014">
            <v>28.999999999999996</v>
          </cell>
        </row>
        <row r="1015">
          <cell r="I1015">
            <v>19</v>
          </cell>
          <cell r="L1015">
            <v>11</v>
          </cell>
        </row>
        <row r="1016">
          <cell r="I1016" t="str">
            <v>N/A</v>
          </cell>
          <cell r="L1016" t="str">
            <v>N/A</v>
          </cell>
        </row>
        <row r="1017">
          <cell r="I1017">
            <v>19</v>
          </cell>
          <cell r="L1017">
            <v>21</v>
          </cell>
        </row>
        <row r="1018">
          <cell r="I1018">
            <v>19</v>
          </cell>
          <cell r="L1018">
            <v>16</v>
          </cell>
        </row>
        <row r="1019">
          <cell r="I1019">
            <v>43</v>
          </cell>
          <cell r="L1019" t="str">
            <v>N/A</v>
          </cell>
        </row>
        <row r="1020">
          <cell r="I1020">
            <v>90</v>
          </cell>
          <cell r="L1020">
            <v>66</v>
          </cell>
        </row>
        <row r="1021">
          <cell r="I1021">
            <v>56.000000000000007</v>
          </cell>
          <cell r="L1021">
            <v>42</v>
          </cell>
        </row>
        <row r="1022">
          <cell r="I1022">
            <v>32</v>
          </cell>
          <cell r="L1022">
            <v>23</v>
          </cell>
        </row>
        <row r="1023">
          <cell r="I1023">
            <v>30</v>
          </cell>
          <cell r="L1023">
            <v>35</v>
          </cell>
        </row>
        <row r="1024">
          <cell r="I1024">
            <v>44</v>
          </cell>
          <cell r="L1024">
            <v>26</v>
          </cell>
        </row>
        <row r="1025">
          <cell r="I1025">
            <v>84</v>
          </cell>
          <cell r="L1025">
            <v>54</v>
          </cell>
        </row>
        <row r="1026">
          <cell r="I1026">
            <v>23</v>
          </cell>
          <cell r="L1026">
            <v>16</v>
          </cell>
        </row>
        <row r="1027">
          <cell r="I1027">
            <v>74</v>
          </cell>
          <cell r="L1027">
            <v>51</v>
          </cell>
        </row>
        <row r="1028">
          <cell r="I1028">
            <v>44</v>
          </cell>
          <cell r="L1028">
            <v>25</v>
          </cell>
        </row>
        <row r="1029">
          <cell r="I1029">
            <v>42</v>
          </cell>
          <cell r="L1029">
            <v>24</v>
          </cell>
        </row>
        <row r="1030">
          <cell r="I1030">
            <v>43</v>
          </cell>
          <cell r="L1030">
            <v>32</v>
          </cell>
        </row>
        <row r="1031">
          <cell r="I1031">
            <v>83</v>
          </cell>
          <cell r="L1031">
            <v>26</v>
          </cell>
        </row>
        <row r="1032">
          <cell r="I1032">
            <v>54</v>
          </cell>
          <cell r="L1032">
            <v>38</v>
          </cell>
        </row>
        <row r="1033">
          <cell r="I1033">
            <v>28.000000000000004</v>
          </cell>
          <cell r="L1033">
            <v>30</v>
          </cell>
        </row>
        <row r="1034">
          <cell r="I1034">
            <v>22</v>
          </cell>
          <cell r="L1034">
            <v>24</v>
          </cell>
        </row>
        <row r="1035">
          <cell r="I1035">
            <v>54</v>
          </cell>
          <cell r="L1035">
            <v>41</v>
          </cell>
        </row>
        <row r="1036">
          <cell r="I1036">
            <v>39</v>
          </cell>
          <cell r="L1036">
            <v>12</v>
          </cell>
        </row>
        <row r="1037">
          <cell r="I1037">
            <v>56.999999999999993</v>
          </cell>
          <cell r="L1037">
            <v>26</v>
          </cell>
        </row>
        <row r="1038">
          <cell r="I1038">
            <v>14.000000000000002</v>
          </cell>
          <cell r="L1038">
            <v>15</v>
          </cell>
        </row>
        <row r="1039">
          <cell r="I1039">
            <v>48</v>
          </cell>
          <cell r="L1039">
            <v>42</v>
          </cell>
        </row>
        <row r="1040">
          <cell r="I1040">
            <v>17</v>
          </cell>
          <cell r="L1040">
            <v>19</v>
          </cell>
        </row>
        <row r="1041">
          <cell r="I1041">
            <v>25</v>
          </cell>
          <cell r="L1041">
            <v>17</v>
          </cell>
        </row>
        <row r="1042">
          <cell r="I1042">
            <v>41</v>
          </cell>
          <cell r="L1042">
            <v>16</v>
          </cell>
        </row>
        <row r="1043">
          <cell r="I1043">
            <v>40</v>
          </cell>
          <cell r="L1043">
            <v>16</v>
          </cell>
        </row>
        <row r="1044">
          <cell r="I1044">
            <v>84</v>
          </cell>
          <cell r="L1044">
            <v>61</v>
          </cell>
        </row>
        <row r="1045">
          <cell r="I1045">
            <v>32</v>
          </cell>
          <cell r="L1045">
            <v>49</v>
          </cell>
        </row>
        <row r="1046">
          <cell r="I1046">
            <v>55.000000000000007</v>
          </cell>
          <cell r="L1046">
            <v>49</v>
          </cell>
        </row>
        <row r="1047">
          <cell r="I1047">
            <v>50</v>
          </cell>
          <cell r="L1047">
            <v>49</v>
          </cell>
        </row>
        <row r="1048">
          <cell r="I1048">
            <v>52</v>
          </cell>
          <cell r="L1048">
            <v>43</v>
          </cell>
        </row>
        <row r="1049">
          <cell r="I1049">
            <v>65</v>
          </cell>
          <cell r="L1049">
            <v>46</v>
          </cell>
        </row>
        <row r="1050">
          <cell r="I1050">
            <v>63</v>
          </cell>
          <cell r="L1050">
            <v>52</v>
          </cell>
        </row>
        <row r="1051">
          <cell r="I1051">
            <v>57.999999999999993</v>
          </cell>
          <cell r="L1051">
            <v>16</v>
          </cell>
        </row>
        <row r="1052">
          <cell r="I1052">
            <v>90</v>
          </cell>
          <cell r="L1052">
            <v>47</v>
          </cell>
        </row>
        <row r="1053">
          <cell r="I1053">
            <v>46</v>
          </cell>
          <cell r="L1053">
            <v>45</v>
          </cell>
        </row>
        <row r="1054">
          <cell r="I1054">
            <v>21</v>
          </cell>
          <cell r="L1054">
            <v>22</v>
          </cell>
        </row>
        <row r="1055">
          <cell r="I1055">
            <v>51</v>
          </cell>
          <cell r="L1055">
            <v>28.999999999999996</v>
          </cell>
        </row>
        <row r="1056">
          <cell r="I1056">
            <v>27</v>
          </cell>
          <cell r="L1056">
            <v>31</v>
          </cell>
        </row>
        <row r="1057">
          <cell r="I1057">
            <v>75</v>
          </cell>
          <cell r="L1057">
            <v>26</v>
          </cell>
        </row>
        <row r="1058">
          <cell r="I1058">
            <v>21</v>
          </cell>
          <cell r="L1058">
            <v>27</v>
          </cell>
        </row>
        <row r="1059">
          <cell r="I1059">
            <v>15</v>
          </cell>
          <cell r="L1059">
            <v>18</v>
          </cell>
        </row>
        <row r="1060">
          <cell r="I1060">
            <v>16</v>
          </cell>
          <cell r="L1060">
            <v>15</v>
          </cell>
        </row>
        <row r="1061">
          <cell r="I1061">
            <v>41</v>
          </cell>
          <cell r="L1061">
            <v>20</v>
          </cell>
        </row>
        <row r="1062">
          <cell r="I1062">
            <v>49</v>
          </cell>
          <cell r="L1062">
            <v>18</v>
          </cell>
        </row>
        <row r="1063">
          <cell r="I1063">
            <v>48</v>
          </cell>
          <cell r="L1063">
            <v>11</v>
          </cell>
        </row>
        <row r="1064">
          <cell r="I1064">
            <v>42</v>
          </cell>
          <cell r="L1064">
            <v>34</v>
          </cell>
        </row>
        <row r="1065">
          <cell r="I1065">
            <v>30</v>
          </cell>
          <cell r="L1065" t="str">
            <v>N/A</v>
          </cell>
        </row>
        <row r="1066">
          <cell r="I1066">
            <v>9</v>
          </cell>
          <cell r="L1066">
            <v>10</v>
          </cell>
        </row>
        <row r="1067">
          <cell r="I1067">
            <v>43</v>
          </cell>
          <cell r="L1067">
            <v>20</v>
          </cell>
        </row>
        <row r="1068">
          <cell r="I1068">
            <v>14.000000000000002</v>
          </cell>
          <cell r="L1068">
            <v>15</v>
          </cell>
        </row>
        <row r="1069">
          <cell r="I1069">
            <v>12</v>
          </cell>
          <cell r="L1069">
            <v>12</v>
          </cell>
        </row>
        <row r="1070">
          <cell r="I1070">
            <v>21</v>
          </cell>
          <cell r="L1070" t="str">
            <v>N/A</v>
          </cell>
        </row>
        <row r="1071">
          <cell r="I1071">
            <v>9</v>
          </cell>
          <cell r="L1071">
            <v>18</v>
          </cell>
        </row>
        <row r="1072">
          <cell r="I1072">
            <v>45</v>
          </cell>
          <cell r="L1072">
            <v>46</v>
          </cell>
        </row>
        <row r="1073">
          <cell r="I1073">
            <v>64</v>
          </cell>
          <cell r="L1073">
            <v>45</v>
          </cell>
        </row>
        <row r="1074">
          <cell r="I1074">
            <v>53</v>
          </cell>
          <cell r="L1074">
            <v>38</v>
          </cell>
        </row>
        <row r="1075">
          <cell r="I1075" t="str">
            <v>N/A</v>
          </cell>
          <cell r="L1075" t="str">
            <v>N/A</v>
          </cell>
        </row>
        <row r="1076">
          <cell r="I1076">
            <v>22</v>
          </cell>
          <cell r="L1076">
            <v>18</v>
          </cell>
        </row>
        <row r="1077">
          <cell r="I1077">
            <v>88</v>
          </cell>
          <cell r="L1077">
            <v>46</v>
          </cell>
        </row>
        <row r="1078">
          <cell r="I1078">
            <v>33</v>
          </cell>
          <cell r="L1078">
            <v>40</v>
          </cell>
        </row>
        <row r="1079">
          <cell r="I1079">
            <v>42</v>
          </cell>
          <cell r="L1079">
            <v>22</v>
          </cell>
        </row>
        <row r="1080">
          <cell r="I1080">
            <v>34</v>
          </cell>
          <cell r="L1080">
            <v>44</v>
          </cell>
        </row>
        <row r="1081">
          <cell r="I1081">
            <v>19</v>
          </cell>
          <cell r="L1081">
            <v>28.000000000000004</v>
          </cell>
        </row>
        <row r="1082">
          <cell r="I1082">
            <v>55.000000000000007</v>
          </cell>
          <cell r="L1082">
            <v>19</v>
          </cell>
        </row>
        <row r="1083">
          <cell r="I1083">
            <v>49</v>
          </cell>
          <cell r="L1083">
            <v>36</v>
          </cell>
        </row>
        <row r="1084">
          <cell r="I1084">
            <v>19</v>
          </cell>
          <cell r="L1084">
            <v>22</v>
          </cell>
        </row>
        <row r="1085">
          <cell r="I1085">
            <v>66</v>
          </cell>
          <cell r="L1085" t="str">
            <v>N/A</v>
          </cell>
        </row>
        <row r="1086">
          <cell r="I1086">
            <v>43</v>
          </cell>
          <cell r="L1086">
            <v>60</v>
          </cell>
        </row>
        <row r="1087">
          <cell r="I1087">
            <v>95</v>
          </cell>
          <cell r="L1087">
            <v>38</v>
          </cell>
        </row>
        <row r="1088">
          <cell r="I1088">
            <v>53</v>
          </cell>
          <cell r="L1088">
            <v>24</v>
          </cell>
        </row>
        <row r="1089">
          <cell r="I1089">
            <v>17</v>
          </cell>
          <cell r="L1089">
            <v>16</v>
          </cell>
        </row>
        <row r="1090">
          <cell r="I1090">
            <v>55.000000000000007</v>
          </cell>
          <cell r="L1090">
            <v>18</v>
          </cell>
        </row>
        <row r="1091">
          <cell r="I1091">
            <v>28.000000000000004</v>
          </cell>
          <cell r="L1091">
            <v>28.999999999999996</v>
          </cell>
        </row>
        <row r="1092">
          <cell r="I1092">
            <v>23</v>
          </cell>
          <cell r="L1092">
            <v>37</v>
          </cell>
        </row>
        <row r="1093">
          <cell r="I1093">
            <v>18</v>
          </cell>
          <cell r="L1093">
            <v>27</v>
          </cell>
        </row>
        <row r="1094">
          <cell r="I1094">
            <v>23</v>
          </cell>
          <cell r="L1094">
            <v>21</v>
          </cell>
        </row>
        <row r="1095">
          <cell r="I1095">
            <v>12</v>
          </cell>
          <cell r="L1095">
            <v>15</v>
          </cell>
        </row>
        <row r="1096">
          <cell r="I1096" t="str">
            <v>N/A</v>
          </cell>
          <cell r="L1096" t="str">
            <v>N/A</v>
          </cell>
        </row>
        <row r="1097">
          <cell r="I1097">
            <v>37</v>
          </cell>
          <cell r="L1097" t="str">
            <v>N/A</v>
          </cell>
        </row>
        <row r="1098">
          <cell r="I1098">
            <v>60</v>
          </cell>
          <cell r="L1098">
            <v>31</v>
          </cell>
        </row>
        <row r="1099">
          <cell r="I1099">
            <v>20</v>
          </cell>
          <cell r="L1099">
            <v>17</v>
          </cell>
        </row>
        <row r="1100">
          <cell r="I1100">
            <v>9</v>
          </cell>
          <cell r="L1100">
            <v>16</v>
          </cell>
        </row>
        <row r="1101">
          <cell r="I1101">
            <v>40</v>
          </cell>
          <cell r="L1101">
            <v>10</v>
          </cell>
        </row>
        <row r="1102">
          <cell r="I1102">
            <v>47</v>
          </cell>
          <cell r="L1102">
            <v>35</v>
          </cell>
        </row>
        <row r="1103">
          <cell r="I1103">
            <v>28.999999999999996</v>
          </cell>
          <cell r="L1103">
            <v>40</v>
          </cell>
        </row>
        <row r="1104">
          <cell r="I1104">
            <v>41</v>
          </cell>
          <cell r="L1104">
            <v>9</v>
          </cell>
        </row>
        <row r="1105">
          <cell r="I1105">
            <v>49</v>
          </cell>
          <cell r="L1105">
            <v>22</v>
          </cell>
        </row>
        <row r="1106">
          <cell r="I1106">
            <v>28.000000000000004</v>
          </cell>
          <cell r="L1106">
            <v>26</v>
          </cell>
        </row>
        <row r="1107">
          <cell r="I1107">
            <v>36</v>
          </cell>
          <cell r="L1107">
            <v>14.000000000000002</v>
          </cell>
        </row>
        <row r="1108">
          <cell r="I1108">
            <v>24</v>
          </cell>
          <cell r="L1108">
            <v>25</v>
          </cell>
        </row>
        <row r="1109">
          <cell r="I1109">
            <v>36</v>
          </cell>
          <cell r="L1109">
            <v>31</v>
          </cell>
        </row>
        <row r="1110">
          <cell r="I1110">
            <v>12</v>
          </cell>
          <cell r="L1110">
            <v>15</v>
          </cell>
        </row>
        <row r="1111">
          <cell r="I1111">
            <v>14.000000000000002</v>
          </cell>
          <cell r="L1111">
            <v>19</v>
          </cell>
        </row>
        <row r="1112">
          <cell r="I1112">
            <v>17</v>
          </cell>
          <cell r="L1112">
            <v>19</v>
          </cell>
        </row>
        <row r="1113">
          <cell r="I1113">
            <v>12</v>
          </cell>
          <cell r="L1113">
            <v>11</v>
          </cell>
        </row>
        <row r="1114">
          <cell r="I1114">
            <v>21</v>
          </cell>
          <cell r="L1114">
            <v>19</v>
          </cell>
        </row>
        <row r="1115">
          <cell r="I1115">
            <v>13</v>
          </cell>
          <cell r="L1115">
            <v>15</v>
          </cell>
        </row>
        <row r="1116">
          <cell r="I1116">
            <v>24</v>
          </cell>
          <cell r="L1116">
            <v>10</v>
          </cell>
        </row>
        <row r="1117">
          <cell r="I1117">
            <v>25</v>
          </cell>
          <cell r="L1117">
            <v>24</v>
          </cell>
        </row>
        <row r="1118">
          <cell r="I1118">
            <v>39</v>
          </cell>
          <cell r="L1118">
            <v>37</v>
          </cell>
        </row>
        <row r="1119">
          <cell r="I1119">
            <v>47</v>
          </cell>
          <cell r="L1119">
            <v>50</v>
          </cell>
        </row>
        <row r="1120">
          <cell r="I1120">
            <v>41</v>
          </cell>
          <cell r="L1120">
            <v>56.999999999999993</v>
          </cell>
        </row>
        <row r="1121">
          <cell r="I1121">
            <v>92</v>
          </cell>
          <cell r="L1121">
            <v>67</v>
          </cell>
        </row>
        <row r="1122">
          <cell r="I1122">
            <v>88</v>
          </cell>
          <cell r="L1122">
            <v>45</v>
          </cell>
        </row>
        <row r="1123">
          <cell r="I1123">
            <v>53</v>
          </cell>
          <cell r="L1123">
            <v>20</v>
          </cell>
        </row>
        <row r="1124">
          <cell r="I1124">
            <v>60</v>
          </cell>
          <cell r="L1124">
            <v>19</v>
          </cell>
        </row>
        <row r="1125">
          <cell r="I1125">
            <v>65</v>
          </cell>
          <cell r="L1125">
            <v>24</v>
          </cell>
        </row>
        <row r="1126">
          <cell r="I1126">
            <v>40</v>
          </cell>
          <cell r="L1126">
            <v>39</v>
          </cell>
        </row>
        <row r="1127">
          <cell r="I1127">
            <v>25</v>
          </cell>
          <cell r="L1127">
            <v>20</v>
          </cell>
        </row>
        <row r="1128">
          <cell r="I1128">
            <v>59</v>
          </cell>
          <cell r="L1128">
            <v>25</v>
          </cell>
        </row>
        <row r="1129">
          <cell r="I1129">
            <v>26</v>
          </cell>
          <cell r="L1129">
            <v>23</v>
          </cell>
        </row>
        <row r="1130">
          <cell r="I1130">
            <v>53</v>
          </cell>
          <cell r="L1130">
            <v>52</v>
          </cell>
        </row>
        <row r="1131">
          <cell r="I1131">
            <v>26</v>
          </cell>
          <cell r="L1131">
            <v>25</v>
          </cell>
        </row>
        <row r="1132">
          <cell r="I1132">
            <v>54</v>
          </cell>
          <cell r="L1132">
            <v>57.999999999999993</v>
          </cell>
        </row>
        <row r="1133">
          <cell r="I1133">
            <v>54</v>
          </cell>
          <cell r="L1133">
            <v>19</v>
          </cell>
        </row>
        <row r="1134">
          <cell r="I1134">
            <v>64</v>
          </cell>
          <cell r="L1134">
            <v>30</v>
          </cell>
        </row>
        <row r="1135">
          <cell r="I1135">
            <v>33</v>
          </cell>
          <cell r="L1135">
            <v>33</v>
          </cell>
        </row>
        <row r="1136">
          <cell r="I1136">
            <v>69</v>
          </cell>
          <cell r="L1136">
            <v>28.999999999999996</v>
          </cell>
        </row>
        <row r="1137">
          <cell r="I1137">
            <v>17</v>
          </cell>
          <cell r="L1137">
            <v>18</v>
          </cell>
        </row>
        <row r="1138">
          <cell r="I1138">
            <v>27</v>
          </cell>
          <cell r="L1138">
            <v>22</v>
          </cell>
        </row>
        <row r="1139">
          <cell r="I1139">
            <v>39</v>
          </cell>
          <cell r="L1139">
            <v>15</v>
          </cell>
        </row>
        <row r="1140">
          <cell r="I1140">
            <v>28.000000000000004</v>
          </cell>
          <cell r="L1140">
            <v>14.000000000000002</v>
          </cell>
        </row>
        <row r="1141">
          <cell r="I1141" t="str">
            <v>N/A</v>
          </cell>
          <cell r="L1141" t="str">
            <v>N/A</v>
          </cell>
        </row>
        <row r="1142">
          <cell r="I1142">
            <v>47</v>
          </cell>
          <cell r="L1142">
            <v>57.999999999999993</v>
          </cell>
        </row>
        <row r="1143">
          <cell r="I1143">
            <v>100</v>
          </cell>
          <cell r="L1143">
            <v>55.000000000000007</v>
          </cell>
        </row>
        <row r="1144">
          <cell r="I1144">
            <v>32</v>
          </cell>
          <cell r="L1144">
            <v>18</v>
          </cell>
        </row>
        <row r="1145">
          <cell r="I1145">
            <v>62</v>
          </cell>
          <cell r="L1145">
            <v>25</v>
          </cell>
        </row>
        <row r="1146">
          <cell r="I1146">
            <v>44</v>
          </cell>
          <cell r="L1146">
            <v>37</v>
          </cell>
        </row>
        <row r="1147">
          <cell r="I1147">
            <v>18</v>
          </cell>
          <cell r="L1147">
            <v>20</v>
          </cell>
        </row>
        <row r="1148">
          <cell r="I1148">
            <v>34</v>
          </cell>
          <cell r="L1148">
            <v>23</v>
          </cell>
        </row>
        <row r="1149">
          <cell r="I1149">
            <v>47</v>
          </cell>
          <cell r="L1149">
            <v>23</v>
          </cell>
        </row>
        <row r="1150">
          <cell r="I1150">
            <v>66</v>
          </cell>
          <cell r="L1150">
            <v>37</v>
          </cell>
        </row>
        <row r="1151">
          <cell r="I1151">
            <v>27</v>
          </cell>
          <cell r="L1151">
            <v>20</v>
          </cell>
        </row>
        <row r="1152">
          <cell r="I1152">
            <v>41</v>
          </cell>
          <cell r="L1152">
            <v>14.000000000000002</v>
          </cell>
        </row>
        <row r="1153">
          <cell r="I1153">
            <v>36</v>
          </cell>
          <cell r="L1153">
            <v>16</v>
          </cell>
        </row>
        <row r="1154">
          <cell r="I1154">
            <v>24</v>
          </cell>
          <cell r="L1154">
            <v>23</v>
          </cell>
        </row>
        <row r="1155">
          <cell r="I1155">
            <v>15</v>
          </cell>
          <cell r="L1155">
            <v>24</v>
          </cell>
        </row>
        <row r="1156">
          <cell r="I1156">
            <v>20</v>
          </cell>
          <cell r="L1156">
            <v>13</v>
          </cell>
        </row>
        <row r="1157">
          <cell r="I1157">
            <v>16</v>
          </cell>
          <cell r="L1157">
            <v>17</v>
          </cell>
        </row>
        <row r="1158">
          <cell r="I1158">
            <v>15</v>
          </cell>
          <cell r="L1158">
            <v>14.000000000000002</v>
          </cell>
        </row>
        <row r="1159">
          <cell r="I1159">
            <v>32</v>
          </cell>
          <cell r="L1159">
            <v>11</v>
          </cell>
        </row>
        <row r="1160">
          <cell r="I1160">
            <v>15</v>
          </cell>
          <cell r="L1160">
            <v>13</v>
          </cell>
        </row>
        <row r="1161">
          <cell r="I1161">
            <v>23</v>
          </cell>
          <cell r="L1161">
            <v>17</v>
          </cell>
        </row>
        <row r="1162">
          <cell r="I1162">
            <v>7.0000000000000009</v>
          </cell>
          <cell r="L1162">
            <v>15</v>
          </cell>
        </row>
        <row r="1163">
          <cell r="I1163">
            <v>15</v>
          </cell>
          <cell r="L1163">
            <v>18</v>
          </cell>
        </row>
        <row r="1164">
          <cell r="I1164">
            <v>68</v>
          </cell>
          <cell r="L1164">
            <v>13</v>
          </cell>
        </row>
        <row r="1165">
          <cell r="I1165">
            <v>25</v>
          </cell>
          <cell r="L1165">
            <v>14.000000000000002</v>
          </cell>
        </row>
        <row r="1166">
          <cell r="I1166">
            <v>61</v>
          </cell>
          <cell r="L1166">
            <v>28.000000000000004</v>
          </cell>
        </row>
        <row r="1167">
          <cell r="I1167">
            <v>15</v>
          </cell>
          <cell r="L1167">
            <v>16</v>
          </cell>
        </row>
        <row r="1168">
          <cell r="I1168">
            <v>45</v>
          </cell>
          <cell r="L1168">
            <v>14.000000000000002</v>
          </cell>
        </row>
        <row r="1169">
          <cell r="I1169">
            <v>28.000000000000004</v>
          </cell>
          <cell r="L1169">
            <v>15</v>
          </cell>
        </row>
        <row r="1170">
          <cell r="I1170">
            <v>15</v>
          </cell>
          <cell r="L1170">
            <v>14.000000000000002</v>
          </cell>
        </row>
        <row r="1171">
          <cell r="I1171">
            <v>31</v>
          </cell>
          <cell r="L1171">
            <v>14.000000000000002</v>
          </cell>
        </row>
        <row r="1172">
          <cell r="I1172">
            <v>14.000000000000002</v>
          </cell>
          <cell r="L1172">
            <v>14.000000000000002</v>
          </cell>
        </row>
        <row r="1173">
          <cell r="I1173">
            <v>72</v>
          </cell>
          <cell r="L1173">
            <v>54</v>
          </cell>
        </row>
        <row r="1174">
          <cell r="I1174">
            <v>75</v>
          </cell>
          <cell r="L1174">
            <v>37</v>
          </cell>
        </row>
        <row r="1175">
          <cell r="I1175">
            <v>56.999999999999993</v>
          </cell>
          <cell r="L1175">
            <v>62</v>
          </cell>
        </row>
        <row r="1176">
          <cell r="I1176">
            <v>55.000000000000007</v>
          </cell>
          <cell r="L1176">
            <v>47</v>
          </cell>
        </row>
        <row r="1177">
          <cell r="I1177">
            <v>57.999999999999993</v>
          </cell>
          <cell r="L1177">
            <v>21</v>
          </cell>
        </row>
        <row r="1178">
          <cell r="I1178">
            <v>57.999999999999993</v>
          </cell>
          <cell r="L1178">
            <v>37</v>
          </cell>
        </row>
        <row r="1179">
          <cell r="I1179">
            <v>28.000000000000004</v>
          </cell>
          <cell r="L1179">
            <v>28.999999999999996</v>
          </cell>
        </row>
        <row r="1180">
          <cell r="I1180" t="str">
            <v>N/A</v>
          </cell>
          <cell r="L1180" t="str">
            <v>N/A</v>
          </cell>
        </row>
        <row r="1181">
          <cell r="I1181">
            <v>77</v>
          </cell>
          <cell r="L1181">
            <v>24</v>
          </cell>
        </row>
        <row r="1182">
          <cell r="I1182">
            <v>64</v>
          </cell>
          <cell r="L1182">
            <v>16</v>
          </cell>
        </row>
        <row r="1183">
          <cell r="I1183">
            <v>24</v>
          </cell>
          <cell r="L1183">
            <v>23</v>
          </cell>
        </row>
        <row r="1184">
          <cell r="I1184">
            <v>12</v>
          </cell>
          <cell r="L1184" t="str">
            <v>N/A</v>
          </cell>
        </row>
        <row r="1185">
          <cell r="I1185">
            <v>88</v>
          </cell>
          <cell r="L1185">
            <v>53</v>
          </cell>
        </row>
        <row r="1186">
          <cell r="I1186">
            <v>26</v>
          </cell>
          <cell r="L1186">
            <v>2</v>
          </cell>
        </row>
        <row r="1187">
          <cell r="I1187">
            <v>66</v>
          </cell>
          <cell r="L1187">
            <v>21</v>
          </cell>
        </row>
        <row r="1188">
          <cell r="I1188">
            <v>44</v>
          </cell>
          <cell r="L1188">
            <v>49</v>
          </cell>
        </row>
        <row r="1189">
          <cell r="I1189">
            <v>18</v>
          </cell>
          <cell r="L1189" t="str">
            <v>N/A</v>
          </cell>
        </row>
        <row r="1190">
          <cell r="I1190">
            <v>96</v>
          </cell>
          <cell r="L1190">
            <v>68</v>
          </cell>
        </row>
        <row r="1191">
          <cell r="I1191">
            <v>24</v>
          </cell>
          <cell r="L1191">
            <v>37</v>
          </cell>
        </row>
        <row r="1192">
          <cell r="I1192">
            <v>31</v>
          </cell>
          <cell r="L1192">
            <v>32</v>
          </cell>
        </row>
        <row r="1193">
          <cell r="I1193">
            <v>44</v>
          </cell>
          <cell r="L1193">
            <v>35</v>
          </cell>
        </row>
        <row r="1194">
          <cell r="I1194">
            <v>57.999999999999993</v>
          </cell>
          <cell r="L1194">
            <v>26</v>
          </cell>
        </row>
        <row r="1195">
          <cell r="I1195">
            <v>34</v>
          </cell>
          <cell r="L1195">
            <v>16</v>
          </cell>
        </row>
        <row r="1196">
          <cell r="I1196">
            <v>16</v>
          </cell>
          <cell r="L1196">
            <v>16</v>
          </cell>
        </row>
        <row r="1197">
          <cell r="I1197">
            <v>15</v>
          </cell>
          <cell r="L1197">
            <v>11</v>
          </cell>
        </row>
        <row r="1198">
          <cell r="I1198">
            <v>36</v>
          </cell>
          <cell r="L1198">
            <v>19</v>
          </cell>
        </row>
        <row r="1199">
          <cell r="I1199">
            <v>66</v>
          </cell>
          <cell r="L1199">
            <v>43</v>
          </cell>
        </row>
        <row r="1200">
          <cell r="I1200">
            <v>14.000000000000002</v>
          </cell>
          <cell r="L1200">
            <v>12</v>
          </cell>
        </row>
        <row r="1201">
          <cell r="I1201">
            <v>92</v>
          </cell>
          <cell r="L1201">
            <v>12</v>
          </cell>
        </row>
        <row r="1202">
          <cell r="I1202">
            <v>12</v>
          </cell>
          <cell r="L1202">
            <v>12</v>
          </cell>
        </row>
        <row r="1203">
          <cell r="I1203">
            <v>62</v>
          </cell>
          <cell r="L1203">
            <v>22</v>
          </cell>
        </row>
        <row r="1204">
          <cell r="I1204">
            <v>52</v>
          </cell>
          <cell r="L1204">
            <v>48</v>
          </cell>
        </row>
        <row r="1205">
          <cell r="I1205">
            <v>0</v>
          </cell>
          <cell r="L1205" t="str">
            <v>N/A</v>
          </cell>
        </row>
        <row r="1206">
          <cell r="I1206">
            <v>88</v>
          </cell>
          <cell r="L1206">
            <v>75</v>
          </cell>
        </row>
        <row r="1207">
          <cell r="I1207">
            <v>100</v>
          </cell>
          <cell r="L1207">
            <v>46</v>
          </cell>
        </row>
        <row r="1208">
          <cell r="I1208">
            <v>24</v>
          </cell>
          <cell r="L1208">
            <v>26</v>
          </cell>
        </row>
        <row r="1209">
          <cell r="I1209">
            <v>25</v>
          </cell>
          <cell r="L1209" t="str">
            <v>N/A</v>
          </cell>
        </row>
        <row r="1210">
          <cell r="I1210">
            <v>56.999999999999993</v>
          </cell>
          <cell r="L1210">
            <v>31</v>
          </cell>
        </row>
        <row r="1211">
          <cell r="I1211">
            <v>56.000000000000007</v>
          </cell>
          <cell r="L1211">
            <v>25</v>
          </cell>
        </row>
        <row r="1212">
          <cell r="I1212">
            <v>41</v>
          </cell>
          <cell r="L1212">
            <v>26</v>
          </cell>
        </row>
        <row r="1213">
          <cell r="I1213">
            <v>56.000000000000007</v>
          </cell>
          <cell r="L1213">
            <v>18</v>
          </cell>
        </row>
        <row r="1214">
          <cell r="I1214">
            <v>21</v>
          </cell>
          <cell r="L1214">
            <v>20</v>
          </cell>
        </row>
        <row r="1215">
          <cell r="I1215">
            <v>72</v>
          </cell>
          <cell r="L1215">
            <v>31</v>
          </cell>
        </row>
        <row r="1216">
          <cell r="I1216">
            <v>56.999999999999993</v>
          </cell>
          <cell r="L1216">
            <v>27</v>
          </cell>
        </row>
        <row r="1217">
          <cell r="I1217">
            <v>24</v>
          </cell>
          <cell r="L1217">
            <v>24</v>
          </cell>
        </row>
        <row r="1218">
          <cell r="I1218">
            <v>52</v>
          </cell>
          <cell r="L1218">
            <v>22</v>
          </cell>
        </row>
        <row r="1219">
          <cell r="I1219">
            <v>83</v>
          </cell>
          <cell r="L1219">
            <v>45</v>
          </cell>
        </row>
        <row r="1220">
          <cell r="I1220">
            <v>20</v>
          </cell>
          <cell r="L1220">
            <v>17</v>
          </cell>
        </row>
        <row r="1221">
          <cell r="I1221">
            <v>12</v>
          </cell>
          <cell r="L1221">
            <v>17</v>
          </cell>
        </row>
        <row r="1222">
          <cell r="I1222">
            <v>48</v>
          </cell>
          <cell r="L1222">
            <v>41</v>
          </cell>
        </row>
        <row r="1223">
          <cell r="I1223">
            <v>34</v>
          </cell>
          <cell r="L1223" t="str">
            <v>N/A</v>
          </cell>
        </row>
        <row r="1224">
          <cell r="I1224">
            <v>17</v>
          </cell>
          <cell r="L1224">
            <v>17</v>
          </cell>
        </row>
        <row r="1225">
          <cell r="I1225">
            <v>14.000000000000002</v>
          </cell>
          <cell r="L1225">
            <v>14.000000000000002</v>
          </cell>
        </row>
        <row r="1226">
          <cell r="I1226">
            <v>15</v>
          </cell>
          <cell r="L1226">
            <v>16</v>
          </cell>
        </row>
        <row r="1227">
          <cell r="I1227">
            <v>78</v>
          </cell>
          <cell r="L1227">
            <v>28.000000000000004</v>
          </cell>
        </row>
        <row r="1228">
          <cell r="I1228">
            <v>42</v>
          </cell>
          <cell r="L1228">
            <v>21</v>
          </cell>
        </row>
        <row r="1229">
          <cell r="I1229">
            <v>19</v>
          </cell>
          <cell r="L1229">
            <v>14.000000000000002</v>
          </cell>
        </row>
        <row r="1230">
          <cell r="I1230">
            <v>21</v>
          </cell>
          <cell r="L1230">
            <v>15</v>
          </cell>
        </row>
        <row r="1231">
          <cell r="I1231">
            <v>17</v>
          </cell>
          <cell r="L1231">
            <v>14.000000000000002</v>
          </cell>
        </row>
        <row r="1232">
          <cell r="I1232">
            <v>14.000000000000002</v>
          </cell>
          <cell r="L1232">
            <v>18</v>
          </cell>
        </row>
        <row r="1233">
          <cell r="I1233">
            <v>74</v>
          </cell>
          <cell r="L1233">
            <v>24</v>
          </cell>
        </row>
        <row r="1234">
          <cell r="I1234">
            <v>28.999999999999996</v>
          </cell>
          <cell r="L1234">
            <v>14.000000000000002</v>
          </cell>
        </row>
        <row r="1235">
          <cell r="I1235">
            <v>19</v>
          </cell>
          <cell r="L1235">
            <v>13</v>
          </cell>
        </row>
        <row r="1236">
          <cell r="I1236">
            <v>81</v>
          </cell>
          <cell r="L1236">
            <v>67</v>
          </cell>
        </row>
        <row r="1237">
          <cell r="I1237">
            <v>76</v>
          </cell>
          <cell r="L1237">
            <v>57.999999999999993</v>
          </cell>
        </row>
        <row r="1238">
          <cell r="I1238">
            <v>41</v>
          </cell>
          <cell r="L1238">
            <v>28.999999999999996</v>
          </cell>
        </row>
        <row r="1239">
          <cell r="I1239">
            <v>37</v>
          </cell>
          <cell r="L1239">
            <v>16</v>
          </cell>
        </row>
        <row r="1240">
          <cell r="I1240">
            <v>26</v>
          </cell>
          <cell r="L1240">
            <v>30</v>
          </cell>
        </row>
        <row r="1241">
          <cell r="I1241">
            <v>79</v>
          </cell>
          <cell r="L1241">
            <v>44</v>
          </cell>
        </row>
        <row r="1242">
          <cell r="I1242">
            <v>69</v>
          </cell>
          <cell r="L1242">
            <v>22</v>
          </cell>
        </row>
        <row r="1243">
          <cell r="I1243">
            <v>84</v>
          </cell>
          <cell r="L1243">
            <v>46</v>
          </cell>
        </row>
        <row r="1244">
          <cell r="I1244">
            <v>42</v>
          </cell>
          <cell r="L1244">
            <v>39</v>
          </cell>
        </row>
        <row r="1245">
          <cell r="I1245">
            <v>28.000000000000004</v>
          </cell>
          <cell r="L1245">
            <v>26</v>
          </cell>
        </row>
        <row r="1246">
          <cell r="I1246">
            <v>86</v>
          </cell>
          <cell r="L1246" t="str">
            <v>N/A</v>
          </cell>
        </row>
        <row r="1247">
          <cell r="I1247">
            <v>87</v>
          </cell>
          <cell r="L1247">
            <v>40</v>
          </cell>
        </row>
        <row r="1248">
          <cell r="I1248">
            <v>61</v>
          </cell>
          <cell r="L1248">
            <v>26</v>
          </cell>
        </row>
        <row r="1249">
          <cell r="I1249">
            <v>63</v>
          </cell>
          <cell r="L1249">
            <v>13</v>
          </cell>
        </row>
        <row r="1250">
          <cell r="I1250">
            <v>18</v>
          </cell>
          <cell r="L1250">
            <v>22</v>
          </cell>
        </row>
        <row r="1251">
          <cell r="I1251">
            <v>40</v>
          </cell>
          <cell r="L1251">
            <v>25</v>
          </cell>
        </row>
        <row r="1252">
          <cell r="I1252">
            <v>37</v>
          </cell>
          <cell r="L1252">
            <v>30</v>
          </cell>
        </row>
        <row r="1253">
          <cell r="I1253">
            <v>40</v>
          </cell>
          <cell r="L1253">
            <v>43</v>
          </cell>
        </row>
        <row r="1254">
          <cell r="I1254">
            <v>100</v>
          </cell>
          <cell r="L1254">
            <v>45</v>
          </cell>
        </row>
        <row r="1255">
          <cell r="I1255">
            <v>19</v>
          </cell>
          <cell r="L1255">
            <v>20</v>
          </cell>
        </row>
        <row r="1256">
          <cell r="I1256">
            <v>26</v>
          </cell>
          <cell r="L1256">
            <v>25</v>
          </cell>
        </row>
        <row r="1257">
          <cell r="I1257">
            <v>14.000000000000002</v>
          </cell>
          <cell r="L1257">
            <v>15</v>
          </cell>
        </row>
        <row r="1258">
          <cell r="I1258">
            <v>34</v>
          </cell>
          <cell r="L1258">
            <v>26</v>
          </cell>
        </row>
        <row r="1259">
          <cell r="I1259">
            <v>13</v>
          </cell>
          <cell r="L1259">
            <v>16</v>
          </cell>
        </row>
        <row r="1260">
          <cell r="I1260">
            <v>70</v>
          </cell>
          <cell r="L1260">
            <v>37</v>
          </cell>
        </row>
        <row r="1261">
          <cell r="I1261">
            <v>18</v>
          </cell>
          <cell r="L1261">
            <v>15</v>
          </cell>
        </row>
        <row r="1262">
          <cell r="I1262">
            <v>32</v>
          </cell>
          <cell r="L1262">
            <v>18</v>
          </cell>
        </row>
        <row r="1263">
          <cell r="I1263" t="str">
            <v>N/A</v>
          </cell>
          <cell r="L1263" t="str">
            <v>N/A</v>
          </cell>
        </row>
        <row r="1264">
          <cell r="I1264">
            <v>22</v>
          </cell>
          <cell r="L1264" t="str">
            <v>N/A</v>
          </cell>
        </row>
        <row r="1265">
          <cell r="I1265">
            <v>87</v>
          </cell>
          <cell r="L1265">
            <v>18</v>
          </cell>
        </row>
        <row r="1266">
          <cell r="I1266">
            <v>12</v>
          </cell>
          <cell r="L1266">
            <v>12</v>
          </cell>
        </row>
        <row r="1267">
          <cell r="I1267">
            <v>33</v>
          </cell>
          <cell r="L1267">
            <v>28.000000000000004</v>
          </cell>
        </row>
        <row r="1268">
          <cell r="I1268">
            <v>94</v>
          </cell>
          <cell r="L1268">
            <v>55.000000000000007</v>
          </cell>
        </row>
        <row r="1269">
          <cell r="I1269">
            <v>66</v>
          </cell>
          <cell r="L1269">
            <v>26</v>
          </cell>
        </row>
        <row r="1270">
          <cell r="I1270">
            <v>47</v>
          </cell>
          <cell r="L1270" t="str">
            <v>N/A</v>
          </cell>
        </row>
        <row r="1271">
          <cell r="I1271">
            <v>78</v>
          </cell>
          <cell r="L1271">
            <v>23</v>
          </cell>
        </row>
        <row r="1272">
          <cell r="I1272">
            <v>38</v>
          </cell>
          <cell r="L1272">
            <v>20</v>
          </cell>
        </row>
        <row r="1273">
          <cell r="I1273">
            <v>14.000000000000002</v>
          </cell>
          <cell r="L1273">
            <v>15</v>
          </cell>
        </row>
        <row r="1274">
          <cell r="I1274">
            <v>13</v>
          </cell>
          <cell r="L1274">
            <v>11</v>
          </cell>
        </row>
        <row r="1275">
          <cell r="I1275">
            <v>46</v>
          </cell>
          <cell r="L1275">
            <v>13</v>
          </cell>
        </row>
        <row r="1276">
          <cell r="I1276">
            <v>28.000000000000004</v>
          </cell>
          <cell r="L1276">
            <v>27</v>
          </cell>
        </row>
        <row r="1277">
          <cell r="I1277">
            <v>22</v>
          </cell>
          <cell r="L1277">
            <v>36</v>
          </cell>
        </row>
        <row r="1278">
          <cell r="I1278">
            <v>13</v>
          </cell>
          <cell r="L1278">
            <v>16</v>
          </cell>
        </row>
        <row r="1279">
          <cell r="I1279">
            <v>18</v>
          </cell>
          <cell r="L1279">
            <v>19</v>
          </cell>
        </row>
        <row r="1280">
          <cell r="I1280">
            <v>66</v>
          </cell>
          <cell r="L1280">
            <v>30</v>
          </cell>
        </row>
        <row r="1281">
          <cell r="I1281">
            <v>13</v>
          </cell>
          <cell r="L1281">
            <v>18</v>
          </cell>
        </row>
        <row r="1282">
          <cell r="I1282">
            <v>35</v>
          </cell>
          <cell r="L1282">
            <v>11</v>
          </cell>
        </row>
        <row r="1283">
          <cell r="I1283">
            <v>55.000000000000007</v>
          </cell>
          <cell r="L1283">
            <v>38</v>
          </cell>
        </row>
        <row r="1284">
          <cell r="I1284">
            <v>40</v>
          </cell>
          <cell r="L1284" t="str">
            <v>N/A</v>
          </cell>
        </row>
        <row r="1285">
          <cell r="I1285">
            <v>57.999999999999993</v>
          </cell>
          <cell r="L1285">
            <v>28.000000000000004</v>
          </cell>
        </row>
        <row r="1286">
          <cell r="I1286">
            <v>79</v>
          </cell>
          <cell r="L1286">
            <v>32</v>
          </cell>
        </row>
        <row r="1287">
          <cell r="I1287">
            <v>84</v>
          </cell>
          <cell r="L1287">
            <v>38</v>
          </cell>
        </row>
        <row r="1288">
          <cell r="I1288">
            <v>71</v>
          </cell>
          <cell r="L1288">
            <v>54</v>
          </cell>
        </row>
        <row r="1289">
          <cell r="I1289">
            <v>32</v>
          </cell>
          <cell r="L1289">
            <v>22</v>
          </cell>
        </row>
        <row r="1290">
          <cell r="I1290">
            <v>32</v>
          </cell>
          <cell r="L1290">
            <v>26</v>
          </cell>
        </row>
        <row r="1291">
          <cell r="I1291">
            <v>22</v>
          </cell>
          <cell r="L1291">
            <v>21</v>
          </cell>
        </row>
        <row r="1292">
          <cell r="I1292">
            <v>60</v>
          </cell>
          <cell r="L1292">
            <v>14.000000000000002</v>
          </cell>
        </row>
        <row r="1293">
          <cell r="I1293">
            <v>80</v>
          </cell>
          <cell r="L1293" t="str">
            <v>N/A</v>
          </cell>
        </row>
        <row r="1294">
          <cell r="I1294">
            <v>35</v>
          </cell>
          <cell r="L1294">
            <v>35</v>
          </cell>
        </row>
        <row r="1295">
          <cell r="I1295">
            <v>45</v>
          </cell>
          <cell r="L1295" t="str">
            <v>N/A</v>
          </cell>
        </row>
        <row r="1296">
          <cell r="I1296">
            <v>38</v>
          </cell>
          <cell r="L1296">
            <v>38</v>
          </cell>
        </row>
        <row r="1297">
          <cell r="I1297">
            <v>21</v>
          </cell>
          <cell r="L1297">
            <v>28.000000000000004</v>
          </cell>
        </row>
        <row r="1298">
          <cell r="I1298">
            <v>25</v>
          </cell>
          <cell r="L1298">
            <v>16</v>
          </cell>
        </row>
        <row r="1299">
          <cell r="I1299">
            <v>50</v>
          </cell>
          <cell r="L1299">
            <v>20</v>
          </cell>
        </row>
        <row r="1300">
          <cell r="I1300">
            <v>33</v>
          </cell>
          <cell r="L1300">
            <v>14.000000000000002</v>
          </cell>
        </row>
        <row r="1301">
          <cell r="I1301">
            <v>27</v>
          </cell>
          <cell r="L1301">
            <v>13</v>
          </cell>
        </row>
        <row r="1302">
          <cell r="I1302">
            <v>28.999999999999996</v>
          </cell>
          <cell r="L1302">
            <v>28.000000000000004</v>
          </cell>
        </row>
        <row r="1303">
          <cell r="I1303">
            <v>26</v>
          </cell>
          <cell r="L1303">
            <v>22</v>
          </cell>
        </row>
        <row r="1304">
          <cell r="I1304">
            <v>11</v>
          </cell>
          <cell r="L1304" t="str">
            <v>N/A</v>
          </cell>
        </row>
        <row r="1305">
          <cell r="I1305">
            <v>43</v>
          </cell>
          <cell r="L1305">
            <v>16</v>
          </cell>
        </row>
        <row r="1306">
          <cell r="I1306">
            <v>42</v>
          </cell>
          <cell r="L1306">
            <v>56.999999999999993</v>
          </cell>
        </row>
        <row r="1307">
          <cell r="I1307">
            <v>83</v>
          </cell>
          <cell r="L1307">
            <v>45</v>
          </cell>
        </row>
        <row r="1308">
          <cell r="I1308">
            <v>44</v>
          </cell>
          <cell r="L1308" t="str">
            <v>N/A</v>
          </cell>
        </row>
        <row r="1309">
          <cell r="I1309">
            <v>73</v>
          </cell>
          <cell r="L1309">
            <v>63</v>
          </cell>
        </row>
        <row r="1310">
          <cell r="I1310">
            <v>40</v>
          </cell>
          <cell r="L1310">
            <v>20</v>
          </cell>
        </row>
        <row r="1311">
          <cell r="I1311">
            <v>27</v>
          </cell>
          <cell r="L1311">
            <v>26</v>
          </cell>
        </row>
        <row r="1312">
          <cell r="I1312">
            <v>28.000000000000004</v>
          </cell>
          <cell r="L1312" t="str">
            <v>N/A</v>
          </cell>
        </row>
        <row r="1313">
          <cell r="I1313">
            <v>100</v>
          </cell>
          <cell r="L1313">
            <v>41</v>
          </cell>
        </row>
        <row r="1314">
          <cell r="I1314">
            <v>56.000000000000007</v>
          </cell>
          <cell r="L1314">
            <v>22</v>
          </cell>
        </row>
        <row r="1315">
          <cell r="I1315">
            <v>88</v>
          </cell>
          <cell r="L1315">
            <v>38</v>
          </cell>
        </row>
        <row r="1316">
          <cell r="I1316">
            <v>76</v>
          </cell>
          <cell r="L1316">
            <v>33</v>
          </cell>
        </row>
        <row r="1317">
          <cell r="I1317">
            <v>79</v>
          </cell>
          <cell r="L1317">
            <v>30</v>
          </cell>
        </row>
        <row r="1318">
          <cell r="I1318">
            <v>14.000000000000002</v>
          </cell>
          <cell r="L1318">
            <v>25</v>
          </cell>
        </row>
        <row r="1319">
          <cell r="I1319">
            <v>28.999999999999996</v>
          </cell>
          <cell r="L1319">
            <v>36</v>
          </cell>
        </row>
        <row r="1320">
          <cell r="I1320">
            <v>38</v>
          </cell>
          <cell r="L1320">
            <v>31</v>
          </cell>
        </row>
        <row r="1321">
          <cell r="I1321">
            <v>38</v>
          </cell>
          <cell r="L1321" t="str">
            <v>N/A</v>
          </cell>
        </row>
        <row r="1322">
          <cell r="I1322">
            <v>21</v>
          </cell>
          <cell r="L1322">
            <v>17</v>
          </cell>
        </row>
        <row r="1323">
          <cell r="I1323">
            <v>74</v>
          </cell>
          <cell r="L1323">
            <v>31</v>
          </cell>
        </row>
        <row r="1324">
          <cell r="I1324">
            <v>56.999999999999993</v>
          </cell>
          <cell r="L1324">
            <v>27</v>
          </cell>
        </row>
        <row r="1325">
          <cell r="I1325">
            <v>96</v>
          </cell>
          <cell r="L1325">
            <v>36</v>
          </cell>
        </row>
        <row r="1326">
          <cell r="I1326">
            <v>18</v>
          </cell>
          <cell r="L1326">
            <v>17</v>
          </cell>
        </row>
        <row r="1327">
          <cell r="I1327">
            <v>20</v>
          </cell>
          <cell r="L1327">
            <v>19</v>
          </cell>
        </row>
        <row r="1328">
          <cell r="I1328">
            <v>41</v>
          </cell>
          <cell r="L1328">
            <v>17</v>
          </cell>
        </row>
        <row r="1329">
          <cell r="I1329">
            <v>20</v>
          </cell>
          <cell r="L1329">
            <v>22</v>
          </cell>
        </row>
        <row r="1330">
          <cell r="I1330">
            <v>11</v>
          </cell>
          <cell r="L1330">
            <v>9</v>
          </cell>
        </row>
        <row r="1331">
          <cell r="I1331">
            <v>11</v>
          </cell>
          <cell r="L1331">
            <v>12</v>
          </cell>
        </row>
        <row r="1332">
          <cell r="I1332">
            <v>68</v>
          </cell>
          <cell r="L1332">
            <v>22</v>
          </cell>
        </row>
        <row r="1333">
          <cell r="I1333">
            <v>21</v>
          </cell>
          <cell r="L1333">
            <v>14.000000000000002</v>
          </cell>
        </row>
        <row r="1334">
          <cell r="I1334">
            <v>22</v>
          </cell>
          <cell r="L1334">
            <v>27</v>
          </cell>
        </row>
        <row r="1335">
          <cell r="I1335">
            <v>34</v>
          </cell>
          <cell r="L1335">
            <v>12</v>
          </cell>
        </row>
        <row r="1336">
          <cell r="I1336">
            <v>11</v>
          </cell>
          <cell r="L1336">
            <v>11</v>
          </cell>
        </row>
        <row r="1337">
          <cell r="I1337">
            <v>10</v>
          </cell>
          <cell r="L1337">
            <v>8</v>
          </cell>
        </row>
        <row r="1338">
          <cell r="I1338">
            <v>3</v>
          </cell>
          <cell r="L1338">
            <v>7.0000000000000009</v>
          </cell>
        </row>
        <row r="1339">
          <cell r="I1339">
            <v>51</v>
          </cell>
          <cell r="L1339">
            <v>57.999999999999993</v>
          </cell>
        </row>
        <row r="1340">
          <cell r="I1340">
            <v>26</v>
          </cell>
          <cell r="L1340" t="str">
            <v>N/A</v>
          </cell>
        </row>
        <row r="1341">
          <cell r="I1341">
            <v>82</v>
          </cell>
          <cell r="L1341">
            <v>37</v>
          </cell>
        </row>
        <row r="1342">
          <cell r="I1342">
            <v>42</v>
          </cell>
          <cell r="L1342">
            <v>39</v>
          </cell>
        </row>
        <row r="1343">
          <cell r="I1343">
            <v>69</v>
          </cell>
          <cell r="L1343">
            <v>63</v>
          </cell>
        </row>
        <row r="1344">
          <cell r="I1344">
            <v>36</v>
          </cell>
          <cell r="L1344">
            <v>33</v>
          </cell>
        </row>
        <row r="1345">
          <cell r="I1345">
            <v>53</v>
          </cell>
          <cell r="L1345">
            <v>26</v>
          </cell>
        </row>
        <row r="1346">
          <cell r="I1346">
            <v>22</v>
          </cell>
          <cell r="L1346">
            <v>25</v>
          </cell>
        </row>
        <row r="1347">
          <cell r="I1347">
            <v>87</v>
          </cell>
          <cell r="L1347">
            <v>34</v>
          </cell>
        </row>
        <row r="1348">
          <cell r="I1348">
            <v>44</v>
          </cell>
          <cell r="L1348">
            <v>23</v>
          </cell>
        </row>
        <row r="1349">
          <cell r="I1349">
            <v>31</v>
          </cell>
          <cell r="L1349">
            <v>23</v>
          </cell>
        </row>
        <row r="1350">
          <cell r="I1350">
            <v>70</v>
          </cell>
          <cell r="L1350">
            <v>23</v>
          </cell>
        </row>
        <row r="1351">
          <cell r="I1351">
            <v>96</v>
          </cell>
          <cell r="L1351">
            <v>43</v>
          </cell>
        </row>
        <row r="1352">
          <cell r="I1352">
            <v>13</v>
          </cell>
          <cell r="L1352">
            <v>13</v>
          </cell>
        </row>
        <row r="1353">
          <cell r="I1353">
            <v>33</v>
          </cell>
          <cell r="L1353">
            <v>10</v>
          </cell>
        </row>
        <row r="1354">
          <cell r="I1354">
            <v>28.000000000000004</v>
          </cell>
          <cell r="L1354">
            <v>27</v>
          </cell>
        </row>
        <row r="1355">
          <cell r="I1355">
            <v>28.000000000000004</v>
          </cell>
          <cell r="L1355">
            <v>28.000000000000004</v>
          </cell>
        </row>
        <row r="1356">
          <cell r="I1356">
            <v>20</v>
          </cell>
          <cell r="L1356">
            <v>18</v>
          </cell>
        </row>
        <row r="1357">
          <cell r="I1357">
            <v>31</v>
          </cell>
          <cell r="L1357" t="str">
            <v>N/A</v>
          </cell>
        </row>
        <row r="1358">
          <cell r="I1358">
            <v>35</v>
          </cell>
          <cell r="L1358">
            <v>34</v>
          </cell>
        </row>
        <row r="1359">
          <cell r="I1359">
            <v>24</v>
          </cell>
          <cell r="L1359">
            <v>30</v>
          </cell>
        </row>
        <row r="1360">
          <cell r="I1360">
            <v>22</v>
          </cell>
          <cell r="L1360">
            <v>14.000000000000002</v>
          </cell>
        </row>
        <row r="1361">
          <cell r="I1361">
            <v>61</v>
          </cell>
          <cell r="L1361">
            <v>21</v>
          </cell>
        </row>
        <row r="1362">
          <cell r="I1362">
            <v>8</v>
          </cell>
          <cell r="L1362">
            <v>12</v>
          </cell>
        </row>
        <row r="1363">
          <cell r="I1363">
            <v>26</v>
          </cell>
          <cell r="L1363">
            <v>15</v>
          </cell>
        </row>
        <row r="1364">
          <cell r="I1364">
            <v>13</v>
          </cell>
          <cell r="L1364">
            <v>14.000000000000002</v>
          </cell>
        </row>
        <row r="1365">
          <cell r="I1365">
            <v>15</v>
          </cell>
          <cell r="L1365">
            <v>18</v>
          </cell>
        </row>
        <row r="1366">
          <cell r="I1366">
            <v>57.999999999999993</v>
          </cell>
          <cell r="L1366">
            <v>15</v>
          </cell>
        </row>
        <row r="1367">
          <cell r="I1367">
            <v>5</v>
          </cell>
          <cell r="L1367">
            <v>13</v>
          </cell>
        </row>
        <row r="1368">
          <cell r="I1368">
            <v>48</v>
          </cell>
          <cell r="L1368">
            <v>21</v>
          </cell>
        </row>
        <row r="1369">
          <cell r="I1369">
            <v>24</v>
          </cell>
          <cell r="L1369">
            <v>26</v>
          </cell>
        </row>
        <row r="1370">
          <cell r="I1370">
            <v>61</v>
          </cell>
          <cell r="L1370">
            <v>15</v>
          </cell>
        </row>
        <row r="1371">
          <cell r="I1371">
            <v>49</v>
          </cell>
          <cell r="L1371">
            <v>45</v>
          </cell>
        </row>
        <row r="1372">
          <cell r="I1372">
            <v>44</v>
          </cell>
          <cell r="L1372">
            <v>55.000000000000007</v>
          </cell>
        </row>
        <row r="1373">
          <cell r="I1373">
            <v>28.999999999999996</v>
          </cell>
          <cell r="L1373">
            <v>23</v>
          </cell>
        </row>
        <row r="1374">
          <cell r="I1374">
            <v>93</v>
          </cell>
          <cell r="L1374">
            <v>42</v>
          </cell>
        </row>
        <row r="1375">
          <cell r="I1375">
            <v>95</v>
          </cell>
          <cell r="L1375">
            <v>47</v>
          </cell>
        </row>
        <row r="1376">
          <cell r="I1376">
            <v>44</v>
          </cell>
          <cell r="L1376">
            <v>63</v>
          </cell>
        </row>
        <row r="1377">
          <cell r="I1377">
            <v>25</v>
          </cell>
          <cell r="L1377" t="str">
            <v>N/A</v>
          </cell>
        </row>
        <row r="1378">
          <cell r="I1378">
            <v>50</v>
          </cell>
          <cell r="L1378">
            <v>32</v>
          </cell>
        </row>
        <row r="1379">
          <cell r="I1379">
            <v>100</v>
          </cell>
          <cell r="L1379">
            <v>50</v>
          </cell>
        </row>
        <row r="1380">
          <cell r="I1380">
            <v>76</v>
          </cell>
          <cell r="L1380">
            <v>62</v>
          </cell>
        </row>
        <row r="1381">
          <cell r="I1381">
            <v>41</v>
          </cell>
          <cell r="L1381">
            <v>36</v>
          </cell>
        </row>
        <row r="1382">
          <cell r="I1382">
            <v>98</v>
          </cell>
          <cell r="L1382">
            <v>26</v>
          </cell>
        </row>
        <row r="1383">
          <cell r="I1383">
            <v>33</v>
          </cell>
          <cell r="L1383">
            <v>28.999999999999996</v>
          </cell>
        </row>
        <row r="1384">
          <cell r="I1384">
            <v>86</v>
          </cell>
          <cell r="L1384">
            <v>32</v>
          </cell>
        </row>
        <row r="1385">
          <cell r="I1385">
            <v>63</v>
          </cell>
          <cell r="L1385">
            <v>32</v>
          </cell>
        </row>
        <row r="1386">
          <cell r="I1386">
            <v>26</v>
          </cell>
          <cell r="L1386">
            <v>21</v>
          </cell>
        </row>
        <row r="1387">
          <cell r="I1387">
            <v>66</v>
          </cell>
          <cell r="L1387">
            <v>26</v>
          </cell>
        </row>
        <row r="1388">
          <cell r="I1388">
            <v>26</v>
          </cell>
          <cell r="L1388">
            <v>22</v>
          </cell>
        </row>
        <row r="1389">
          <cell r="I1389">
            <v>75</v>
          </cell>
          <cell r="L1389">
            <v>26</v>
          </cell>
        </row>
        <row r="1390">
          <cell r="I1390">
            <v>53</v>
          </cell>
          <cell r="L1390">
            <v>18</v>
          </cell>
        </row>
        <row r="1391">
          <cell r="I1391">
            <v>17</v>
          </cell>
          <cell r="L1391">
            <v>14.000000000000002</v>
          </cell>
        </row>
        <row r="1392">
          <cell r="I1392">
            <v>14.000000000000002</v>
          </cell>
          <cell r="L1392">
            <v>16</v>
          </cell>
        </row>
        <row r="1393">
          <cell r="I1393">
            <v>87</v>
          </cell>
          <cell r="L1393">
            <v>52</v>
          </cell>
        </row>
        <row r="1394">
          <cell r="I1394">
            <v>38</v>
          </cell>
          <cell r="L1394">
            <v>34</v>
          </cell>
        </row>
        <row r="1395">
          <cell r="I1395">
            <v>44</v>
          </cell>
          <cell r="L1395">
            <v>38</v>
          </cell>
        </row>
        <row r="1396">
          <cell r="I1396">
            <v>37</v>
          </cell>
          <cell r="L1396">
            <v>28.000000000000004</v>
          </cell>
        </row>
        <row r="1397">
          <cell r="I1397" t="str">
            <v>N/A</v>
          </cell>
          <cell r="L1397" t="str">
            <v>N/A</v>
          </cell>
        </row>
        <row r="1398">
          <cell r="I1398">
            <v>20</v>
          </cell>
          <cell r="L1398">
            <v>23</v>
          </cell>
        </row>
        <row r="1399">
          <cell r="I1399" t="str">
            <v>N/A</v>
          </cell>
          <cell r="L1399" t="str">
            <v>N/A</v>
          </cell>
        </row>
        <row r="1400">
          <cell r="I1400">
            <v>23</v>
          </cell>
          <cell r="L1400">
            <v>18</v>
          </cell>
        </row>
        <row r="1401">
          <cell r="I1401">
            <v>13</v>
          </cell>
          <cell r="L1401">
            <v>20</v>
          </cell>
        </row>
        <row r="1402">
          <cell r="I1402">
            <v>14.000000000000002</v>
          </cell>
          <cell r="L1402">
            <v>13</v>
          </cell>
        </row>
        <row r="1403">
          <cell r="I1403">
            <v>21</v>
          </cell>
          <cell r="L1403">
            <v>17</v>
          </cell>
        </row>
        <row r="1404">
          <cell r="I1404">
            <v>15</v>
          </cell>
          <cell r="L1404">
            <v>17</v>
          </cell>
        </row>
        <row r="1405">
          <cell r="I1405">
            <v>25</v>
          </cell>
          <cell r="L1405">
            <v>12</v>
          </cell>
        </row>
        <row r="1406">
          <cell r="I1406">
            <v>35</v>
          </cell>
          <cell r="L1406">
            <v>14.000000000000002</v>
          </cell>
        </row>
        <row r="1407">
          <cell r="I1407">
            <v>28.999999999999996</v>
          </cell>
          <cell r="L1407">
            <v>13</v>
          </cell>
        </row>
        <row r="1408">
          <cell r="I1408">
            <v>7.0000000000000009</v>
          </cell>
          <cell r="L1408">
            <v>9</v>
          </cell>
        </row>
        <row r="1409">
          <cell r="I1409">
            <v>94</v>
          </cell>
          <cell r="L1409">
            <v>34</v>
          </cell>
        </row>
        <row r="1410">
          <cell r="I1410">
            <v>53</v>
          </cell>
          <cell r="L1410">
            <v>54</v>
          </cell>
        </row>
        <row r="1411">
          <cell r="I1411">
            <v>70</v>
          </cell>
          <cell r="L1411">
            <v>17</v>
          </cell>
        </row>
        <row r="1412">
          <cell r="I1412">
            <v>70</v>
          </cell>
          <cell r="L1412">
            <v>38</v>
          </cell>
        </row>
        <row r="1413">
          <cell r="I1413">
            <v>49</v>
          </cell>
          <cell r="L1413">
            <v>42</v>
          </cell>
        </row>
        <row r="1414">
          <cell r="I1414">
            <v>54</v>
          </cell>
          <cell r="L1414">
            <v>30</v>
          </cell>
        </row>
        <row r="1415">
          <cell r="I1415">
            <v>34</v>
          </cell>
          <cell r="L1415">
            <v>28.000000000000004</v>
          </cell>
        </row>
        <row r="1416">
          <cell r="I1416">
            <v>52</v>
          </cell>
          <cell r="L1416">
            <v>44</v>
          </cell>
        </row>
        <row r="1417">
          <cell r="I1417">
            <v>57.999999999999993</v>
          </cell>
          <cell r="L1417">
            <v>44</v>
          </cell>
        </row>
        <row r="1418">
          <cell r="I1418">
            <v>69</v>
          </cell>
          <cell r="L1418">
            <v>18</v>
          </cell>
        </row>
        <row r="1419">
          <cell r="I1419">
            <v>90</v>
          </cell>
          <cell r="L1419">
            <v>33</v>
          </cell>
        </row>
        <row r="1420">
          <cell r="I1420">
            <v>37</v>
          </cell>
          <cell r="L1420">
            <v>37</v>
          </cell>
        </row>
        <row r="1421">
          <cell r="I1421">
            <v>85</v>
          </cell>
          <cell r="L1421">
            <v>30</v>
          </cell>
        </row>
        <row r="1422">
          <cell r="I1422">
            <v>52</v>
          </cell>
          <cell r="L1422">
            <v>18</v>
          </cell>
        </row>
        <row r="1423">
          <cell r="I1423">
            <v>83</v>
          </cell>
          <cell r="L1423">
            <v>22</v>
          </cell>
        </row>
        <row r="1424">
          <cell r="I1424">
            <v>45</v>
          </cell>
          <cell r="L1424">
            <v>35</v>
          </cell>
        </row>
        <row r="1425">
          <cell r="I1425">
            <v>30</v>
          </cell>
          <cell r="L1425">
            <v>32</v>
          </cell>
        </row>
        <row r="1426">
          <cell r="I1426">
            <v>32</v>
          </cell>
          <cell r="L1426">
            <v>21</v>
          </cell>
        </row>
        <row r="1427">
          <cell r="I1427">
            <v>32</v>
          </cell>
          <cell r="L1427">
            <v>32</v>
          </cell>
        </row>
        <row r="1428">
          <cell r="I1428">
            <v>27</v>
          </cell>
          <cell r="L1428">
            <v>31</v>
          </cell>
        </row>
        <row r="1429">
          <cell r="I1429">
            <v>23</v>
          </cell>
          <cell r="L1429">
            <v>28.999999999999996</v>
          </cell>
        </row>
        <row r="1430">
          <cell r="I1430">
            <v>18</v>
          </cell>
          <cell r="L1430">
            <v>15</v>
          </cell>
        </row>
        <row r="1431">
          <cell r="I1431">
            <v>19</v>
          </cell>
          <cell r="L1431" t="str">
            <v>N/A</v>
          </cell>
        </row>
        <row r="1432">
          <cell r="I1432">
            <v>53</v>
          </cell>
          <cell r="L1432">
            <v>20</v>
          </cell>
        </row>
        <row r="1433">
          <cell r="I1433">
            <v>71</v>
          </cell>
          <cell r="L1433">
            <v>31</v>
          </cell>
        </row>
        <row r="1434">
          <cell r="I1434">
            <v>24</v>
          </cell>
          <cell r="L1434">
            <v>24</v>
          </cell>
        </row>
        <row r="1435">
          <cell r="I1435">
            <v>7.0000000000000009</v>
          </cell>
          <cell r="L1435" t="str">
            <v>N/A</v>
          </cell>
        </row>
        <row r="1436">
          <cell r="I1436">
            <v>27</v>
          </cell>
          <cell r="L1436">
            <v>21</v>
          </cell>
        </row>
        <row r="1437">
          <cell r="I1437">
            <v>97</v>
          </cell>
          <cell r="L1437">
            <v>21</v>
          </cell>
        </row>
        <row r="1438">
          <cell r="I1438">
            <v>20</v>
          </cell>
          <cell r="L1438">
            <v>18</v>
          </cell>
        </row>
        <row r="1439">
          <cell r="I1439">
            <v>44</v>
          </cell>
          <cell r="L1439">
            <v>21</v>
          </cell>
        </row>
        <row r="1440">
          <cell r="I1440">
            <v>12</v>
          </cell>
          <cell r="L1440">
            <v>14.000000000000002</v>
          </cell>
        </row>
        <row r="1441">
          <cell r="I1441">
            <v>25</v>
          </cell>
          <cell r="L1441">
            <v>11</v>
          </cell>
        </row>
        <row r="1442">
          <cell r="I1442">
            <v>30</v>
          </cell>
          <cell r="L1442">
            <v>10</v>
          </cell>
        </row>
        <row r="1443">
          <cell r="I1443">
            <v>28.000000000000004</v>
          </cell>
          <cell r="L1443">
            <v>28.999999999999996</v>
          </cell>
        </row>
        <row r="1444">
          <cell r="I1444">
            <v>12</v>
          </cell>
          <cell r="L1444">
            <v>10</v>
          </cell>
        </row>
        <row r="1445">
          <cell r="I1445">
            <v>25</v>
          </cell>
          <cell r="L1445">
            <v>27</v>
          </cell>
        </row>
        <row r="1446">
          <cell r="I1446">
            <v>56.000000000000007</v>
          </cell>
          <cell r="L1446">
            <v>21</v>
          </cell>
        </row>
        <row r="1447">
          <cell r="I1447">
            <v>71</v>
          </cell>
          <cell r="L1447">
            <v>25</v>
          </cell>
        </row>
        <row r="1448">
          <cell r="I1448">
            <v>20</v>
          </cell>
          <cell r="L1448">
            <v>17</v>
          </cell>
        </row>
        <row r="1449">
          <cell r="I1449">
            <v>56.000000000000007</v>
          </cell>
          <cell r="L1449">
            <v>28.999999999999996</v>
          </cell>
        </row>
        <row r="1450">
          <cell r="I1450">
            <v>46</v>
          </cell>
          <cell r="L1450">
            <v>12</v>
          </cell>
        </row>
        <row r="1451">
          <cell r="I1451">
            <v>28.999999999999996</v>
          </cell>
          <cell r="L1451">
            <v>22</v>
          </cell>
        </row>
        <row r="1452">
          <cell r="I1452">
            <v>11</v>
          </cell>
          <cell r="L1452">
            <v>13</v>
          </cell>
        </row>
        <row r="1453">
          <cell r="I1453">
            <v>57.999999999999993</v>
          </cell>
          <cell r="L1453">
            <v>25</v>
          </cell>
        </row>
        <row r="1454">
          <cell r="I1454">
            <v>10</v>
          </cell>
          <cell r="L1454">
            <v>11</v>
          </cell>
        </row>
        <row r="1455">
          <cell r="I1455">
            <v>14.000000000000002</v>
          </cell>
          <cell r="L1455">
            <v>13</v>
          </cell>
        </row>
        <row r="1456">
          <cell r="I1456">
            <v>11</v>
          </cell>
          <cell r="L1456">
            <v>11</v>
          </cell>
        </row>
        <row r="1457">
          <cell r="I1457">
            <v>9</v>
          </cell>
          <cell r="L1457">
            <v>9</v>
          </cell>
        </row>
        <row r="1458">
          <cell r="I1458">
            <v>19</v>
          </cell>
          <cell r="L1458">
            <v>10</v>
          </cell>
        </row>
        <row r="1459">
          <cell r="I1459">
            <v>11</v>
          </cell>
          <cell r="L1459">
            <v>8</v>
          </cell>
        </row>
        <row r="1460">
          <cell r="I1460">
            <v>48</v>
          </cell>
          <cell r="L1460">
            <v>45</v>
          </cell>
        </row>
        <row r="1461">
          <cell r="I1461">
            <v>56.000000000000007</v>
          </cell>
          <cell r="L1461">
            <v>49</v>
          </cell>
        </row>
        <row r="1462">
          <cell r="I1462">
            <v>46</v>
          </cell>
          <cell r="L1462">
            <v>56.999999999999993</v>
          </cell>
        </row>
        <row r="1463">
          <cell r="I1463">
            <v>37</v>
          </cell>
          <cell r="L1463" t="str">
            <v>N/A</v>
          </cell>
        </row>
        <row r="1464">
          <cell r="I1464">
            <v>83</v>
          </cell>
          <cell r="L1464">
            <v>53</v>
          </cell>
        </row>
        <row r="1465">
          <cell r="I1465" t="str">
            <v>N/A</v>
          </cell>
          <cell r="L1465" t="str">
            <v>N/A</v>
          </cell>
        </row>
        <row r="1466">
          <cell r="I1466">
            <v>63</v>
          </cell>
          <cell r="L1466">
            <v>34</v>
          </cell>
        </row>
        <row r="1467">
          <cell r="I1467">
            <v>63</v>
          </cell>
          <cell r="L1467" t="str">
            <v>N/A</v>
          </cell>
        </row>
        <row r="1468">
          <cell r="I1468">
            <v>64</v>
          </cell>
          <cell r="L1468">
            <v>38</v>
          </cell>
        </row>
        <row r="1469">
          <cell r="I1469">
            <v>93</v>
          </cell>
          <cell r="L1469">
            <v>42</v>
          </cell>
        </row>
        <row r="1470">
          <cell r="I1470" t="str">
            <v>N/A</v>
          </cell>
          <cell r="L1470" t="str">
            <v>N/A</v>
          </cell>
        </row>
        <row r="1471">
          <cell r="I1471" t="str">
            <v>N/A</v>
          </cell>
          <cell r="L1471" t="str">
            <v>N/A</v>
          </cell>
        </row>
        <row r="1472">
          <cell r="I1472" t="str">
            <v>N/A</v>
          </cell>
          <cell r="L1472" t="str">
            <v>N/A</v>
          </cell>
        </row>
        <row r="1473">
          <cell r="I1473">
            <v>66</v>
          </cell>
          <cell r="L1473">
            <v>32</v>
          </cell>
        </row>
        <row r="1474">
          <cell r="I1474">
            <v>56.000000000000007</v>
          </cell>
          <cell r="L1474">
            <v>51</v>
          </cell>
        </row>
        <row r="1475">
          <cell r="I1475">
            <v>50</v>
          </cell>
          <cell r="L1475">
            <v>36</v>
          </cell>
        </row>
        <row r="1476">
          <cell r="I1476">
            <v>94</v>
          </cell>
          <cell r="L1476">
            <v>28.999999999999996</v>
          </cell>
        </row>
        <row r="1477">
          <cell r="I1477">
            <v>81</v>
          </cell>
          <cell r="L1477">
            <v>31</v>
          </cell>
        </row>
        <row r="1478">
          <cell r="I1478">
            <v>60</v>
          </cell>
          <cell r="L1478">
            <v>22</v>
          </cell>
        </row>
        <row r="1479">
          <cell r="I1479" t="str">
            <v>N/A</v>
          </cell>
          <cell r="L1479" t="str">
            <v>N/A</v>
          </cell>
        </row>
        <row r="1480">
          <cell r="I1480">
            <v>83</v>
          </cell>
          <cell r="L1480">
            <v>38</v>
          </cell>
        </row>
        <row r="1481">
          <cell r="I1481">
            <v>72</v>
          </cell>
          <cell r="L1481">
            <v>37</v>
          </cell>
        </row>
        <row r="1482">
          <cell r="I1482">
            <v>67</v>
          </cell>
          <cell r="L1482">
            <v>22</v>
          </cell>
        </row>
        <row r="1483">
          <cell r="I1483">
            <v>59</v>
          </cell>
          <cell r="L1483">
            <v>23</v>
          </cell>
        </row>
        <row r="1484">
          <cell r="I1484">
            <v>13</v>
          </cell>
          <cell r="L1484">
            <v>20</v>
          </cell>
        </row>
        <row r="1485">
          <cell r="I1485">
            <v>53</v>
          </cell>
          <cell r="L1485">
            <v>40</v>
          </cell>
        </row>
        <row r="1486">
          <cell r="I1486">
            <v>15</v>
          </cell>
          <cell r="L1486">
            <v>20</v>
          </cell>
        </row>
        <row r="1487">
          <cell r="I1487">
            <v>59</v>
          </cell>
          <cell r="L1487">
            <v>46</v>
          </cell>
        </row>
        <row r="1488">
          <cell r="I1488">
            <v>14.000000000000002</v>
          </cell>
          <cell r="L1488">
            <v>17</v>
          </cell>
        </row>
        <row r="1489">
          <cell r="I1489">
            <v>24</v>
          </cell>
          <cell r="L1489" t="str">
            <v>N/A</v>
          </cell>
        </row>
        <row r="1490">
          <cell r="I1490">
            <v>18</v>
          </cell>
          <cell r="L1490">
            <v>13</v>
          </cell>
        </row>
        <row r="1491">
          <cell r="I1491">
            <v>76</v>
          </cell>
          <cell r="L1491">
            <v>19</v>
          </cell>
        </row>
        <row r="1492">
          <cell r="I1492">
            <v>62</v>
          </cell>
          <cell r="L1492" t="str">
            <v>N/A</v>
          </cell>
        </row>
        <row r="1493">
          <cell r="I1493">
            <v>51</v>
          </cell>
          <cell r="L1493">
            <v>39</v>
          </cell>
        </row>
        <row r="1494">
          <cell r="I1494">
            <v>24</v>
          </cell>
          <cell r="L1494">
            <v>14.000000000000002</v>
          </cell>
        </row>
        <row r="1495">
          <cell r="I1495">
            <v>14.000000000000002</v>
          </cell>
          <cell r="L1495">
            <v>11</v>
          </cell>
        </row>
        <row r="1496">
          <cell r="I1496">
            <v>27</v>
          </cell>
          <cell r="L1496" t="str">
            <v>N/A</v>
          </cell>
        </row>
        <row r="1497">
          <cell r="I1497">
            <v>31</v>
          </cell>
          <cell r="L1497">
            <v>35</v>
          </cell>
        </row>
        <row r="1498">
          <cell r="I1498">
            <v>15</v>
          </cell>
          <cell r="L1498">
            <v>15</v>
          </cell>
        </row>
        <row r="1499">
          <cell r="I1499" t="str">
            <v>N/A</v>
          </cell>
          <cell r="L1499" t="str">
            <v>N/A</v>
          </cell>
        </row>
        <row r="1500">
          <cell r="I1500">
            <v>32</v>
          </cell>
          <cell r="L1500" t="str">
            <v>N/A</v>
          </cell>
        </row>
        <row r="1501">
          <cell r="I1501">
            <v>45</v>
          </cell>
          <cell r="L1501">
            <v>15</v>
          </cell>
        </row>
        <row r="1502">
          <cell r="I1502">
            <v>22</v>
          </cell>
          <cell r="L1502">
            <v>17</v>
          </cell>
        </row>
        <row r="1503">
          <cell r="I1503">
            <v>79</v>
          </cell>
          <cell r="L1503" t="str">
            <v>N/A</v>
          </cell>
        </row>
        <row r="1504">
          <cell r="I1504">
            <v>18</v>
          </cell>
          <cell r="L1504" t="str">
            <v>N/A</v>
          </cell>
        </row>
        <row r="1505">
          <cell r="I1505">
            <v>45</v>
          </cell>
          <cell r="L1505">
            <v>31</v>
          </cell>
        </row>
        <row r="1506">
          <cell r="I1506">
            <v>15</v>
          </cell>
          <cell r="L1506">
            <v>13</v>
          </cell>
        </row>
        <row r="1507">
          <cell r="I1507">
            <v>93</v>
          </cell>
          <cell r="L1507">
            <v>26</v>
          </cell>
        </row>
        <row r="1508">
          <cell r="I1508">
            <v>64</v>
          </cell>
          <cell r="L1508">
            <v>26</v>
          </cell>
        </row>
        <row r="1509">
          <cell r="I1509">
            <v>28.999999999999996</v>
          </cell>
          <cell r="L1509">
            <v>15</v>
          </cell>
        </row>
        <row r="1510">
          <cell r="I1510">
            <v>15</v>
          </cell>
          <cell r="L1510">
            <v>10</v>
          </cell>
        </row>
        <row r="1511">
          <cell r="I1511">
            <v>28.000000000000004</v>
          </cell>
          <cell r="L1511">
            <v>20</v>
          </cell>
        </row>
        <row r="1512">
          <cell r="I1512">
            <v>17</v>
          </cell>
          <cell r="L1512">
            <v>12</v>
          </cell>
        </row>
        <row r="1513">
          <cell r="I1513">
            <v>17</v>
          </cell>
          <cell r="L1513">
            <v>23</v>
          </cell>
        </row>
        <row r="1514">
          <cell r="I1514">
            <v>28.000000000000004</v>
          </cell>
          <cell r="L1514" t="str">
            <v>N/A</v>
          </cell>
        </row>
        <row r="1515">
          <cell r="I1515">
            <v>60</v>
          </cell>
          <cell r="L1515">
            <v>28.000000000000004</v>
          </cell>
        </row>
        <row r="1516">
          <cell r="I1516">
            <v>9</v>
          </cell>
          <cell r="L1516">
            <v>12</v>
          </cell>
        </row>
        <row r="1517">
          <cell r="I1517">
            <v>47</v>
          </cell>
          <cell r="L1517">
            <v>15</v>
          </cell>
        </row>
        <row r="1518">
          <cell r="I1518">
            <v>83</v>
          </cell>
          <cell r="L1518">
            <v>21</v>
          </cell>
        </row>
        <row r="1519">
          <cell r="I1519">
            <v>66</v>
          </cell>
          <cell r="L1519">
            <v>26</v>
          </cell>
        </row>
        <row r="1520">
          <cell r="I1520">
            <v>38</v>
          </cell>
          <cell r="L1520">
            <v>19</v>
          </cell>
        </row>
        <row r="1521">
          <cell r="I1521">
            <v>84</v>
          </cell>
          <cell r="L1521">
            <v>30</v>
          </cell>
        </row>
        <row r="1522">
          <cell r="I1522">
            <v>18</v>
          </cell>
          <cell r="L1522">
            <v>15</v>
          </cell>
        </row>
        <row r="1523">
          <cell r="I1523">
            <v>16</v>
          </cell>
          <cell r="L1523">
            <v>11</v>
          </cell>
        </row>
        <row r="1524">
          <cell r="I1524">
            <v>27</v>
          </cell>
          <cell r="L1524">
            <v>19</v>
          </cell>
        </row>
        <row r="1525">
          <cell r="I1525">
            <v>20</v>
          </cell>
          <cell r="L1525">
            <v>19</v>
          </cell>
        </row>
        <row r="1526">
          <cell r="I1526" t="str">
            <v>N/A</v>
          </cell>
          <cell r="L1526" t="str">
            <v>N/A</v>
          </cell>
        </row>
        <row r="1527">
          <cell r="I1527" t="str">
            <v>N/A</v>
          </cell>
          <cell r="L1527" t="str">
            <v>N/A</v>
          </cell>
        </row>
        <row r="1528">
          <cell r="I1528">
            <v>53</v>
          </cell>
          <cell r="L1528" t="str">
            <v>N/A</v>
          </cell>
        </row>
        <row r="1529">
          <cell r="I1529">
            <v>11</v>
          </cell>
          <cell r="L1529" t="str">
            <v>N/A</v>
          </cell>
        </row>
        <row r="1530">
          <cell r="I1530">
            <v>7.0000000000000009</v>
          </cell>
          <cell r="L1530" t="str">
            <v>N/A</v>
          </cell>
        </row>
        <row r="1531">
          <cell r="I1531">
            <v>80</v>
          </cell>
          <cell r="L1531">
            <v>32</v>
          </cell>
        </row>
        <row r="1532">
          <cell r="I1532">
            <v>100</v>
          </cell>
          <cell r="L1532">
            <v>19</v>
          </cell>
        </row>
        <row r="1533">
          <cell r="I1533">
            <v>47</v>
          </cell>
          <cell r="L1533">
            <v>21</v>
          </cell>
        </row>
        <row r="1534">
          <cell r="I1534">
            <v>41</v>
          </cell>
          <cell r="L1534">
            <v>22</v>
          </cell>
        </row>
        <row r="1535">
          <cell r="I1535">
            <v>9</v>
          </cell>
          <cell r="L1535">
            <v>16</v>
          </cell>
        </row>
        <row r="1536">
          <cell r="I1536">
            <v>25</v>
          </cell>
          <cell r="L1536">
            <v>16</v>
          </cell>
        </row>
        <row r="1537">
          <cell r="I1537">
            <v>93</v>
          </cell>
          <cell r="L1537">
            <v>21</v>
          </cell>
        </row>
        <row r="1538">
          <cell r="I1538">
            <v>25</v>
          </cell>
          <cell r="L1538">
            <v>13</v>
          </cell>
        </row>
        <row r="1539">
          <cell r="I1539">
            <v>10</v>
          </cell>
          <cell r="L1539">
            <v>13</v>
          </cell>
        </row>
        <row r="1540">
          <cell r="I1540">
            <v>30</v>
          </cell>
          <cell r="L1540">
            <v>17</v>
          </cell>
        </row>
        <row r="1541">
          <cell r="I1541">
            <v>31</v>
          </cell>
          <cell r="L1541">
            <v>19</v>
          </cell>
        </row>
        <row r="1542">
          <cell r="I1542">
            <v>41</v>
          </cell>
          <cell r="L1542">
            <v>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2:B6"/>
  <sheetViews>
    <sheetView workbookViewId="0">
      <selection activeCell="A11" sqref="A11"/>
    </sheetView>
  </sheetViews>
  <sheetFormatPr defaultRowHeight="15"/>
  <cols>
    <col min="1" max="1" width="50.85546875" bestFit="1" customWidth="1"/>
    <col min="2" max="2" width="10.5703125" bestFit="1" customWidth="1"/>
  </cols>
  <sheetData>
    <row r="2" spans="1:2">
      <c r="A2" s="3" t="s">
        <v>4617</v>
      </c>
      <c r="B2">
        <f>'All Schools'!E82</f>
        <v>51</v>
      </c>
    </row>
    <row r="3" spans="1:2">
      <c r="A3" s="3" t="s">
        <v>4619</v>
      </c>
      <c r="B3">
        <v>45</v>
      </c>
    </row>
    <row r="4" spans="1:2">
      <c r="A4" s="3" t="s">
        <v>4618</v>
      </c>
      <c r="B4">
        <f>'All Schools'!E83</f>
        <v>26</v>
      </c>
    </row>
    <row r="5" spans="1:2">
      <c r="A5" s="3" t="s">
        <v>5658</v>
      </c>
      <c r="B5" s="1">
        <f>NonPublicSpaceSchools!E30</f>
        <v>2107.5054021482765</v>
      </c>
    </row>
    <row r="6" spans="1:2">
      <c r="A6" s="3" t="s">
        <v>5659</v>
      </c>
      <c r="B6" s="1">
        <f>NonPublicSpaceSchools!E31</f>
        <v>1843.7736260494908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I33"/>
  <sheetViews>
    <sheetView tabSelected="1" workbookViewId="0">
      <pane xSplit="1" ySplit="1" topLeftCell="B2" activePane="bottomRight" state="frozenSplit"/>
      <selection pane="topRight"/>
      <selection pane="bottomLeft"/>
      <selection pane="bottomRight" activeCell="H14" sqref="H14"/>
    </sheetView>
  </sheetViews>
  <sheetFormatPr defaultRowHeight="15"/>
  <cols>
    <col min="1" max="1" width="60.7109375" bestFit="1" customWidth="1"/>
    <col min="2" max="2" width="11.140625" customWidth="1"/>
    <col min="3" max="3" width="9.140625" customWidth="1"/>
    <col min="4" max="4" width="15.28515625" customWidth="1"/>
    <col min="5" max="8" width="10.7109375" customWidth="1"/>
    <col min="9" max="9" width="79.28515625" customWidth="1"/>
  </cols>
  <sheetData>
    <row r="1" spans="1:9" ht="60">
      <c r="A1" s="3" t="s">
        <v>0</v>
      </c>
      <c r="B1" s="61" t="s">
        <v>1</v>
      </c>
      <c r="C1" s="61" t="s">
        <v>59</v>
      </c>
      <c r="D1" s="62" t="s">
        <v>94</v>
      </c>
      <c r="E1" s="61" t="s">
        <v>93</v>
      </c>
      <c r="F1" s="61" t="s">
        <v>5674</v>
      </c>
      <c r="G1" s="61" t="s">
        <v>5675</v>
      </c>
      <c r="H1" s="61" t="s">
        <v>5676</v>
      </c>
      <c r="I1" s="3" t="s">
        <v>5672</v>
      </c>
    </row>
    <row r="2" spans="1:9" ht="30">
      <c r="A2" s="57" t="s">
        <v>7</v>
      </c>
      <c r="B2">
        <f>(VLOOKUP(A2,Enrollment!$B$3:$D$80,2,FALSE))</f>
        <v>359</v>
      </c>
      <c r="C2" s="15" t="s">
        <v>61</v>
      </c>
      <c r="D2" s="1">
        <f>82703+15046+150250+154048+8693</f>
        <v>410740</v>
      </c>
      <c r="E2" s="1">
        <f>D2/B2</f>
        <v>1144.1225626740948</v>
      </c>
      <c r="F2" s="63">
        <f>VLOOKUP(A2,'2009 Progress Report Results'!$D$17:$K$1519,8,FALSE)</f>
        <v>97.2</v>
      </c>
      <c r="G2" s="63" t="str">
        <f>VLOOKUP(A2,'2009 Progress Report Results'!$D$17:$L$1519,7,FALSE)</f>
        <v>A</v>
      </c>
      <c r="H2" s="63" t="str">
        <f>VLOOKUP(A2,'Progress Report Results'!$B$3:$F$1109,5,FALSE)</f>
        <v>A</v>
      </c>
      <c r="I2" s="15" t="s">
        <v>5670</v>
      </c>
    </row>
    <row r="3" spans="1:9">
      <c r="A3" t="s">
        <v>11</v>
      </c>
      <c r="B3">
        <f>(VLOOKUP(A3,Enrollment!$B$3:$D$80,2,FALSE))</f>
        <v>392</v>
      </c>
      <c r="C3" t="s">
        <v>61</v>
      </c>
      <c r="D3" s="1">
        <v>1287842</v>
      </c>
      <c r="E3" s="1">
        <f t="shared" ref="E3:E27" si="0">D3/B3</f>
        <v>3285.3112244897961</v>
      </c>
      <c r="F3" s="63">
        <f>VLOOKUP(A3,'2009 Progress Report Results'!$D$17:$K$1519,8,FALSE)</f>
        <v>71.7</v>
      </c>
      <c r="G3" s="63" t="str">
        <f>VLOOKUP(A3,'2009 Progress Report Results'!$D$17:$L$1519,7,FALSE)</f>
        <v>A</v>
      </c>
      <c r="H3" s="63" t="str">
        <f>VLOOKUP(A3,'Progress Report Results'!$B$3:$F$1109,5,FALSE)</f>
        <v>C</v>
      </c>
      <c r="I3" s="15" t="s">
        <v>4583</v>
      </c>
    </row>
    <row r="4" spans="1:9">
      <c r="A4" t="s">
        <v>12</v>
      </c>
      <c r="B4">
        <f>(VLOOKUP(A4,Enrollment!$B$3:$D$80,2,FALSE))</f>
        <v>298</v>
      </c>
      <c r="C4" t="s">
        <v>61</v>
      </c>
      <c r="D4" s="1">
        <f>902401+232870+45355</f>
        <v>1180626</v>
      </c>
      <c r="E4" s="1">
        <f t="shared" si="0"/>
        <v>3961.8322147651006</v>
      </c>
      <c r="F4" s="63">
        <f>VLOOKUP(A4,'2009 Progress Report Results'!$D$17:$K$1519,8,FALSE)</f>
        <v>71.599999999999994</v>
      </c>
      <c r="G4" s="63" t="str">
        <f>VLOOKUP(A4,'2009 Progress Report Results'!$D$17:$L$1519,7,FALSE)</f>
        <v>A</v>
      </c>
      <c r="H4" s="63" t="str">
        <f>VLOOKUP(A4,'Progress Report Results'!$B$3:$F$1109,5,FALSE)</f>
        <v>C</v>
      </c>
      <c r="I4" s="15"/>
    </row>
    <row r="5" spans="1:9">
      <c r="A5" t="s">
        <v>62</v>
      </c>
      <c r="B5">
        <f>(VLOOKUP(A5,Enrollment!$B$3:$D$80,2,FALSE))</f>
        <v>293</v>
      </c>
      <c r="C5" t="s">
        <v>61</v>
      </c>
      <c r="D5" s="1">
        <v>616209</v>
      </c>
      <c r="E5" s="1">
        <f t="shared" si="0"/>
        <v>2103.1023890784982</v>
      </c>
      <c r="F5" s="63">
        <f>VLOOKUP(A5,'2009 Progress Report Results'!$D$17:$K$1519,8,FALSE)</f>
        <v>81.400000000000006</v>
      </c>
      <c r="G5" s="63" t="str">
        <f>VLOOKUP(A5,'2009 Progress Report Results'!$D$17:$L$1519,7,FALSE)</f>
        <v>A</v>
      </c>
      <c r="H5" s="63" t="str">
        <f>VLOOKUP(A5,'Progress Report Results'!$B$3:$F$1109,5,FALSE)</f>
        <v>B</v>
      </c>
      <c r="I5" s="15"/>
    </row>
    <row r="6" spans="1:9">
      <c r="A6" s="57" t="s">
        <v>70</v>
      </c>
      <c r="B6">
        <f>(VLOOKUP(A6,Enrollment!$B$3:$D$80,2,FALSE))</f>
        <v>102</v>
      </c>
      <c r="C6" t="s">
        <v>61</v>
      </c>
      <c r="D6" s="1">
        <f>122227+26083+1302</f>
        <v>149612</v>
      </c>
      <c r="E6" s="1">
        <f t="shared" si="0"/>
        <v>1466.7843137254902</v>
      </c>
      <c r="F6" s="63"/>
      <c r="G6" s="63"/>
      <c r="H6" s="63"/>
      <c r="I6" s="15"/>
    </row>
    <row r="7" spans="1:9" ht="60">
      <c r="A7" t="s">
        <v>14</v>
      </c>
      <c r="B7">
        <f>(VLOOKUP(A7,Enrollment!$B$3:$D$80,2,FALSE))</f>
        <v>638</v>
      </c>
      <c r="C7" t="s">
        <v>61</v>
      </c>
      <c r="D7" s="1">
        <f>2-5736+223186+273405+252059</f>
        <v>742916</v>
      </c>
      <c r="E7" s="1">
        <f t="shared" si="0"/>
        <v>1164.4451410658307</v>
      </c>
      <c r="F7" s="63">
        <f>VLOOKUP(A7,'2009 Progress Report Results'!$D$17:$K$1519,8,FALSE)</f>
        <v>77.5</v>
      </c>
      <c r="G7" s="63" t="str">
        <f>VLOOKUP(A7,'2009 Progress Report Results'!$D$17:$L$1519,7,FALSE)</f>
        <v>A</v>
      </c>
      <c r="H7" s="63" t="str">
        <f>VLOOKUP(A7,'Progress Report Results'!$B$3:$F$1109,5,FALSE)</f>
        <v>C</v>
      </c>
      <c r="I7" s="15" t="s">
        <v>5661</v>
      </c>
    </row>
    <row r="8" spans="1:9">
      <c r="A8" t="s">
        <v>72</v>
      </c>
      <c r="B8">
        <f>(VLOOKUP(A8,Enrollment!$B$3:$D$80,2,FALSE))</f>
        <v>213</v>
      </c>
      <c r="C8" t="s">
        <v>61</v>
      </c>
      <c r="D8" s="1">
        <f>425211+135315+55393</f>
        <v>615919</v>
      </c>
      <c r="E8" s="1">
        <f t="shared" si="0"/>
        <v>2891.6384976525824</v>
      </c>
      <c r="F8" s="63"/>
      <c r="G8" s="63"/>
      <c r="H8" s="63"/>
      <c r="I8" s="15"/>
    </row>
    <row r="9" spans="1:9">
      <c r="A9" t="s">
        <v>16</v>
      </c>
      <c r="B9">
        <f>(VLOOKUP(A9,Enrollment!$B$3:$D$80,2,FALSE))</f>
        <v>711</v>
      </c>
      <c r="C9" t="s">
        <v>61</v>
      </c>
      <c r="D9" s="1">
        <v>3184370</v>
      </c>
      <c r="E9" s="1">
        <f t="shared" si="0"/>
        <v>4478.7201125175807</v>
      </c>
      <c r="F9" s="63">
        <f>VLOOKUP(A9,'2009 Progress Report Results'!$D$17:$K$1519,8,FALSE)</f>
        <v>95.2</v>
      </c>
      <c r="G9" s="63" t="str">
        <f>VLOOKUP(A9,'2009 Progress Report Results'!$D$17:$L$1519,7,FALSE)</f>
        <v>A</v>
      </c>
      <c r="H9" s="63" t="str">
        <f>VLOOKUP(A9,'Progress Report Results'!$B$3:$F$1109,5,FALSE)</f>
        <v>A</v>
      </c>
      <c r="I9" s="15" t="s">
        <v>4588</v>
      </c>
    </row>
    <row r="10" spans="1:9" ht="45">
      <c r="A10" s="57" t="s">
        <v>73</v>
      </c>
      <c r="B10">
        <f>(VLOOKUP(A10,Enrollment!$B$3:$D$80,2,FALSE))</f>
        <v>314</v>
      </c>
      <c r="C10" t="s">
        <v>61</v>
      </c>
      <c r="D10" s="1">
        <f>50000+117237+18454</f>
        <v>185691</v>
      </c>
      <c r="E10" s="1">
        <f t="shared" si="0"/>
        <v>591.37261146496814</v>
      </c>
      <c r="F10" s="63">
        <f>VLOOKUP(A10,'2009 Progress Report Results'!$D$17:$K$1519,8,FALSE)</f>
        <v>85.5</v>
      </c>
      <c r="G10" s="63" t="str">
        <f>VLOOKUP(A10,'2009 Progress Report Results'!$D$17:$L$1519,7,FALSE)</f>
        <v>A</v>
      </c>
      <c r="H10" s="63" t="str">
        <f>VLOOKUP(A10,'Progress Report Results'!$B$3:$F$1109,5,FALSE)</f>
        <v>B</v>
      </c>
      <c r="I10" s="15" t="s">
        <v>5663</v>
      </c>
    </row>
    <row r="11" spans="1:9">
      <c r="A11" t="s">
        <v>19</v>
      </c>
      <c r="B11">
        <f>(VLOOKUP(A11,Enrollment!$B$3:$D$80,2,FALSE))</f>
        <v>324</v>
      </c>
      <c r="C11" t="s">
        <v>61</v>
      </c>
      <c r="D11" s="1">
        <f>679251+175662</f>
        <v>854913</v>
      </c>
      <c r="E11" s="1">
        <f t="shared" si="0"/>
        <v>2638.6203703703704</v>
      </c>
      <c r="F11" s="63">
        <f>VLOOKUP(A11,'2009 Progress Report Results'!$D$17:$K$1519,8,FALSE)</f>
        <v>99.8</v>
      </c>
      <c r="G11" s="63" t="str">
        <f>VLOOKUP(A11,'2009 Progress Report Results'!$D$17:$L$1519,7,FALSE)</f>
        <v>A</v>
      </c>
      <c r="H11" s="63" t="str">
        <f>VLOOKUP(A11,'Progress Report Results'!$B$3:$F$1109,5,FALSE)</f>
        <v>A</v>
      </c>
      <c r="I11" s="15"/>
    </row>
    <row r="12" spans="1:9">
      <c r="A12" t="s">
        <v>23</v>
      </c>
      <c r="B12">
        <f>(VLOOKUP(A12,Enrollment!$B$3:$D$80,2,FALSE))</f>
        <v>290</v>
      </c>
      <c r="C12" t="s">
        <v>61</v>
      </c>
      <c r="D12" s="1">
        <f>400000+44510</f>
        <v>444510</v>
      </c>
      <c r="E12" s="1">
        <f t="shared" si="0"/>
        <v>1532.7931034482758</v>
      </c>
      <c r="F12" s="63">
        <f>VLOOKUP(A12,'2009 Progress Report Results'!$D$17:$K$1519,8,FALSE)</f>
        <v>101.6</v>
      </c>
      <c r="G12" s="63" t="str">
        <f>VLOOKUP(A12,'2009 Progress Report Results'!$D$17:$L$1519,7,FALSE)</f>
        <v>A</v>
      </c>
      <c r="H12" s="63" t="str">
        <f>VLOOKUP(A12,'Progress Report Results'!$B$3:$F$1109,5,FALSE)</f>
        <v>A</v>
      </c>
      <c r="I12" s="15"/>
    </row>
    <row r="13" spans="1:9">
      <c r="A13" s="2" t="s">
        <v>26</v>
      </c>
      <c r="B13">
        <f>(VLOOKUP(A13,Enrollment!$B$3:$D$80,2,FALSE))</f>
        <v>382</v>
      </c>
      <c r="C13" t="s">
        <v>61</v>
      </c>
      <c r="D13" s="1">
        <f>434066+62845+40644+127301</f>
        <v>664856</v>
      </c>
      <c r="E13" s="1">
        <f t="shared" si="0"/>
        <v>1740.4607329842931</v>
      </c>
      <c r="F13" s="63">
        <f>VLOOKUP(A13,'2009 Progress Report Results'!$D$17:$K$1519,8,FALSE)</f>
        <v>73.3</v>
      </c>
      <c r="G13" s="63" t="str">
        <f>VLOOKUP(A13,'2009 Progress Report Results'!$D$17:$L$1519,7,FALSE)</f>
        <v>A</v>
      </c>
      <c r="H13" s="63" t="str">
        <f>VLOOKUP(A13,'Progress Report Results'!$B$3:$F$1109,5,FALSE)</f>
        <v>C</v>
      </c>
      <c r="I13" s="15"/>
    </row>
    <row r="14" spans="1:9" ht="30">
      <c r="A14" s="2" t="s">
        <v>28</v>
      </c>
      <c r="B14">
        <f>(VLOOKUP(A14,Enrollment!$B$3:$D$80,2,FALSE))</f>
        <v>225</v>
      </c>
      <c r="C14" t="s">
        <v>61</v>
      </c>
      <c r="D14" s="1">
        <f>124996+7228</f>
        <v>132224</v>
      </c>
      <c r="E14" s="1">
        <f t="shared" si="0"/>
        <v>587.66222222222223</v>
      </c>
      <c r="F14" s="63">
        <f>VLOOKUP(A14,'2009 Progress Report Results'!$D$17:$K$1519,8,FALSE)</f>
        <v>77.3</v>
      </c>
      <c r="G14" s="63" t="str">
        <f>VLOOKUP(A14,'2009 Progress Report Results'!$D$17:$L$1519,7,FALSE)</f>
        <v>A</v>
      </c>
      <c r="H14" s="63" t="str">
        <f>VLOOKUP(A14,'Progress Report Results'!$B$3:$F$1109,5,FALSE)</f>
        <v>C</v>
      </c>
      <c r="I14" s="15" t="s">
        <v>5665</v>
      </c>
    </row>
    <row r="15" spans="1:9" ht="30">
      <c r="A15" s="2" t="s">
        <v>30</v>
      </c>
      <c r="B15">
        <f>(VLOOKUP(A15,Enrollment!$B$3:$D$80,2,FALSE))</f>
        <v>258</v>
      </c>
      <c r="C15" t="s">
        <v>61</v>
      </c>
      <c r="D15" s="1">
        <f>370106+124572+79580</f>
        <v>574258</v>
      </c>
      <c r="E15" s="1">
        <f t="shared" si="0"/>
        <v>2225.8062015503874</v>
      </c>
      <c r="F15" s="63">
        <f>VLOOKUP(A15,'2009 Progress Report Results'!$D$17:$K$1519,8,FALSE)</f>
        <v>69.099999999999994</v>
      </c>
      <c r="G15" s="63" t="str">
        <f>VLOOKUP(A15,'2009 Progress Report Results'!$D$17:$L$1519,7,FALSE)</f>
        <v>A</v>
      </c>
      <c r="H15" s="63" t="str">
        <f>VLOOKUP(A15,'Progress Report Results'!$B$3:$F$1109,5,FALSE)</f>
        <v>C</v>
      </c>
      <c r="I15" s="15" t="s">
        <v>5662</v>
      </c>
    </row>
    <row r="16" spans="1:9" ht="75">
      <c r="A16" s="2" t="s">
        <v>33</v>
      </c>
      <c r="B16">
        <f>(VLOOKUP(A16,Enrollment!$B$3:$D$80,2,FALSE))</f>
        <v>461</v>
      </c>
      <c r="C16" t="s">
        <v>61</v>
      </c>
      <c r="D16" s="1">
        <f>451697+140535+87016</f>
        <v>679248</v>
      </c>
      <c r="E16" s="1">
        <f t="shared" si="0"/>
        <v>1473.4229934924078</v>
      </c>
      <c r="F16" s="63">
        <f>VLOOKUP(A16,'2009 Progress Report Results'!$D$17:$K$1519,8,FALSE)</f>
        <v>51.6</v>
      </c>
      <c r="G16" s="63" t="str">
        <f>VLOOKUP(A16,'2009 Progress Report Results'!$D$17:$L$1519,7,FALSE)</f>
        <v>C</v>
      </c>
      <c r="H16" s="63" t="str">
        <f>VLOOKUP(A16,'Progress Report Results'!$B$3:$F$1109,5,FALSE)</f>
        <v>F</v>
      </c>
      <c r="I16" s="15" t="s">
        <v>5671</v>
      </c>
    </row>
    <row r="17" spans="1:9" ht="45">
      <c r="A17" s="2" t="s">
        <v>34</v>
      </c>
      <c r="B17">
        <f>(VLOOKUP(A17,Enrollment!$B$3:$D$80,2,FALSE))</f>
        <v>308</v>
      </c>
      <c r="C17" t="s">
        <v>61</v>
      </c>
      <c r="D17" s="1">
        <f>409333+23033</f>
        <v>432366</v>
      </c>
      <c r="E17" s="1">
        <f t="shared" si="0"/>
        <v>1403.7857142857142</v>
      </c>
      <c r="F17" s="63">
        <f>VLOOKUP(A17,'2009 Progress Report Results'!$D$17:$K$1519,8,FALSE)</f>
        <v>90.9</v>
      </c>
      <c r="G17" s="63" t="str">
        <f>VLOOKUP(A17,'2009 Progress Report Results'!$D$17:$L$1519,7,FALSE)</f>
        <v>A</v>
      </c>
      <c r="H17" s="63" t="str">
        <f>VLOOKUP(A17,'Progress Report Results'!$B$3:$F$1109,5,FALSE)</f>
        <v>A</v>
      </c>
      <c r="I17" s="15" t="s">
        <v>5666</v>
      </c>
    </row>
    <row r="18" spans="1:9">
      <c r="A18" s="2" t="s">
        <v>36</v>
      </c>
      <c r="B18">
        <f>(VLOOKUP(A18,Enrollment!$B$3:$D$80,2,FALSE))</f>
        <v>243</v>
      </c>
      <c r="C18" t="s">
        <v>61</v>
      </c>
      <c r="D18" s="1">
        <f>570948+111616+87097+92078</f>
        <v>861739</v>
      </c>
      <c r="E18" s="1">
        <f t="shared" si="0"/>
        <v>3546.2510288065841</v>
      </c>
      <c r="F18" s="63">
        <f>VLOOKUP(A18,'2009 Progress Report Results'!$D$17:$K$1519,8,FALSE)</f>
        <v>0</v>
      </c>
      <c r="G18" s="63"/>
      <c r="H18" s="63"/>
      <c r="I18" s="15"/>
    </row>
    <row r="19" spans="1:9">
      <c r="A19" s="2" t="s">
        <v>37</v>
      </c>
      <c r="B19">
        <f>(VLOOKUP(A19,Enrollment!$B$3:$D$80,2,FALSE))</f>
        <v>481</v>
      </c>
      <c r="C19" t="s">
        <v>61</v>
      </c>
      <c r="D19" s="1">
        <f>1382224+30050+144332</f>
        <v>1556606</v>
      </c>
      <c r="E19" s="1">
        <f t="shared" si="0"/>
        <v>3236.1871101871102</v>
      </c>
      <c r="F19" s="63"/>
      <c r="G19" s="63"/>
      <c r="H19" s="63"/>
      <c r="I19" s="15"/>
    </row>
    <row r="20" spans="1:9">
      <c r="A20" s="2" t="s">
        <v>43</v>
      </c>
      <c r="B20">
        <f>(VLOOKUP(A20,Enrollment!$B$3:$D$80,2,FALSE))</f>
        <v>260</v>
      </c>
      <c r="C20" t="s">
        <v>61</v>
      </c>
      <c r="D20" s="1">
        <f>175000+79680</f>
        <v>254680</v>
      </c>
      <c r="E20" s="1">
        <f t="shared" si="0"/>
        <v>979.53846153846155</v>
      </c>
      <c r="F20" s="63"/>
      <c r="G20" s="63"/>
      <c r="H20" s="63"/>
      <c r="I20" s="15"/>
    </row>
    <row r="21" spans="1:9">
      <c r="A21" s="2" t="s">
        <v>46</v>
      </c>
      <c r="B21">
        <f>(VLOOKUP(A21,Enrollment!$B$3:$D$80,2,FALSE))</f>
        <v>497</v>
      </c>
      <c r="C21" t="s">
        <v>61</v>
      </c>
      <c r="D21" s="1">
        <f>891205+76497</f>
        <v>967702</v>
      </c>
      <c r="E21" s="1">
        <f t="shared" si="0"/>
        <v>1947.0865191146881</v>
      </c>
      <c r="F21" s="63">
        <f>VLOOKUP(A21,'2009 Progress Report Results'!$D$17:$K$1519,8,FALSE)</f>
        <v>94.4</v>
      </c>
      <c r="G21" s="63" t="str">
        <f>VLOOKUP(A21,'2009 Progress Report Results'!$D$17:$L$1519,7,FALSE)</f>
        <v>A</v>
      </c>
      <c r="H21" s="63" t="str">
        <f>VLOOKUP(A21,'Progress Report Results'!$B$3:$F$1109,5,FALSE)</f>
        <v>A</v>
      </c>
      <c r="I21" s="15"/>
    </row>
    <row r="22" spans="1:9">
      <c r="A22" s="2" t="s">
        <v>47</v>
      </c>
      <c r="B22">
        <f>(VLOOKUP(A22,Enrollment!$B$3:$D$80,2,FALSE))</f>
        <v>467</v>
      </c>
      <c r="C22" t="s">
        <v>61</v>
      </c>
      <c r="D22" s="1">
        <f>1150339+56373+57278+2406</f>
        <v>1266396</v>
      </c>
      <c r="E22" s="1">
        <f t="shared" si="0"/>
        <v>2711.7687366167024</v>
      </c>
      <c r="F22" s="63">
        <f>VLOOKUP(A22,'2009 Progress Report Results'!$D$17:$K$1519,8,FALSE)</f>
        <v>103.8</v>
      </c>
      <c r="G22" s="63" t="str">
        <f>VLOOKUP(A22,'2009 Progress Report Results'!$D$17:$L$1519,7,FALSE)</f>
        <v>A</v>
      </c>
      <c r="H22" s="63" t="str">
        <f>VLOOKUP(A22,'Progress Report Results'!$B$3:$F$1109,5,FALSE)</f>
        <v>A</v>
      </c>
      <c r="I22" s="15"/>
    </row>
    <row r="23" spans="1:9">
      <c r="A23" s="12" t="s">
        <v>89</v>
      </c>
      <c r="B23">
        <f>(VLOOKUP(A23,Enrollment!$B$3:$D$80,2,FALSE))</f>
        <v>118</v>
      </c>
      <c r="C23" t="s">
        <v>61</v>
      </c>
      <c r="D23" s="1">
        <f>130942+40983+3348</f>
        <v>175273</v>
      </c>
      <c r="E23" s="1">
        <f t="shared" si="0"/>
        <v>1485.3644067796611</v>
      </c>
      <c r="F23" s="63"/>
      <c r="G23" s="63"/>
      <c r="H23" s="63"/>
      <c r="I23" s="15"/>
    </row>
    <row r="24" spans="1:9">
      <c r="A24" s="2" t="s">
        <v>49</v>
      </c>
      <c r="B24">
        <f>(VLOOKUP(A24,Enrollment!$B$3:$D$80,2,FALSE))</f>
        <v>705</v>
      </c>
      <c r="C24" t="s">
        <v>61</v>
      </c>
      <c r="D24" s="1">
        <f>799793+224004+76958+36643</f>
        <v>1137398</v>
      </c>
      <c r="E24" s="1">
        <f t="shared" si="0"/>
        <v>1613.3304964539007</v>
      </c>
      <c r="F24" s="63">
        <f>VLOOKUP(A24,'2009 Progress Report Results'!$D$17:$K$1519,8,FALSE)</f>
        <v>71.900000000000006</v>
      </c>
      <c r="G24" s="63" t="str">
        <f>VLOOKUP(A24,'2009 Progress Report Results'!$D$17:$L$1519,7,FALSE)</f>
        <v>A</v>
      </c>
      <c r="H24" s="63" t="str">
        <f>VLOOKUP(A24,'Progress Report Results'!$B$3:$F$1109,5,FALSE)</f>
        <v>C</v>
      </c>
      <c r="I24" s="15"/>
    </row>
    <row r="25" spans="1:9">
      <c r="A25" s="2" t="s">
        <v>50</v>
      </c>
      <c r="B25">
        <f>(VLOOKUP(A25,Enrollment!$B$3:$D$80,2,FALSE))</f>
        <v>305</v>
      </c>
      <c r="C25" t="s">
        <v>61</v>
      </c>
      <c r="D25" s="1">
        <f>337401+33167</f>
        <v>370568</v>
      </c>
      <c r="E25" s="1">
        <f t="shared" si="0"/>
        <v>1214.9770491803279</v>
      </c>
      <c r="F25" s="63">
        <f>VLOOKUP(A25,'2009 Progress Report Results'!$D$17:$K$1519,8,FALSE)</f>
        <v>51</v>
      </c>
      <c r="G25" s="63" t="str">
        <f>VLOOKUP(A25,'2009 Progress Report Results'!$D$17:$L$1519,7,FALSE)</f>
        <v>C</v>
      </c>
      <c r="H25" s="63" t="str">
        <f>VLOOKUP(A25,'Progress Report Results'!$B$3:$F$1109,5,FALSE)</f>
        <v>F</v>
      </c>
      <c r="I25" s="15"/>
    </row>
    <row r="26" spans="1:9">
      <c r="A26" s="2" t="s">
        <v>53</v>
      </c>
      <c r="B26">
        <f>(VLOOKUP(A26,Enrollment!$B$3:$D$80,2,FALSE))</f>
        <v>257</v>
      </c>
      <c r="C26" t="s">
        <v>61</v>
      </c>
      <c r="D26" s="1">
        <f>550980+11682</f>
        <v>562662</v>
      </c>
      <c r="E26" s="1">
        <f t="shared" si="0"/>
        <v>2189.3463035019454</v>
      </c>
      <c r="F26" s="63">
        <f>VLOOKUP(A26,'2009 Progress Report Results'!$D$17:$K$1519,8,FALSE)</f>
        <v>71.2</v>
      </c>
      <c r="G26" s="63" t="str">
        <f>VLOOKUP(A26,'2009 Progress Report Results'!$D$17:$L$1519,7,FALSE)</f>
        <v>A</v>
      </c>
      <c r="H26" s="63" t="str">
        <f>VLOOKUP(A26,'Progress Report Results'!$B$3:$F$1109,5,FALSE)</f>
        <v>C</v>
      </c>
      <c r="I26" s="15" t="s">
        <v>5667</v>
      </c>
    </row>
    <row r="27" spans="1:9">
      <c r="A27" s="2" t="s">
        <v>54</v>
      </c>
      <c r="B27">
        <f>(VLOOKUP(A27,Enrollment!$B$3:$D$80,2,FALSE))</f>
        <v>322</v>
      </c>
      <c r="C27" t="s">
        <v>61</v>
      </c>
      <c r="D27" s="1">
        <f>867367+10233+146814</f>
        <v>1024414</v>
      </c>
      <c r="E27" s="1">
        <f t="shared" si="0"/>
        <v>3181.4099378881988</v>
      </c>
      <c r="F27" s="63">
        <f>VLOOKUP(A27,'2009 Progress Report Results'!$D$17:$K$1519,8,FALSE)</f>
        <v>60</v>
      </c>
      <c r="G27" s="63" t="str">
        <f>VLOOKUP(A27,'2009 Progress Report Results'!$D$17:$L$1519,7,FALSE)</f>
        <v>B</v>
      </c>
      <c r="H27" s="63" t="str">
        <f>VLOOKUP(A27,'Progress Report Results'!$B$3:$F$1109,5,FALSE)</f>
        <v>F</v>
      </c>
      <c r="I27" s="15"/>
    </row>
    <row r="28" spans="1:9">
      <c r="D28" s="1"/>
      <c r="E28" s="1"/>
      <c r="F28" s="1"/>
      <c r="G28" s="1"/>
      <c r="H28" s="1"/>
    </row>
    <row r="29" spans="1:9">
      <c r="A29" s="3" t="s">
        <v>4622</v>
      </c>
      <c r="E29">
        <f>COUNT(E2:E27)</f>
        <v>26</v>
      </c>
    </row>
    <row r="30" spans="1:9">
      <c r="A30" s="3" t="s">
        <v>4615</v>
      </c>
      <c r="E30" s="56">
        <f>AVERAGE(E12:E27,E2:E11)</f>
        <v>2107.5054021482765</v>
      </c>
      <c r="F30" s="56"/>
      <c r="G30" s="56"/>
      <c r="H30" s="56"/>
    </row>
    <row r="31" spans="1:9">
      <c r="A31" s="3" t="s">
        <v>4616</v>
      </c>
      <c r="E31" s="56">
        <f>MEDIAN(E12:E27,E2:E11)</f>
        <v>1843.7736260494908</v>
      </c>
      <c r="F31" s="56"/>
      <c r="G31" s="56"/>
      <c r="H31" s="56"/>
    </row>
    <row r="33" spans="1:1">
      <c r="A33" s="12"/>
    </row>
  </sheetData>
  <pageMargins left="0.7" right="0.7" top="0.75" bottom="0.75" header="0.3" footer="0.3"/>
  <pageSetup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dimension ref="A1:XFD83"/>
  <sheetViews>
    <sheetView workbookViewId="0">
      <pane xSplit="1" ySplit="2" topLeftCell="D3" activePane="bottomRight" state="frozenSplit"/>
      <selection pane="topRight"/>
      <selection pane="bottomLeft" activeCell="A3" sqref="A3"/>
      <selection pane="bottomRight" activeCell="F11" sqref="F11"/>
    </sheetView>
  </sheetViews>
  <sheetFormatPr defaultRowHeight="15"/>
  <cols>
    <col min="1" max="1" width="53.5703125" customWidth="1"/>
    <col min="2" max="2" width="11.28515625" customWidth="1"/>
    <col min="3" max="3" width="12.140625" bestFit="1" customWidth="1"/>
    <col min="4" max="4" width="10.85546875" bestFit="1" customWidth="1"/>
    <col min="5" max="5" width="9.5703125" customWidth="1"/>
    <col min="6" max="6" width="42.140625" customWidth="1"/>
    <col min="7" max="7" width="15.5703125" style="1" bestFit="1" customWidth="1"/>
    <col min="8" max="8" width="68.42578125" customWidth="1"/>
  </cols>
  <sheetData>
    <row r="1" spans="1:8">
      <c r="A1" s="3"/>
      <c r="B1" s="3"/>
      <c r="C1" s="3"/>
      <c r="D1" s="3"/>
      <c r="E1" s="3"/>
      <c r="F1" s="3"/>
      <c r="G1" s="51"/>
      <c r="H1" s="3"/>
    </row>
    <row r="2" spans="1:8" ht="45">
      <c r="A2" s="3" t="s">
        <v>0</v>
      </c>
      <c r="B2" s="50" t="s">
        <v>4470</v>
      </c>
      <c r="C2" s="50" t="s">
        <v>107</v>
      </c>
      <c r="D2" s="50" t="s">
        <v>1</v>
      </c>
      <c r="E2" s="50" t="s">
        <v>59</v>
      </c>
      <c r="F2" s="3" t="s">
        <v>95</v>
      </c>
      <c r="G2" s="52" t="s">
        <v>4580</v>
      </c>
      <c r="H2" s="3" t="s">
        <v>64</v>
      </c>
    </row>
    <row r="3" spans="1:8">
      <c r="A3" t="s">
        <v>2</v>
      </c>
      <c r="B3" t="str">
        <f>VLOOKUP(A3,Enrollment!$B$3:$D$80,3,FALSE)</f>
        <v>84K626</v>
      </c>
      <c r="C3" t="s">
        <v>4471</v>
      </c>
      <c r="D3">
        <f>VLOOKUP(A3,Enrollment!$B$2:$D$80,2,FALSE)</f>
        <v>184</v>
      </c>
      <c r="E3" t="s">
        <v>60</v>
      </c>
      <c r="F3" s="15" t="s">
        <v>104</v>
      </c>
      <c r="G3" s="1">
        <v>24314</v>
      </c>
      <c r="H3" s="15" t="s">
        <v>4581</v>
      </c>
    </row>
    <row r="4" spans="1:8">
      <c r="A4" s="2" t="s">
        <v>3</v>
      </c>
      <c r="B4" t="str">
        <f>VLOOKUP(A4,Enrollment!$B$3:$D$80,3,FALSE)</f>
        <v>84K538</v>
      </c>
      <c r="C4" t="s">
        <v>108</v>
      </c>
      <c r="D4">
        <f>VLOOKUP(A4,Enrollment!$B$2:$D$80,2,FALSE)</f>
        <v>545</v>
      </c>
      <c r="E4" t="s">
        <v>60</v>
      </c>
      <c r="F4" s="15" t="s">
        <v>98</v>
      </c>
      <c r="G4" s="1">
        <v>49823</v>
      </c>
      <c r="H4" s="15" t="s">
        <v>4582</v>
      </c>
    </row>
    <row r="5" spans="1:8" ht="30">
      <c r="A5" s="43" t="s">
        <v>4</v>
      </c>
      <c r="B5" t="str">
        <f>VLOOKUP(A5,Enrollment!$B$3:$D$80,3,FALSE)</f>
        <v>84K356</v>
      </c>
      <c r="C5" t="s">
        <v>4472</v>
      </c>
      <c r="D5">
        <f>VLOOKUP(A5,Enrollment!$B$2:$D$80,2,FALSE)</f>
        <v>752</v>
      </c>
      <c r="E5" t="s">
        <v>60</v>
      </c>
      <c r="F5" s="15" t="s">
        <v>105</v>
      </c>
      <c r="G5" s="1">
        <v>207417</v>
      </c>
      <c r="H5" s="15" t="s">
        <v>106</v>
      </c>
    </row>
    <row r="6" spans="1:8">
      <c r="A6" s="2" t="s">
        <v>5</v>
      </c>
      <c r="B6" t="str">
        <f>VLOOKUP(A6,Enrollment!$B$3:$D$80,3,FALSE)</f>
        <v>84K358</v>
      </c>
      <c r="C6" t="s">
        <v>4473</v>
      </c>
      <c r="D6">
        <f>VLOOKUP(A6,Enrollment!$B$2:$D$80,2,FALSE)</f>
        <v>420</v>
      </c>
      <c r="E6" t="s">
        <v>60</v>
      </c>
      <c r="F6" s="15" t="s">
        <v>97</v>
      </c>
      <c r="G6" s="1">
        <v>56</v>
      </c>
      <c r="H6" s="15"/>
    </row>
    <row r="7" spans="1:8" ht="30">
      <c r="A7" s="2" t="s">
        <v>6</v>
      </c>
      <c r="B7" t="str">
        <f>VLOOKUP(A7,Enrollment!$B$3:$D$80,3,FALSE)</f>
        <v>84K508</v>
      </c>
      <c r="C7" t="s">
        <v>4474</v>
      </c>
      <c r="D7">
        <f>VLOOKUP(A7,Enrollment!$B$2:$D$80,2,FALSE)</f>
        <v>259</v>
      </c>
      <c r="E7" t="s">
        <v>60</v>
      </c>
      <c r="F7" s="15" t="s">
        <v>96</v>
      </c>
      <c r="G7" s="1">
        <v>28072</v>
      </c>
      <c r="H7" s="15" t="s">
        <v>5668</v>
      </c>
    </row>
    <row r="8" spans="1:8">
      <c r="A8" s="57" t="s">
        <v>7</v>
      </c>
      <c r="B8" t="str">
        <f>VLOOKUP(A8,Enrollment!$B$3:$D$80,3,FALSE)</f>
        <v>84M705</v>
      </c>
      <c r="C8" t="s">
        <v>63</v>
      </c>
      <c r="D8">
        <f>VLOOKUP(A8,Enrollment!$B$2:$D$80,2,FALSE)</f>
        <v>359</v>
      </c>
      <c r="E8" t="s">
        <v>61</v>
      </c>
      <c r="F8" s="15"/>
      <c r="G8" s="1">
        <f>82703+15046+150250+154048+8693</f>
        <v>410740</v>
      </c>
      <c r="H8" s="15" t="s">
        <v>4614</v>
      </c>
    </row>
    <row r="9" spans="1:8">
      <c r="A9" s="2" t="s">
        <v>8</v>
      </c>
      <c r="B9" t="str">
        <f>VLOOKUP(A9,Enrollment!$B$3:$D$80,3,FALSE)</f>
        <v>84K648</v>
      </c>
      <c r="C9" t="s">
        <v>4475</v>
      </c>
      <c r="D9">
        <f>VLOOKUP(A9,Enrollment!$B$2:$D$80,2,FALSE)</f>
        <v>77</v>
      </c>
      <c r="E9" t="s">
        <v>60</v>
      </c>
      <c r="F9" s="15" t="s">
        <v>99</v>
      </c>
      <c r="G9" s="1">
        <v>9593</v>
      </c>
      <c r="H9" s="15"/>
    </row>
    <row r="10" spans="1:8">
      <c r="A10" s="2" t="s">
        <v>9</v>
      </c>
      <c r="B10" t="str">
        <f>VLOOKUP(A10,Enrollment!$B$3:$D$80,3,FALSE)</f>
        <v>84K703</v>
      </c>
      <c r="C10" t="s">
        <v>4476</v>
      </c>
      <c r="D10">
        <f>VLOOKUP(A10,Enrollment!$B$2:$D$80,2,FALSE)</f>
        <v>451</v>
      </c>
      <c r="E10" t="s">
        <v>60</v>
      </c>
      <c r="F10" s="15"/>
      <c r="G10" s="1">
        <v>47496</v>
      </c>
      <c r="H10" s="15"/>
    </row>
    <row r="11" spans="1:8">
      <c r="A11" s="57" t="s">
        <v>68</v>
      </c>
      <c r="B11" t="str">
        <f>VLOOKUP(A11,Enrollment!$B$3:$D$80,3,FALSE)</f>
        <v>84X419</v>
      </c>
      <c r="C11" t="s">
        <v>63</v>
      </c>
      <c r="D11">
        <f>VLOOKUP(A11,Enrollment!$B$2:$D$80,2,FALSE)</f>
        <v>178</v>
      </c>
      <c r="F11" s="15" t="s">
        <v>4613</v>
      </c>
      <c r="H11" s="15"/>
    </row>
    <row r="12" spans="1:8">
      <c r="A12" s="2" t="s">
        <v>10</v>
      </c>
      <c r="B12" t="str">
        <f>VLOOKUP(A12,Enrollment!$B$3:$D$80,3,FALSE)</f>
        <v>84X718</v>
      </c>
      <c r="C12" t="s">
        <v>4477</v>
      </c>
      <c r="D12">
        <f>VLOOKUP(A12,Enrollment!$B$2:$D$80,2,FALSE)</f>
        <v>344</v>
      </c>
      <c r="E12" t="s">
        <v>60</v>
      </c>
      <c r="F12" s="15" t="s">
        <v>103</v>
      </c>
      <c r="G12" s="1">
        <v>0</v>
      </c>
      <c r="H12" s="15"/>
    </row>
    <row r="13" spans="1:8">
      <c r="A13" s="2" t="s">
        <v>11</v>
      </c>
      <c r="B13" t="str">
        <f>VLOOKUP(A13,Enrollment!$B$3:$D$80,3,FALSE)</f>
        <v>84X407</v>
      </c>
      <c r="C13" t="s">
        <v>63</v>
      </c>
      <c r="D13">
        <f>VLOOKUP(A13,Enrollment!$B$2:$D$80,2,FALSE)</f>
        <v>392</v>
      </c>
      <c r="E13" t="s">
        <v>61</v>
      </c>
      <c r="F13" s="15"/>
      <c r="G13" s="1">
        <v>1287842</v>
      </c>
      <c r="H13" s="15" t="s">
        <v>4583</v>
      </c>
    </row>
    <row r="14" spans="1:8">
      <c r="A14" s="2" t="s">
        <v>12</v>
      </c>
      <c r="B14" t="str">
        <f>VLOOKUP(A14,Enrollment!$B$3:$D$80,3,FALSE)</f>
        <v>84X255</v>
      </c>
      <c r="C14" t="s">
        <v>63</v>
      </c>
      <c r="D14">
        <f>VLOOKUP(A14,Enrollment!$B$2:$D$80,2,FALSE)</f>
        <v>298</v>
      </c>
      <c r="E14" t="s">
        <v>61</v>
      </c>
      <c r="F14" s="15"/>
      <c r="G14" s="1">
        <f>902401+232870+45355</f>
        <v>1180626</v>
      </c>
      <c r="H14" s="15" t="s">
        <v>4584</v>
      </c>
    </row>
    <row r="15" spans="1:8">
      <c r="A15" s="2" t="s">
        <v>62</v>
      </c>
      <c r="B15" t="str">
        <f>VLOOKUP(A15,Enrollment!$B$3:$D$80,3,FALSE)</f>
        <v>84X730</v>
      </c>
      <c r="C15" t="s">
        <v>63</v>
      </c>
      <c r="D15">
        <f>VLOOKUP(A15,Enrollment!$B$2:$D$80,2,FALSE)</f>
        <v>293</v>
      </c>
      <c r="E15" t="s">
        <v>61</v>
      </c>
      <c r="F15" s="15"/>
      <c r="G15" s="1">
        <v>616209</v>
      </c>
      <c r="H15" s="15"/>
    </row>
    <row r="16" spans="1:8">
      <c r="A16" s="2" t="s">
        <v>70</v>
      </c>
      <c r="B16" t="str">
        <f>VLOOKUP(A16,Enrollment!$B$3:$D$80,3,FALSE)</f>
        <v>84X398</v>
      </c>
      <c r="C16" t="s">
        <v>63</v>
      </c>
      <c r="D16">
        <f>VLOOKUP(A16,Enrollment!$B$2:$D$80,2,FALSE)</f>
        <v>102</v>
      </c>
      <c r="E16" t="s">
        <v>61</v>
      </c>
      <c r="F16" s="15"/>
      <c r="G16" s="1">
        <f>122227+26083+1302</f>
        <v>149612</v>
      </c>
      <c r="H16" s="15" t="s">
        <v>4585</v>
      </c>
    </row>
    <row r="17" spans="1:8">
      <c r="A17" s="13" t="s">
        <v>71</v>
      </c>
      <c r="B17" t="str">
        <f>VLOOKUP(A17,Enrollment!$B$3:$D$80,3,FALSE)</f>
        <v>84X389</v>
      </c>
      <c r="C17" t="s">
        <v>4478</v>
      </c>
      <c r="D17">
        <f>VLOOKUP(A17,Enrollment!$B$2:$D$80,2,FALSE)</f>
        <v>102</v>
      </c>
      <c r="E17" t="s">
        <v>60</v>
      </c>
      <c r="F17" s="15" t="s">
        <v>4479</v>
      </c>
      <c r="G17" s="1">
        <v>0</v>
      </c>
      <c r="H17" s="15"/>
    </row>
    <row r="18" spans="1:8" ht="30">
      <c r="A18" s="43" t="s">
        <v>13</v>
      </c>
      <c r="B18" t="str">
        <f>VLOOKUP(A18,Enrollment!$B$3:$D$80,3,FALSE)</f>
        <v>84X185</v>
      </c>
      <c r="C18" t="s">
        <v>63</v>
      </c>
      <c r="D18">
        <f>VLOOKUP(A18,Enrollment!$B$2:$D$80,2,FALSE)</f>
        <v>374</v>
      </c>
      <c r="E18" t="s">
        <v>60</v>
      </c>
      <c r="F18" s="15"/>
      <c r="G18" s="1">
        <v>187828</v>
      </c>
      <c r="H18" s="15" t="s">
        <v>5673</v>
      </c>
    </row>
    <row r="19" spans="1:8" ht="60">
      <c r="A19" s="2" t="s">
        <v>14</v>
      </c>
      <c r="B19" t="str">
        <f>VLOOKUP(A19,Enrollment!$B$3:$D$80,3,FALSE)</f>
        <v>84X703</v>
      </c>
      <c r="C19" t="s">
        <v>63</v>
      </c>
      <c r="D19">
        <f>VLOOKUP(A19,Enrollment!$B$2:$D$80,2,FALSE)</f>
        <v>638</v>
      </c>
      <c r="E19" t="s">
        <v>61</v>
      </c>
      <c r="F19" s="15"/>
      <c r="G19" s="1">
        <f>2-5736+223186+273405+252059</f>
        <v>742916</v>
      </c>
      <c r="H19" s="15" t="s">
        <v>5661</v>
      </c>
    </row>
    <row r="20" spans="1:8" ht="30">
      <c r="A20" s="45" t="s">
        <v>72</v>
      </c>
      <c r="B20" t="str">
        <f>VLOOKUP(A20,Enrollment!$B$3:$D$80,3,FALSE)</f>
        <v>84K652</v>
      </c>
      <c r="C20" t="s">
        <v>63</v>
      </c>
      <c r="D20">
        <f>VLOOKUP(A20,Enrollment!$B$2:$D$80,2,FALSE)</f>
        <v>213</v>
      </c>
      <c r="E20" t="s">
        <v>61</v>
      </c>
      <c r="F20" s="15"/>
      <c r="G20" s="1">
        <f>425211+135315+55393</f>
        <v>615919</v>
      </c>
      <c r="H20" s="15" t="s">
        <v>4586</v>
      </c>
    </row>
    <row r="21" spans="1:8">
      <c r="A21" s="2" t="s">
        <v>15</v>
      </c>
      <c r="B21" t="str">
        <f>VLOOKUP(A21,Enrollment!$B$3:$D$80,3,FALSE)</f>
        <v>84K701</v>
      </c>
      <c r="C21" t="s">
        <v>4480</v>
      </c>
      <c r="D21">
        <f>VLOOKUP(A21,Enrollment!$B$2:$D$80,2,FALSE)</f>
        <v>241</v>
      </c>
      <c r="E21" t="s">
        <v>60</v>
      </c>
      <c r="F21" s="15" t="s">
        <v>4481</v>
      </c>
      <c r="G21" s="1">
        <v>0</v>
      </c>
      <c r="H21" s="15" t="s">
        <v>4587</v>
      </c>
    </row>
    <row r="22" spans="1:8">
      <c r="A22" s="2" t="s">
        <v>16</v>
      </c>
      <c r="B22" t="str">
        <f>VLOOKUP(A22,Enrollment!$B$3:$D$80,3,FALSE)</f>
        <v>84K731</v>
      </c>
      <c r="C22" t="s">
        <v>63</v>
      </c>
      <c r="D22">
        <f>VLOOKUP(A22,Enrollment!$B$2:$D$80,2,FALSE)</f>
        <v>711</v>
      </c>
      <c r="E22" t="s">
        <v>61</v>
      </c>
      <c r="F22" s="15"/>
      <c r="G22" s="1">
        <v>3184370</v>
      </c>
      <c r="H22" s="15" t="s">
        <v>4588</v>
      </c>
    </row>
    <row r="23" spans="1:8" ht="60">
      <c r="A23" s="2" t="s">
        <v>73</v>
      </c>
      <c r="B23" t="str">
        <f>VLOOKUP(A23,Enrollment!$B$3:$D$80,3,FALSE)</f>
        <v>84X717</v>
      </c>
      <c r="C23" t="s">
        <v>63</v>
      </c>
      <c r="D23">
        <f>VLOOKUP(A23,Enrollment!$B$2:$D$80,2,FALSE)</f>
        <v>314</v>
      </c>
      <c r="E23" t="s">
        <v>61</v>
      </c>
      <c r="F23" s="15"/>
      <c r="G23" s="1">
        <f>50000+117237+18454</f>
        <v>185691</v>
      </c>
      <c r="H23" s="15" t="s">
        <v>5663</v>
      </c>
    </row>
    <row r="24" spans="1:8">
      <c r="A24" s="2" t="s">
        <v>75</v>
      </c>
      <c r="B24" t="str">
        <f>VLOOKUP(A24,Enrollment!$B$3:$D$80,3,FALSE)</f>
        <v>84X422</v>
      </c>
      <c r="C24" t="s">
        <v>4485</v>
      </c>
      <c r="D24">
        <f>VLOOKUP(A24,Enrollment!$B$2:$D$80,2,FALSE)</f>
        <v>104</v>
      </c>
      <c r="E24" t="s">
        <v>60</v>
      </c>
      <c r="F24" s="15" t="s">
        <v>4487</v>
      </c>
      <c r="G24" s="1">
        <v>0</v>
      </c>
      <c r="H24" s="15" t="s">
        <v>4589</v>
      </c>
    </row>
    <row r="25" spans="1:8" ht="30">
      <c r="A25" s="2" t="s">
        <v>74</v>
      </c>
      <c r="B25" t="str">
        <f>VLOOKUP(A25,Enrollment!$B$3:$D$80,3,FALSE)</f>
        <v>84X378</v>
      </c>
      <c r="C25" t="s">
        <v>4484</v>
      </c>
      <c r="D25">
        <f>VLOOKUP(A25,Enrollment!$B$2:$D$80,2,FALSE)</f>
        <v>146</v>
      </c>
      <c r="E25" t="s">
        <v>60</v>
      </c>
      <c r="F25" s="15" t="s">
        <v>4486</v>
      </c>
      <c r="G25" s="1">
        <v>0</v>
      </c>
      <c r="H25" s="15" t="s">
        <v>5664</v>
      </c>
    </row>
    <row r="26" spans="1:8">
      <c r="A26" s="2" t="s">
        <v>17</v>
      </c>
      <c r="B26" t="str">
        <f>VLOOKUP(A26,Enrollment!$B$3:$D$80,3,FALSE)</f>
        <v>84K702</v>
      </c>
      <c r="C26" t="s">
        <v>4488</v>
      </c>
      <c r="D26">
        <f>VLOOKUP(A26,Enrollment!$B$2:$D$80,2,FALSE)</f>
        <v>290</v>
      </c>
      <c r="E26" t="s">
        <v>60</v>
      </c>
      <c r="F26" s="15" t="s">
        <v>4489</v>
      </c>
      <c r="G26" s="1">
        <v>64336</v>
      </c>
      <c r="H26" s="15" t="s">
        <v>4590</v>
      </c>
    </row>
    <row r="27" spans="1:8">
      <c r="A27" s="2" t="s">
        <v>18</v>
      </c>
      <c r="B27" t="str">
        <f>VLOOKUP(A27,Enrollment!$B$3:$D$80,3,FALSE)</f>
        <v>84K536</v>
      </c>
      <c r="C27" t="s">
        <v>4491</v>
      </c>
      <c r="D27">
        <f>VLOOKUP(A27,Enrollment!$B$2:$D$80,2,FALSE)</f>
        <v>201</v>
      </c>
      <c r="E27" t="s">
        <v>60</v>
      </c>
      <c r="F27" s="15" t="s">
        <v>4492</v>
      </c>
      <c r="G27" s="1">
        <v>0</v>
      </c>
      <c r="H27" s="15"/>
    </row>
    <row r="28" spans="1:8" ht="30">
      <c r="A28" s="2" t="s">
        <v>19</v>
      </c>
      <c r="B28" t="str">
        <f>VLOOKUP(A28,Enrollment!$B$3:$D$80,3,FALSE)</f>
        <v>84M350</v>
      </c>
      <c r="C28" t="s">
        <v>63</v>
      </c>
      <c r="D28">
        <f>VLOOKUP(A28,Enrollment!$B$2:$D$80,2,FALSE)</f>
        <v>324</v>
      </c>
      <c r="E28" t="s">
        <v>61</v>
      </c>
      <c r="F28" s="15"/>
      <c r="G28" s="1">
        <f>679251+175662</f>
        <v>854913</v>
      </c>
      <c r="H28" s="15" t="s">
        <v>4591</v>
      </c>
    </row>
    <row r="29" spans="1:8">
      <c r="A29" s="2" t="s">
        <v>101</v>
      </c>
      <c r="B29" t="str">
        <f>VLOOKUP(A29,Enrollment!$B$3:$D$80,3,FALSE)</f>
        <v>84M382</v>
      </c>
      <c r="C29" t="s">
        <v>4494</v>
      </c>
      <c r="D29">
        <f>VLOOKUP(A29,Enrollment!$B$2:$D$80,2,FALSE)</f>
        <v>99</v>
      </c>
      <c r="E29" t="s">
        <v>60</v>
      </c>
      <c r="F29" s="15" t="s">
        <v>4495</v>
      </c>
      <c r="G29" s="1">
        <v>0</v>
      </c>
      <c r="H29" s="15" t="s">
        <v>4592</v>
      </c>
    </row>
    <row r="30" spans="1:8">
      <c r="A30" s="2" t="s">
        <v>20</v>
      </c>
      <c r="B30" t="str">
        <f>VLOOKUP(A30,Enrollment!$B$3:$D$80,3,FALSE)</f>
        <v>84K513</v>
      </c>
      <c r="C30" t="s">
        <v>4496</v>
      </c>
      <c r="D30">
        <f>VLOOKUP(A30,Enrollment!$B$2:$D$80,2,FALSE)</f>
        <v>186</v>
      </c>
      <c r="E30" t="s">
        <v>60</v>
      </c>
      <c r="F30" s="15" t="s">
        <v>4497</v>
      </c>
      <c r="G30" s="1">
        <v>0</v>
      </c>
      <c r="H30" s="15"/>
    </row>
    <row r="31" spans="1:8" ht="45">
      <c r="A31" s="2" t="s">
        <v>21</v>
      </c>
      <c r="B31" t="str">
        <f>VLOOKUP(A31,Enrollment!$B$3:$D$80,3,FALSE)</f>
        <v>84K593</v>
      </c>
      <c r="C31" t="s">
        <v>4498</v>
      </c>
      <c r="D31">
        <f>VLOOKUP(A31,Enrollment!$B$2:$D$80,2,FALSE)</f>
        <v>290</v>
      </c>
      <c r="E31" t="s">
        <v>60</v>
      </c>
      <c r="F31" s="15"/>
      <c r="G31" s="1">
        <v>1</v>
      </c>
      <c r="H31" s="15" t="s">
        <v>5669</v>
      </c>
    </row>
    <row r="32" spans="1:8">
      <c r="A32" s="2" t="s">
        <v>22</v>
      </c>
      <c r="B32" t="str">
        <f>VLOOKUP(A32,Enrollment!$B$3:$D$80,3,FALSE)</f>
        <v>84K704</v>
      </c>
      <c r="C32" t="s">
        <v>4499</v>
      </c>
      <c r="D32">
        <f>VLOOKUP(A32,Enrollment!$B$2:$D$80,2,FALSE)</f>
        <v>436</v>
      </c>
      <c r="E32" t="s">
        <v>60</v>
      </c>
      <c r="F32" s="15"/>
      <c r="G32" s="1">
        <v>1</v>
      </c>
      <c r="H32" s="15" t="s">
        <v>4593</v>
      </c>
    </row>
    <row r="33" spans="1:16384" ht="30">
      <c r="A33" s="2" t="s">
        <v>23</v>
      </c>
      <c r="B33" t="str">
        <f>VLOOKUP(A33,Enrollment!$B$3:$D$80,3,FALSE)</f>
        <v>84X705</v>
      </c>
      <c r="C33" t="s">
        <v>63</v>
      </c>
      <c r="D33">
        <f>VLOOKUP(A33,Enrollment!$B$2:$D$80,2,FALSE)</f>
        <v>290</v>
      </c>
      <c r="E33" t="s">
        <v>61</v>
      </c>
      <c r="F33" s="15"/>
      <c r="G33" s="1">
        <f>400000+44510</f>
        <v>444510</v>
      </c>
      <c r="H33" s="15" t="s">
        <v>4594</v>
      </c>
    </row>
    <row r="34" spans="1:16384" ht="45">
      <c r="A34" s="2" t="s">
        <v>24</v>
      </c>
      <c r="B34" t="str">
        <f>VLOOKUP(A34,Enrollment!$B$3:$D$80,3,FALSE)</f>
        <v>84M861</v>
      </c>
      <c r="C34" t="s">
        <v>4500</v>
      </c>
      <c r="D34">
        <f>VLOOKUP(A34,Enrollment!$B$2:$D$80,2,FALSE)</f>
        <v>328</v>
      </c>
      <c r="E34" t="s">
        <v>60</v>
      </c>
      <c r="F34" s="15" t="s">
        <v>4501</v>
      </c>
      <c r="G34" s="1">
        <v>1</v>
      </c>
      <c r="H34" s="15"/>
    </row>
    <row r="35" spans="1:16384">
      <c r="A35" s="2" t="s">
        <v>25</v>
      </c>
      <c r="B35" t="str">
        <f>VLOOKUP(A35,Enrollment!$B$3:$D$80,3,FALSE)</f>
        <v>84M330</v>
      </c>
      <c r="C35" t="s">
        <v>4502</v>
      </c>
      <c r="D35">
        <f>VLOOKUP(A35,Enrollment!$B$2:$D$80,2,FALSE)</f>
        <v>220</v>
      </c>
      <c r="E35" t="s">
        <v>60</v>
      </c>
      <c r="F35" s="15" t="s">
        <v>4503</v>
      </c>
      <c r="G35" s="1">
        <v>0</v>
      </c>
      <c r="H35" s="15"/>
    </row>
    <row r="36" spans="1:16384">
      <c r="A36" s="2" t="s">
        <v>26</v>
      </c>
      <c r="B36" t="str">
        <f>VLOOKUP(A36,Enrollment!$B$3:$D$80,3,FALSE)</f>
        <v>84X165</v>
      </c>
      <c r="C36" s="49" t="s">
        <v>63</v>
      </c>
      <c r="D36">
        <f>VLOOKUP(A36,Enrollment!$B$2:$D$80,2,FALSE)</f>
        <v>382</v>
      </c>
      <c r="E36" s="2" t="s">
        <v>61</v>
      </c>
      <c r="F36" s="15"/>
      <c r="G36" s="1">
        <f>434066+62845+40644+127301</f>
        <v>664856</v>
      </c>
      <c r="H36" s="15" t="s">
        <v>4595</v>
      </c>
    </row>
    <row r="37" spans="1:16384" ht="30">
      <c r="A37" s="2" t="s">
        <v>27</v>
      </c>
      <c r="B37" t="str">
        <f>VLOOKUP(A37,Enrollment!$B$3:$D$80,3,FALSE)</f>
        <v>84X393</v>
      </c>
      <c r="C37" s="49" t="s">
        <v>4575</v>
      </c>
      <c r="D37">
        <f>VLOOKUP(A37,Enrollment!$B$2:$D$80,2,FALSE)</f>
        <v>122</v>
      </c>
      <c r="E37" s="2" t="s">
        <v>60</v>
      </c>
      <c r="F37" s="15" t="s">
        <v>4576</v>
      </c>
      <c r="G37" s="1">
        <v>0</v>
      </c>
      <c r="H37" s="15"/>
    </row>
    <row r="38" spans="1:16384" ht="30">
      <c r="A38" s="2" t="s">
        <v>28</v>
      </c>
      <c r="B38" t="str">
        <f>VLOOKUP(A38,Enrollment!$B$3:$D$80,3,FALSE)</f>
        <v>84M704</v>
      </c>
      <c r="C38" s="49" t="s">
        <v>63</v>
      </c>
      <c r="D38">
        <f>VLOOKUP(A38,Enrollment!$B$2:$D$80,2,FALSE)</f>
        <v>225</v>
      </c>
      <c r="E38" s="2" t="s">
        <v>61</v>
      </c>
      <c r="F38" s="15"/>
      <c r="G38" s="1">
        <f>124996+7228</f>
        <v>132224</v>
      </c>
      <c r="H38" s="15" t="s">
        <v>5665</v>
      </c>
    </row>
    <row r="39" spans="1:16384">
      <c r="A39" s="2" t="s">
        <v>77</v>
      </c>
      <c r="B39" t="str">
        <f>VLOOKUP(A39,Enrollment!$B$3:$D$80,3,FALSE)</f>
        <v>84M284</v>
      </c>
      <c r="C39" s="49" t="s">
        <v>4577</v>
      </c>
      <c r="D39">
        <f>VLOOKUP(A39,Enrollment!$B$2:$D$80,2,FALSE)</f>
        <v>685</v>
      </c>
      <c r="E39" s="2" t="s">
        <v>60</v>
      </c>
      <c r="F39" s="15" t="s">
        <v>100</v>
      </c>
      <c r="G39" s="1">
        <v>15373</v>
      </c>
      <c r="H39" s="55"/>
    </row>
    <row r="40" spans="1:16384">
      <c r="A40" s="2" t="s">
        <v>78</v>
      </c>
      <c r="B40" t="str">
        <f>VLOOKUP(A40,Enrollment!$B$3:$D$80,3,FALSE)</f>
        <v>84M341</v>
      </c>
      <c r="C40" s="49" t="s">
        <v>4578</v>
      </c>
      <c r="D40">
        <f>VLOOKUP(A40,Enrollment!$B$2:$D$80,2,FALSE)</f>
        <v>297</v>
      </c>
      <c r="E40" s="2" t="s">
        <v>60</v>
      </c>
      <c r="F40" s="15" t="s">
        <v>4579</v>
      </c>
      <c r="G40" s="1">
        <v>8840</v>
      </c>
      <c r="H40" s="55"/>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c r="IW40" s="10"/>
      <c r="IX40" s="10"/>
      <c r="IY40" s="10"/>
      <c r="IZ40" s="10"/>
      <c r="JA40" s="10"/>
      <c r="JB40" s="10"/>
      <c r="JC40" s="10"/>
      <c r="JD40" s="10"/>
      <c r="JE40" s="10"/>
      <c r="JF40" s="10"/>
      <c r="JG40" s="10"/>
      <c r="JH40" s="10"/>
      <c r="JI40" s="10"/>
      <c r="JJ40" s="10"/>
      <c r="JK40" s="10"/>
      <c r="JL40" s="10"/>
      <c r="JM40" s="10"/>
      <c r="JN40" s="10"/>
      <c r="JO40" s="10"/>
      <c r="JP40" s="10"/>
      <c r="JQ40" s="10"/>
      <c r="JR40" s="10"/>
      <c r="JS40" s="10"/>
      <c r="JT40" s="10"/>
      <c r="JU40" s="10"/>
      <c r="JV40" s="10"/>
      <c r="JW40" s="10"/>
      <c r="JX40" s="10"/>
      <c r="JY40" s="10"/>
      <c r="JZ40" s="10"/>
      <c r="KA40" s="10"/>
      <c r="KB40" s="10"/>
      <c r="KC40" s="10"/>
      <c r="KD40" s="10"/>
      <c r="KE40" s="10"/>
      <c r="KF40" s="10"/>
      <c r="KG40" s="10"/>
      <c r="KH40" s="10"/>
      <c r="KI40" s="10"/>
      <c r="KJ40" s="10"/>
      <c r="KK40" s="10"/>
      <c r="KL40" s="10"/>
      <c r="KM40" s="10"/>
      <c r="KN40" s="10"/>
      <c r="KO40" s="10"/>
      <c r="KP40" s="10"/>
      <c r="KQ40" s="10"/>
      <c r="KR40" s="10"/>
      <c r="KS40" s="10"/>
      <c r="KT40" s="10"/>
      <c r="KU40" s="10"/>
      <c r="KV40" s="10"/>
      <c r="KW40" s="10"/>
      <c r="KX40" s="10"/>
      <c r="KY40" s="10"/>
      <c r="KZ40" s="10"/>
      <c r="LA40" s="10"/>
      <c r="LB40" s="10"/>
      <c r="LC40" s="10"/>
      <c r="LD40" s="10"/>
      <c r="LE40" s="10"/>
      <c r="LF40" s="10"/>
      <c r="LG40" s="10"/>
      <c r="LH40" s="10"/>
      <c r="LI40" s="10"/>
      <c r="LJ40" s="10"/>
      <c r="LK40" s="10"/>
      <c r="LL40" s="10"/>
      <c r="LM40" s="10"/>
      <c r="LN40" s="10"/>
      <c r="LO40" s="10"/>
      <c r="LP40" s="10"/>
      <c r="LQ40" s="10"/>
      <c r="LR40" s="10"/>
      <c r="LS40" s="10"/>
      <c r="LT40" s="10"/>
      <c r="LU40" s="10"/>
      <c r="LV40" s="10"/>
      <c r="LW40" s="10"/>
      <c r="LX40" s="10"/>
      <c r="LY40" s="10"/>
      <c r="LZ40" s="10"/>
      <c r="MA40" s="10"/>
      <c r="MB40" s="10"/>
      <c r="MC40" s="10"/>
      <c r="MD40" s="10"/>
      <c r="ME40" s="10"/>
      <c r="MF40" s="10"/>
      <c r="MG40" s="10"/>
      <c r="MH40" s="10"/>
      <c r="MI40" s="10"/>
      <c r="MJ40" s="10"/>
      <c r="MK40" s="10"/>
      <c r="ML40" s="10"/>
      <c r="MM40" s="10"/>
      <c r="MN40" s="10"/>
      <c r="MO40" s="10"/>
      <c r="MP40" s="10"/>
      <c r="MQ40" s="10"/>
      <c r="MR40" s="10"/>
      <c r="MS40" s="10"/>
      <c r="MT40" s="10"/>
      <c r="MU40" s="10"/>
      <c r="MV40" s="10"/>
      <c r="MW40" s="10"/>
      <c r="MX40" s="10"/>
      <c r="MY40" s="10"/>
      <c r="MZ40" s="10"/>
      <c r="NA40" s="10"/>
      <c r="NB40" s="10"/>
      <c r="NC40" s="10"/>
      <c r="ND40" s="10"/>
      <c r="NE40" s="10"/>
      <c r="NF40" s="10"/>
      <c r="NG40" s="10"/>
      <c r="NH40" s="10"/>
      <c r="NI40" s="10"/>
      <c r="NJ40" s="10"/>
      <c r="NK40" s="10"/>
      <c r="NL40" s="10"/>
      <c r="NM40" s="10"/>
      <c r="NN40" s="10"/>
      <c r="NO40" s="10"/>
      <c r="NP40" s="10"/>
      <c r="NQ40" s="10"/>
      <c r="NR40" s="10"/>
      <c r="NS40" s="10"/>
      <c r="NT40" s="10"/>
      <c r="NU40" s="10"/>
      <c r="NV40" s="10"/>
      <c r="NW40" s="10"/>
      <c r="NX40" s="10"/>
      <c r="NY40" s="10"/>
      <c r="NZ40" s="10"/>
      <c r="OA40" s="10"/>
      <c r="OB40" s="10"/>
      <c r="OC40" s="10"/>
      <c r="OD40" s="10"/>
      <c r="OE40" s="10"/>
      <c r="OF40" s="10"/>
      <c r="OG40" s="10"/>
      <c r="OH40" s="10"/>
      <c r="OI40" s="10"/>
      <c r="OJ40" s="10"/>
      <c r="OK40" s="10"/>
      <c r="OL40" s="10"/>
      <c r="OM40" s="10"/>
      <c r="ON40" s="10"/>
      <c r="OO40" s="10"/>
      <c r="OP40" s="10"/>
      <c r="OQ40" s="10"/>
      <c r="OR40" s="10"/>
      <c r="OS40" s="10"/>
      <c r="OT40" s="10"/>
      <c r="OU40" s="10"/>
      <c r="OV40" s="10"/>
      <c r="OW40" s="10"/>
      <c r="OX40" s="10"/>
      <c r="OY40" s="10"/>
      <c r="OZ40" s="10"/>
      <c r="PA40" s="10"/>
      <c r="PB40" s="10"/>
      <c r="PC40" s="10"/>
      <c r="PD40" s="10"/>
      <c r="PE40" s="10"/>
      <c r="PF40" s="10"/>
      <c r="PG40" s="10"/>
      <c r="PH40" s="10"/>
      <c r="PI40" s="10"/>
      <c r="PJ40" s="10"/>
      <c r="PK40" s="10"/>
      <c r="PL40" s="10"/>
      <c r="PM40" s="10"/>
      <c r="PN40" s="10"/>
      <c r="PO40" s="10"/>
      <c r="PP40" s="10"/>
      <c r="PQ40" s="10"/>
      <c r="PR40" s="10"/>
      <c r="PS40" s="10"/>
      <c r="PT40" s="10"/>
      <c r="PU40" s="10"/>
      <c r="PV40" s="10"/>
      <c r="PW40" s="10"/>
      <c r="PX40" s="10"/>
      <c r="PY40" s="10"/>
      <c r="PZ40" s="10"/>
      <c r="QA40" s="10"/>
      <c r="QB40" s="10"/>
      <c r="QC40" s="10"/>
      <c r="QD40" s="10"/>
      <c r="QE40" s="10"/>
      <c r="QF40" s="10"/>
      <c r="QG40" s="10"/>
      <c r="QH40" s="10"/>
      <c r="QI40" s="10"/>
      <c r="QJ40" s="10"/>
      <c r="QK40" s="10"/>
      <c r="QL40" s="10"/>
      <c r="QM40" s="10"/>
      <c r="QN40" s="10"/>
      <c r="QO40" s="10"/>
      <c r="QP40" s="10"/>
      <c r="QQ40" s="10"/>
      <c r="QR40" s="10"/>
      <c r="QS40" s="10"/>
      <c r="QT40" s="10"/>
      <c r="QU40" s="10"/>
      <c r="QV40" s="10"/>
      <c r="QW40" s="10"/>
      <c r="QX40" s="10"/>
      <c r="QY40" s="10"/>
      <c r="QZ40" s="10"/>
      <c r="RA40" s="10"/>
      <c r="RB40" s="10"/>
      <c r="RC40" s="10"/>
      <c r="RD40" s="10"/>
      <c r="RE40" s="10"/>
      <c r="RF40" s="10"/>
      <c r="RG40" s="10"/>
      <c r="RH40" s="10"/>
      <c r="RI40" s="10"/>
      <c r="RJ40" s="10"/>
      <c r="RK40" s="10"/>
      <c r="RL40" s="10"/>
      <c r="RM40" s="10"/>
      <c r="RN40" s="10"/>
      <c r="RO40" s="10"/>
      <c r="RP40" s="10"/>
      <c r="RQ40" s="10"/>
      <c r="RR40" s="10"/>
      <c r="RS40" s="10"/>
      <c r="RT40" s="10"/>
      <c r="RU40" s="10"/>
      <c r="RV40" s="10"/>
      <c r="RW40" s="10"/>
      <c r="RX40" s="10"/>
      <c r="RY40" s="10"/>
      <c r="RZ40" s="10"/>
      <c r="SA40" s="10"/>
      <c r="SB40" s="10"/>
      <c r="SC40" s="10"/>
      <c r="SD40" s="10"/>
      <c r="SE40" s="10"/>
      <c r="SF40" s="10"/>
      <c r="SG40" s="10"/>
      <c r="SH40" s="10"/>
      <c r="SI40" s="10"/>
      <c r="SJ40" s="10"/>
      <c r="SK40" s="10"/>
      <c r="SL40" s="10"/>
      <c r="SM40" s="10"/>
      <c r="SN40" s="10"/>
      <c r="SO40" s="10"/>
      <c r="SP40" s="10"/>
      <c r="SQ40" s="10"/>
      <c r="SR40" s="10"/>
      <c r="SS40" s="10"/>
      <c r="ST40" s="10"/>
      <c r="SU40" s="10"/>
      <c r="SV40" s="10"/>
      <c r="SW40" s="10"/>
      <c r="SX40" s="10"/>
      <c r="SY40" s="10"/>
      <c r="SZ40" s="10"/>
      <c r="TA40" s="10"/>
      <c r="TB40" s="10"/>
      <c r="TC40" s="10"/>
      <c r="TD40" s="10"/>
      <c r="TE40" s="10"/>
      <c r="TF40" s="10"/>
      <c r="TG40" s="10"/>
      <c r="TH40" s="10"/>
      <c r="TI40" s="10"/>
      <c r="TJ40" s="10"/>
      <c r="TK40" s="10"/>
      <c r="TL40" s="10"/>
      <c r="TM40" s="10"/>
      <c r="TN40" s="10"/>
      <c r="TO40" s="10"/>
      <c r="TP40" s="10"/>
      <c r="TQ40" s="10"/>
      <c r="TR40" s="10"/>
      <c r="TS40" s="10"/>
      <c r="TT40" s="10"/>
      <c r="TU40" s="10"/>
      <c r="TV40" s="10"/>
      <c r="TW40" s="10"/>
      <c r="TX40" s="10"/>
      <c r="TY40" s="10"/>
      <c r="TZ40" s="10"/>
      <c r="UA40" s="10"/>
      <c r="UB40" s="10"/>
      <c r="UC40" s="10"/>
      <c r="UD40" s="10"/>
      <c r="UE40" s="10"/>
      <c r="UF40" s="10"/>
      <c r="UG40" s="10"/>
      <c r="UH40" s="10"/>
      <c r="UI40" s="10"/>
      <c r="UJ40" s="10"/>
      <c r="UK40" s="10"/>
      <c r="UL40" s="10"/>
      <c r="UM40" s="10"/>
      <c r="UN40" s="10"/>
      <c r="UO40" s="10"/>
      <c r="UP40" s="10"/>
      <c r="UQ40" s="10"/>
      <c r="UR40" s="10"/>
      <c r="US40" s="10"/>
      <c r="UT40" s="10"/>
      <c r="UU40" s="10"/>
      <c r="UV40" s="10"/>
      <c r="UW40" s="10"/>
      <c r="UX40" s="10"/>
      <c r="UY40" s="10"/>
      <c r="UZ40" s="10"/>
      <c r="VA40" s="10"/>
      <c r="VB40" s="10"/>
      <c r="VC40" s="10"/>
      <c r="VD40" s="10"/>
      <c r="VE40" s="10"/>
      <c r="VF40" s="10"/>
      <c r="VG40" s="10"/>
      <c r="VH40" s="10"/>
      <c r="VI40" s="10"/>
      <c r="VJ40" s="10"/>
      <c r="VK40" s="10"/>
      <c r="VL40" s="10"/>
      <c r="VM40" s="10"/>
      <c r="VN40" s="10"/>
      <c r="VO40" s="10"/>
      <c r="VP40" s="10"/>
      <c r="VQ40" s="10"/>
      <c r="VR40" s="10"/>
      <c r="VS40" s="10"/>
      <c r="VT40" s="10"/>
      <c r="VU40" s="10"/>
      <c r="VV40" s="10"/>
      <c r="VW40" s="10"/>
      <c r="VX40" s="10"/>
      <c r="VY40" s="10"/>
      <c r="VZ40" s="10"/>
      <c r="WA40" s="10"/>
      <c r="WB40" s="10"/>
      <c r="WC40" s="10"/>
      <c r="WD40" s="10"/>
      <c r="WE40" s="10"/>
      <c r="WF40" s="10"/>
      <c r="WG40" s="10"/>
      <c r="WH40" s="10"/>
      <c r="WI40" s="10"/>
      <c r="WJ40" s="10"/>
      <c r="WK40" s="10"/>
      <c r="WL40" s="10"/>
      <c r="WM40" s="10"/>
      <c r="WN40" s="10"/>
      <c r="WO40" s="10"/>
      <c r="WP40" s="10"/>
      <c r="WQ40" s="10"/>
      <c r="WR40" s="10"/>
      <c r="WS40" s="10"/>
      <c r="WT40" s="10"/>
      <c r="WU40" s="10"/>
      <c r="WV40" s="10"/>
      <c r="WW40" s="10"/>
      <c r="WX40" s="10"/>
      <c r="WY40" s="10"/>
      <c r="WZ40" s="10"/>
      <c r="XA40" s="10"/>
      <c r="XB40" s="10"/>
      <c r="XC40" s="10"/>
      <c r="XD40" s="10"/>
      <c r="XE40" s="10"/>
      <c r="XF40" s="10"/>
      <c r="XG40" s="10"/>
      <c r="XH40" s="10"/>
      <c r="XI40" s="10"/>
      <c r="XJ40" s="10"/>
      <c r="XK40" s="10"/>
      <c r="XL40" s="10"/>
      <c r="XM40" s="10"/>
      <c r="XN40" s="10"/>
      <c r="XO40" s="10"/>
      <c r="XP40" s="10"/>
      <c r="XQ40" s="10"/>
      <c r="XR40" s="10"/>
      <c r="XS40" s="10"/>
      <c r="XT40" s="10"/>
      <c r="XU40" s="10"/>
      <c r="XV40" s="10"/>
      <c r="XW40" s="10"/>
      <c r="XX40" s="10"/>
      <c r="XY40" s="10"/>
      <c r="XZ40" s="10"/>
      <c r="YA40" s="10"/>
      <c r="YB40" s="10"/>
      <c r="YC40" s="10"/>
      <c r="YD40" s="10"/>
      <c r="YE40" s="10"/>
      <c r="YF40" s="10"/>
      <c r="YG40" s="10"/>
      <c r="YH40" s="10"/>
      <c r="YI40" s="10"/>
      <c r="YJ40" s="10"/>
      <c r="YK40" s="10"/>
      <c r="YL40" s="10"/>
      <c r="YM40" s="10"/>
      <c r="YN40" s="10"/>
      <c r="YO40" s="10"/>
      <c r="YP40" s="10"/>
      <c r="YQ40" s="10"/>
      <c r="YR40" s="10"/>
      <c r="YS40" s="10"/>
      <c r="YT40" s="10"/>
      <c r="YU40" s="10"/>
      <c r="YV40" s="10"/>
      <c r="YW40" s="10"/>
      <c r="YX40" s="10"/>
      <c r="YY40" s="10"/>
      <c r="YZ40" s="10"/>
      <c r="ZA40" s="10"/>
      <c r="ZB40" s="10"/>
      <c r="ZC40" s="10"/>
      <c r="ZD40" s="10"/>
      <c r="ZE40" s="10"/>
      <c r="ZF40" s="10"/>
      <c r="ZG40" s="10"/>
      <c r="ZH40" s="10"/>
      <c r="ZI40" s="10"/>
      <c r="ZJ40" s="10"/>
      <c r="ZK40" s="10"/>
      <c r="ZL40" s="10"/>
      <c r="ZM40" s="10"/>
      <c r="ZN40" s="10"/>
      <c r="ZO40" s="10"/>
      <c r="ZP40" s="10"/>
      <c r="ZQ40" s="10"/>
      <c r="ZR40" s="10"/>
      <c r="ZS40" s="10"/>
      <c r="ZT40" s="10"/>
      <c r="ZU40" s="10"/>
      <c r="ZV40" s="10"/>
      <c r="ZW40" s="10"/>
      <c r="ZX40" s="10"/>
      <c r="ZY40" s="10"/>
      <c r="ZZ40" s="10"/>
      <c r="AAA40" s="10"/>
      <c r="AAB40" s="10"/>
      <c r="AAC40" s="10"/>
      <c r="AAD40" s="10"/>
      <c r="AAE40" s="10"/>
      <c r="AAF40" s="10"/>
      <c r="AAG40" s="10"/>
      <c r="AAH40" s="10"/>
      <c r="AAI40" s="10"/>
      <c r="AAJ40" s="10"/>
      <c r="AAK40" s="10"/>
      <c r="AAL40" s="10"/>
      <c r="AAM40" s="10"/>
      <c r="AAN40" s="10"/>
      <c r="AAO40" s="10"/>
      <c r="AAP40" s="10"/>
      <c r="AAQ40" s="10"/>
      <c r="AAR40" s="10"/>
      <c r="AAS40" s="10"/>
      <c r="AAT40" s="10"/>
      <c r="AAU40" s="10"/>
      <c r="AAV40" s="10"/>
      <c r="AAW40" s="10"/>
      <c r="AAX40" s="10"/>
      <c r="AAY40" s="10"/>
      <c r="AAZ40" s="10"/>
      <c r="ABA40" s="10"/>
      <c r="ABB40" s="10"/>
      <c r="ABC40" s="10"/>
      <c r="ABD40" s="10"/>
      <c r="ABE40" s="10"/>
      <c r="ABF40" s="10"/>
      <c r="ABG40" s="10"/>
      <c r="ABH40" s="10"/>
      <c r="ABI40" s="10"/>
      <c r="ABJ40" s="10"/>
      <c r="ABK40" s="10"/>
      <c r="ABL40" s="10"/>
      <c r="ABM40" s="10"/>
      <c r="ABN40" s="10"/>
      <c r="ABO40" s="10"/>
      <c r="ABP40" s="10"/>
      <c r="ABQ40" s="10"/>
      <c r="ABR40" s="10"/>
      <c r="ABS40" s="10"/>
      <c r="ABT40" s="10"/>
      <c r="ABU40" s="10"/>
      <c r="ABV40" s="10"/>
      <c r="ABW40" s="10"/>
      <c r="ABX40" s="10"/>
      <c r="ABY40" s="10"/>
      <c r="ABZ40" s="10"/>
      <c r="ACA40" s="10"/>
      <c r="ACB40" s="10"/>
      <c r="ACC40" s="10"/>
      <c r="ACD40" s="10"/>
      <c r="ACE40" s="10"/>
      <c r="ACF40" s="10"/>
      <c r="ACG40" s="10"/>
      <c r="ACH40" s="10"/>
      <c r="ACI40" s="10"/>
      <c r="ACJ40" s="10"/>
      <c r="ACK40" s="10"/>
      <c r="ACL40" s="10"/>
      <c r="ACM40" s="10"/>
      <c r="ACN40" s="10"/>
      <c r="ACO40" s="10"/>
      <c r="ACP40" s="10"/>
      <c r="ACQ40" s="10"/>
      <c r="ACR40" s="10"/>
      <c r="ACS40" s="10"/>
      <c r="ACT40" s="10"/>
      <c r="ACU40" s="10"/>
      <c r="ACV40" s="10"/>
      <c r="ACW40" s="10"/>
      <c r="ACX40" s="10"/>
      <c r="ACY40" s="10"/>
      <c r="ACZ40" s="10"/>
      <c r="ADA40" s="10"/>
      <c r="ADB40" s="10"/>
      <c r="ADC40" s="10"/>
      <c r="ADD40" s="10"/>
      <c r="ADE40" s="10"/>
      <c r="ADF40" s="10"/>
      <c r="ADG40" s="10"/>
      <c r="ADH40" s="10"/>
      <c r="ADI40" s="10"/>
      <c r="ADJ40" s="10"/>
      <c r="ADK40" s="10"/>
      <c r="ADL40" s="10"/>
      <c r="ADM40" s="10"/>
      <c r="ADN40" s="10"/>
      <c r="ADO40" s="10"/>
      <c r="ADP40" s="10"/>
      <c r="ADQ40" s="10"/>
      <c r="ADR40" s="10"/>
      <c r="ADS40" s="10"/>
      <c r="ADT40" s="10"/>
      <c r="ADU40" s="10"/>
      <c r="ADV40" s="10"/>
      <c r="ADW40" s="10"/>
      <c r="ADX40" s="10"/>
      <c r="ADY40" s="10"/>
      <c r="ADZ40" s="10"/>
      <c r="AEA40" s="10"/>
      <c r="AEB40" s="10"/>
      <c r="AEC40" s="10"/>
      <c r="AED40" s="10"/>
      <c r="AEE40" s="10"/>
      <c r="AEF40" s="10"/>
      <c r="AEG40" s="10"/>
      <c r="AEH40" s="10"/>
      <c r="AEI40" s="10"/>
      <c r="AEJ40" s="10"/>
      <c r="AEK40" s="10"/>
      <c r="AEL40" s="10"/>
      <c r="AEM40" s="10"/>
      <c r="AEN40" s="10"/>
      <c r="AEO40" s="10"/>
      <c r="AEP40" s="10"/>
      <c r="AEQ40" s="10"/>
      <c r="AER40" s="10"/>
      <c r="AES40" s="10"/>
      <c r="AET40" s="10"/>
      <c r="AEU40" s="10"/>
      <c r="AEV40" s="10"/>
      <c r="AEW40" s="10"/>
      <c r="AEX40" s="10"/>
      <c r="AEY40" s="10"/>
      <c r="AEZ40" s="10"/>
      <c r="AFA40" s="10"/>
      <c r="AFB40" s="10"/>
      <c r="AFC40" s="10"/>
      <c r="AFD40" s="10"/>
      <c r="AFE40" s="10"/>
      <c r="AFF40" s="10"/>
      <c r="AFG40" s="10"/>
      <c r="AFH40" s="10"/>
      <c r="AFI40" s="10"/>
      <c r="AFJ40" s="10"/>
      <c r="AFK40" s="10"/>
      <c r="AFL40" s="10"/>
      <c r="AFM40" s="10"/>
      <c r="AFN40" s="10"/>
      <c r="AFO40" s="10"/>
      <c r="AFP40" s="10"/>
      <c r="AFQ40" s="10"/>
      <c r="AFR40" s="10"/>
      <c r="AFS40" s="10"/>
      <c r="AFT40" s="10"/>
      <c r="AFU40" s="10"/>
      <c r="AFV40" s="10"/>
      <c r="AFW40" s="10"/>
      <c r="AFX40" s="10"/>
      <c r="AFY40" s="10"/>
      <c r="AFZ40" s="10"/>
      <c r="AGA40" s="10"/>
      <c r="AGB40" s="10"/>
      <c r="AGC40" s="10"/>
      <c r="AGD40" s="10"/>
      <c r="AGE40" s="10"/>
      <c r="AGF40" s="10"/>
      <c r="AGG40" s="10"/>
      <c r="AGH40" s="10"/>
      <c r="AGI40" s="10"/>
      <c r="AGJ40" s="10"/>
      <c r="AGK40" s="10"/>
      <c r="AGL40" s="10"/>
      <c r="AGM40" s="10"/>
      <c r="AGN40" s="10"/>
      <c r="AGO40" s="10"/>
      <c r="AGP40" s="10"/>
      <c r="AGQ40" s="10"/>
      <c r="AGR40" s="10"/>
      <c r="AGS40" s="10"/>
      <c r="AGT40" s="10"/>
      <c r="AGU40" s="10"/>
      <c r="AGV40" s="10"/>
      <c r="AGW40" s="10"/>
      <c r="AGX40" s="10"/>
      <c r="AGY40" s="10"/>
      <c r="AGZ40" s="10"/>
      <c r="AHA40" s="10"/>
      <c r="AHB40" s="10"/>
      <c r="AHC40" s="10"/>
      <c r="AHD40" s="10"/>
      <c r="AHE40" s="10"/>
      <c r="AHF40" s="10"/>
      <c r="AHG40" s="10"/>
      <c r="AHH40" s="10"/>
      <c r="AHI40" s="10"/>
      <c r="AHJ40" s="10"/>
      <c r="AHK40" s="10"/>
      <c r="AHL40" s="10"/>
      <c r="AHM40" s="10"/>
      <c r="AHN40" s="10"/>
      <c r="AHO40" s="10"/>
      <c r="AHP40" s="10"/>
      <c r="AHQ40" s="10"/>
      <c r="AHR40" s="10"/>
      <c r="AHS40" s="10"/>
      <c r="AHT40" s="10"/>
      <c r="AHU40" s="10"/>
      <c r="AHV40" s="10"/>
      <c r="AHW40" s="10"/>
      <c r="AHX40" s="10"/>
      <c r="AHY40" s="10"/>
      <c r="AHZ40" s="10"/>
      <c r="AIA40" s="10"/>
      <c r="AIB40" s="10"/>
      <c r="AIC40" s="10"/>
      <c r="AID40" s="10"/>
      <c r="AIE40" s="10"/>
      <c r="AIF40" s="10"/>
      <c r="AIG40" s="10"/>
      <c r="AIH40" s="10"/>
      <c r="AII40" s="10"/>
      <c r="AIJ40" s="10"/>
      <c r="AIK40" s="10"/>
      <c r="AIL40" s="10"/>
      <c r="AIM40" s="10"/>
      <c r="AIN40" s="10"/>
      <c r="AIO40" s="10"/>
      <c r="AIP40" s="10"/>
      <c r="AIQ40" s="10"/>
      <c r="AIR40" s="10"/>
      <c r="AIS40" s="10"/>
      <c r="AIT40" s="10"/>
      <c r="AIU40" s="10"/>
      <c r="AIV40" s="10"/>
      <c r="AIW40" s="10"/>
      <c r="AIX40" s="10"/>
      <c r="AIY40" s="10"/>
      <c r="AIZ40" s="10"/>
      <c r="AJA40" s="10"/>
      <c r="AJB40" s="10"/>
      <c r="AJC40" s="10"/>
      <c r="AJD40" s="10"/>
      <c r="AJE40" s="10"/>
      <c r="AJF40" s="10"/>
      <c r="AJG40" s="10"/>
      <c r="AJH40" s="10"/>
      <c r="AJI40" s="10"/>
      <c r="AJJ40" s="10"/>
      <c r="AJK40" s="10"/>
      <c r="AJL40" s="10"/>
      <c r="AJM40" s="10"/>
      <c r="AJN40" s="10"/>
      <c r="AJO40" s="10"/>
      <c r="AJP40" s="10"/>
      <c r="AJQ40" s="10"/>
      <c r="AJR40" s="10"/>
      <c r="AJS40" s="10"/>
      <c r="AJT40" s="10"/>
      <c r="AJU40" s="10"/>
      <c r="AJV40" s="10"/>
      <c r="AJW40" s="10"/>
      <c r="AJX40" s="10"/>
      <c r="AJY40" s="10"/>
      <c r="AJZ40" s="10"/>
      <c r="AKA40" s="10"/>
      <c r="AKB40" s="10"/>
      <c r="AKC40" s="10"/>
      <c r="AKD40" s="10"/>
      <c r="AKE40" s="10"/>
      <c r="AKF40" s="10"/>
      <c r="AKG40" s="10"/>
      <c r="AKH40" s="10"/>
      <c r="AKI40" s="10"/>
      <c r="AKJ40" s="10"/>
      <c r="AKK40" s="10"/>
      <c r="AKL40" s="10"/>
      <c r="AKM40" s="10"/>
      <c r="AKN40" s="10"/>
      <c r="AKO40" s="10"/>
      <c r="AKP40" s="10"/>
      <c r="AKQ40" s="10"/>
      <c r="AKR40" s="10"/>
      <c r="AKS40" s="10"/>
      <c r="AKT40" s="10"/>
      <c r="AKU40" s="10"/>
      <c r="AKV40" s="10"/>
      <c r="AKW40" s="10"/>
      <c r="AKX40" s="10"/>
      <c r="AKY40" s="10"/>
      <c r="AKZ40" s="10"/>
      <c r="ALA40" s="10"/>
      <c r="ALB40" s="10"/>
      <c r="ALC40" s="10"/>
      <c r="ALD40" s="10"/>
      <c r="ALE40" s="10"/>
      <c r="ALF40" s="10"/>
      <c r="ALG40" s="10"/>
      <c r="ALH40" s="10"/>
      <c r="ALI40" s="10"/>
      <c r="ALJ40" s="10"/>
      <c r="ALK40" s="10"/>
      <c r="ALL40" s="10"/>
      <c r="ALM40" s="10"/>
      <c r="ALN40" s="10"/>
      <c r="ALO40" s="10"/>
      <c r="ALP40" s="10"/>
      <c r="ALQ40" s="10"/>
      <c r="ALR40" s="10"/>
      <c r="ALS40" s="10"/>
      <c r="ALT40" s="10"/>
      <c r="ALU40" s="10"/>
      <c r="ALV40" s="10"/>
      <c r="ALW40" s="10"/>
      <c r="ALX40" s="10"/>
      <c r="ALY40" s="10"/>
      <c r="ALZ40" s="10"/>
      <c r="AMA40" s="10"/>
      <c r="AMB40" s="10"/>
      <c r="AMC40" s="10"/>
      <c r="AMD40" s="10"/>
      <c r="AME40" s="10"/>
      <c r="AMF40" s="10"/>
      <c r="AMG40" s="10"/>
      <c r="AMH40" s="10"/>
      <c r="AMI40" s="10"/>
      <c r="AMJ40" s="10"/>
      <c r="AMK40" s="10"/>
      <c r="AML40" s="10"/>
      <c r="AMM40" s="10"/>
      <c r="AMN40" s="10"/>
      <c r="AMO40" s="10"/>
      <c r="AMP40" s="10"/>
      <c r="AMQ40" s="10"/>
      <c r="AMR40" s="10"/>
      <c r="AMS40" s="10"/>
      <c r="AMT40" s="10"/>
      <c r="AMU40" s="10"/>
      <c r="AMV40" s="10"/>
      <c r="AMW40" s="10"/>
      <c r="AMX40" s="10"/>
      <c r="AMY40" s="10"/>
      <c r="AMZ40" s="10"/>
      <c r="ANA40" s="10"/>
      <c r="ANB40" s="10"/>
      <c r="ANC40" s="10"/>
      <c r="AND40" s="10"/>
      <c r="ANE40" s="10"/>
      <c r="ANF40" s="10"/>
      <c r="ANG40" s="10"/>
      <c r="ANH40" s="10"/>
      <c r="ANI40" s="10"/>
      <c r="ANJ40" s="10"/>
      <c r="ANK40" s="10"/>
      <c r="ANL40" s="10"/>
      <c r="ANM40" s="10"/>
      <c r="ANN40" s="10"/>
      <c r="ANO40" s="10"/>
      <c r="ANP40" s="10"/>
      <c r="ANQ40" s="10"/>
      <c r="ANR40" s="10"/>
      <c r="ANS40" s="10"/>
      <c r="ANT40" s="10"/>
      <c r="ANU40" s="10"/>
      <c r="ANV40" s="10"/>
      <c r="ANW40" s="10"/>
      <c r="ANX40" s="10"/>
      <c r="ANY40" s="10"/>
      <c r="ANZ40" s="10"/>
      <c r="AOA40" s="10"/>
      <c r="AOB40" s="10"/>
      <c r="AOC40" s="10"/>
      <c r="AOD40" s="10"/>
      <c r="AOE40" s="10"/>
      <c r="AOF40" s="10"/>
      <c r="AOG40" s="10"/>
      <c r="AOH40" s="10"/>
      <c r="AOI40" s="10"/>
      <c r="AOJ40" s="10"/>
      <c r="AOK40" s="10"/>
      <c r="AOL40" s="10"/>
      <c r="AOM40" s="10"/>
      <c r="AON40" s="10"/>
      <c r="AOO40" s="10"/>
      <c r="AOP40" s="10"/>
      <c r="AOQ40" s="10"/>
      <c r="AOR40" s="10"/>
      <c r="AOS40" s="10"/>
      <c r="AOT40" s="10"/>
      <c r="AOU40" s="10"/>
      <c r="AOV40" s="10"/>
      <c r="AOW40" s="10"/>
      <c r="AOX40" s="10"/>
      <c r="AOY40" s="10"/>
      <c r="AOZ40" s="10"/>
      <c r="APA40" s="10"/>
      <c r="APB40" s="10"/>
      <c r="APC40" s="10"/>
      <c r="APD40" s="10"/>
      <c r="APE40" s="10"/>
      <c r="APF40" s="10"/>
      <c r="APG40" s="10"/>
      <c r="APH40" s="10"/>
      <c r="API40" s="10"/>
      <c r="APJ40" s="10"/>
      <c r="APK40" s="10"/>
      <c r="APL40" s="10"/>
      <c r="APM40" s="10"/>
      <c r="APN40" s="10"/>
      <c r="APO40" s="10"/>
      <c r="APP40" s="10"/>
      <c r="APQ40" s="10"/>
      <c r="APR40" s="10"/>
      <c r="APS40" s="10"/>
      <c r="APT40" s="10"/>
      <c r="APU40" s="10"/>
      <c r="APV40" s="10"/>
      <c r="APW40" s="10"/>
      <c r="APX40" s="10"/>
      <c r="APY40" s="10"/>
      <c r="APZ40" s="10"/>
      <c r="AQA40" s="10"/>
      <c r="AQB40" s="10"/>
      <c r="AQC40" s="10"/>
      <c r="AQD40" s="10"/>
      <c r="AQE40" s="10"/>
      <c r="AQF40" s="10"/>
      <c r="AQG40" s="10"/>
      <c r="AQH40" s="10"/>
      <c r="AQI40" s="10"/>
      <c r="AQJ40" s="10"/>
      <c r="AQK40" s="10"/>
      <c r="AQL40" s="10"/>
      <c r="AQM40" s="10"/>
      <c r="AQN40" s="10"/>
      <c r="AQO40" s="10"/>
      <c r="AQP40" s="10"/>
      <c r="AQQ40" s="10"/>
      <c r="AQR40" s="10"/>
      <c r="AQS40" s="10"/>
      <c r="AQT40" s="10"/>
      <c r="AQU40" s="10"/>
      <c r="AQV40" s="10"/>
      <c r="AQW40" s="10"/>
      <c r="AQX40" s="10"/>
      <c r="AQY40" s="10"/>
      <c r="AQZ40" s="10"/>
      <c r="ARA40" s="10"/>
      <c r="ARB40" s="10"/>
      <c r="ARC40" s="10"/>
      <c r="ARD40" s="10"/>
      <c r="ARE40" s="10"/>
      <c r="ARF40" s="10"/>
      <c r="ARG40" s="10"/>
      <c r="ARH40" s="10"/>
      <c r="ARI40" s="10"/>
      <c r="ARJ40" s="10"/>
      <c r="ARK40" s="10"/>
      <c r="ARL40" s="10"/>
      <c r="ARM40" s="10"/>
      <c r="ARN40" s="10"/>
      <c r="ARO40" s="10"/>
      <c r="ARP40" s="10"/>
      <c r="ARQ40" s="10"/>
      <c r="ARR40" s="10"/>
      <c r="ARS40" s="10"/>
      <c r="ART40" s="10"/>
      <c r="ARU40" s="10"/>
      <c r="ARV40" s="10"/>
      <c r="ARW40" s="10"/>
      <c r="ARX40" s="10"/>
      <c r="ARY40" s="10"/>
      <c r="ARZ40" s="10"/>
      <c r="ASA40" s="10"/>
      <c r="ASB40" s="10"/>
      <c r="ASC40" s="10"/>
      <c r="ASD40" s="10"/>
      <c r="ASE40" s="10"/>
      <c r="ASF40" s="10"/>
      <c r="ASG40" s="10"/>
      <c r="ASH40" s="10"/>
      <c r="ASI40" s="10"/>
      <c r="ASJ40" s="10"/>
      <c r="ASK40" s="10"/>
      <c r="ASL40" s="10"/>
      <c r="ASM40" s="10"/>
      <c r="ASN40" s="10"/>
      <c r="ASO40" s="10"/>
      <c r="ASP40" s="10"/>
      <c r="ASQ40" s="10"/>
      <c r="ASR40" s="10"/>
      <c r="ASS40" s="10"/>
      <c r="AST40" s="10"/>
      <c r="ASU40" s="10"/>
      <c r="ASV40" s="10"/>
      <c r="ASW40" s="10"/>
      <c r="ASX40" s="10"/>
      <c r="ASY40" s="10"/>
      <c r="ASZ40" s="10"/>
      <c r="ATA40" s="10"/>
      <c r="ATB40" s="10"/>
      <c r="ATC40" s="10"/>
      <c r="ATD40" s="10"/>
      <c r="ATE40" s="10"/>
      <c r="ATF40" s="10"/>
      <c r="ATG40" s="10"/>
      <c r="ATH40" s="10"/>
      <c r="ATI40" s="10"/>
      <c r="ATJ40" s="10"/>
      <c r="ATK40" s="10"/>
      <c r="ATL40" s="10"/>
      <c r="ATM40" s="10"/>
      <c r="ATN40" s="10"/>
      <c r="ATO40" s="10"/>
      <c r="ATP40" s="10"/>
      <c r="ATQ40" s="10"/>
      <c r="ATR40" s="10"/>
      <c r="ATS40" s="10"/>
      <c r="ATT40" s="10"/>
      <c r="ATU40" s="10"/>
      <c r="ATV40" s="10"/>
      <c r="ATW40" s="10"/>
      <c r="ATX40" s="10"/>
      <c r="ATY40" s="10"/>
      <c r="ATZ40" s="10"/>
      <c r="AUA40" s="10"/>
      <c r="AUB40" s="10"/>
      <c r="AUC40" s="10"/>
      <c r="AUD40" s="10"/>
      <c r="AUE40" s="10"/>
      <c r="AUF40" s="10"/>
      <c r="AUG40" s="10"/>
      <c r="AUH40" s="10"/>
      <c r="AUI40" s="10"/>
      <c r="AUJ40" s="10"/>
      <c r="AUK40" s="10"/>
      <c r="AUL40" s="10"/>
      <c r="AUM40" s="10"/>
      <c r="AUN40" s="10"/>
      <c r="AUO40" s="10"/>
      <c r="AUP40" s="10"/>
      <c r="AUQ40" s="10"/>
      <c r="AUR40" s="10"/>
      <c r="AUS40" s="10"/>
      <c r="AUT40" s="10"/>
      <c r="AUU40" s="10"/>
      <c r="AUV40" s="10"/>
      <c r="AUW40" s="10"/>
      <c r="AUX40" s="10"/>
      <c r="AUY40" s="10"/>
      <c r="AUZ40" s="10"/>
      <c r="AVA40" s="10"/>
      <c r="AVB40" s="10"/>
      <c r="AVC40" s="10"/>
      <c r="AVD40" s="10"/>
      <c r="AVE40" s="10"/>
      <c r="AVF40" s="10"/>
      <c r="AVG40" s="10"/>
      <c r="AVH40" s="10"/>
      <c r="AVI40" s="10"/>
      <c r="AVJ40" s="10"/>
      <c r="AVK40" s="10"/>
      <c r="AVL40" s="10"/>
      <c r="AVM40" s="10"/>
      <c r="AVN40" s="10"/>
      <c r="AVO40" s="10"/>
      <c r="AVP40" s="10"/>
      <c r="AVQ40" s="10"/>
      <c r="AVR40" s="10"/>
      <c r="AVS40" s="10"/>
      <c r="AVT40" s="10"/>
      <c r="AVU40" s="10"/>
      <c r="AVV40" s="10"/>
      <c r="AVW40" s="10"/>
      <c r="AVX40" s="10"/>
      <c r="AVY40" s="10"/>
      <c r="AVZ40" s="10"/>
      <c r="AWA40" s="10"/>
      <c r="AWB40" s="10"/>
      <c r="AWC40" s="10"/>
      <c r="AWD40" s="10"/>
      <c r="AWE40" s="10"/>
      <c r="AWF40" s="10"/>
      <c r="AWG40" s="10"/>
      <c r="AWH40" s="10"/>
      <c r="AWI40" s="10"/>
      <c r="AWJ40" s="10"/>
      <c r="AWK40" s="10"/>
      <c r="AWL40" s="10"/>
      <c r="AWM40" s="10"/>
      <c r="AWN40" s="10"/>
      <c r="AWO40" s="10"/>
      <c r="AWP40" s="10"/>
      <c r="AWQ40" s="10"/>
      <c r="AWR40" s="10"/>
      <c r="AWS40" s="10"/>
      <c r="AWT40" s="10"/>
      <c r="AWU40" s="10"/>
      <c r="AWV40" s="10"/>
      <c r="AWW40" s="10"/>
      <c r="AWX40" s="10"/>
      <c r="AWY40" s="10"/>
      <c r="AWZ40" s="10"/>
      <c r="AXA40" s="10"/>
      <c r="AXB40" s="10"/>
      <c r="AXC40" s="10"/>
      <c r="AXD40" s="10"/>
      <c r="AXE40" s="10"/>
      <c r="AXF40" s="10"/>
      <c r="AXG40" s="10"/>
      <c r="AXH40" s="10"/>
      <c r="AXI40" s="10"/>
      <c r="AXJ40" s="10"/>
      <c r="AXK40" s="10"/>
      <c r="AXL40" s="10"/>
      <c r="AXM40" s="10"/>
      <c r="AXN40" s="10"/>
      <c r="AXO40" s="10"/>
      <c r="AXP40" s="10"/>
      <c r="AXQ40" s="10"/>
      <c r="AXR40" s="10"/>
      <c r="AXS40" s="10"/>
      <c r="AXT40" s="10"/>
      <c r="AXU40" s="10"/>
      <c r="AXV40" s="10"/>
      <c r="AXW40" s="10"/>
      <c r="AXX40" s="10"/>
      <c r="AXY40" s="10"/>
      <c r="AXZ40" s="10"/>
      <c r="AYA40" s="10"/>
      <c r="AYB40" s="10"/>
      <c r="AYC40" s="10"/>
      <c r="AYD40" s="10"/>
      <c r="AYE40" s="10"/>
      <c r="AYF40" s="10"/>
      <c r="AYG40" s="10"/>
      <c r="AYH40" s="10"/>
      <c r="AYI40" s="10"/>
      <c r="AYJ40" s="10"/>
      <c r="AYK40" s="10"/>
      <c r="AYL40" s="10"/>
      <c r="AYM40" s="10"/>
      <c r="AYN40" s="10"/>
      <c r="AYO40" s="10"/>
      <c r="AYP40" s="10"/>
      <c r="AYQ40" s="10"/>
      <c r="AYR40" s="10"/>
      <c r="AYS40" s="10"/>
      <c r="AYT40" s="10"/>
      <c r="AYU40" s="10"/>
      <c r="AYV40" s="10"/>
      <c r="AYW40" s="10"/>
      <c r="AYX40" s="10"/>
      <c r="AYY40" s="10"/>
      <c r="AYZ40" s="10"/>
      <c r="AZA40" s="10"/>
      <c r="AZB40" s="10"/>
      <c r="AZC40" s="10"/>
      <c r="AZD40" s="10"/>
      <c r="AZE40" s="10"/>
      <c r="AZF40" s="10"/>
      <c r="AZG40" s="10"/>
      <c r="AZH40" s="10"/>
      <c r="AZI40" s="10"/>
      <c r="AZJ40" s="10"/>
      <c r="AZK40" s="10"/>
      <c r="AZL40" s="10"/>
      <c r="AZM40" s="10"/>
      <c r="AZN40" s="10"/>
      <c r="AZO40" s="10"/>
      <c r="AZP40" s="10"/>
      <c r="AZQ40" s="10"/>
      <c r="AZR40" s="10"/>
      <c r="AZS40" s="10"/>
      <c r="AZT40" s="10"/>
      <c r="AZU40" s="10"/>
      <c r="AZV40" s="10"/>
      <c r="AZW40" s="10"/>
      <c r="AZX40" s="10"/>
      <c r="AZY40" s="10"/>
      <c r="AZZ40" s="10"/>
      <c r="BAA40" s="10"/>
      <c r="BAB40" s="10"/>
      <c r="BAC40" s="10"/>
      <c r="BAD40" s="10"/>
      <c r="BAE40" s="10"/>
      <c r="BAF40" s="10"/>
      <c r="BAG40" s="10"/>
      <c r="BAH40" s="10"/>
      <c r="BAI40" s="10"/>
      <c r="BAJ40" s="10"/>
      <c r="BAK40" s="10"/>
      <c r="BAL40" s="10"/>
      <c r="BAM40" s="10"/>
      <c r="BAN40" s="10"/>
      <c r="BAO40" s="10"/>
      <c r="BAP40" s="10"/>
      <c r="BAQ40" s="10"/>
      <c r="BAR40" s="10"/>
      <c r="BAS40" s="10"/>
      <c r="BAT40" s="10"/>
      <c r="BAU40" s="10"/>
      <c r="BAV40" s="10"/>
      <c r="BAW40" s="10"/>
      <c r="BAX40" s="10"/>
      <c r="BAY40" s="10"/>
      <c r="BAZ40" s="10"/>
      <c r="BBA40" s="10"/>
      <c r="BBB40" s="10"/>
      <c r="BBC40" s="10"/>
      <c r="BBD40" s="10"/>
      <c r="BBE40" s="10"/>
      <c r="BBF40" s="10"/>
      <c r="BBG40" s="10"/>
      <c r="BBH40" s="10"/>
      <c r="BBI40" s="10"/>
      <c r="BBJ40" s="10"/>
      <c r="BBK40" s="10"/>
      <c r="BBL40" s="10"/>
      <c r="BBM40" s="10"/>
      <c r="BBN40" s="10"/>
      <c r="BBO40" s="10"/>
      <c r="BBP40" s="10"/>
      <c r="BBQ40" s="10"/>
      <c r="BBR40" s="10"/>
      <c r="BBS40" s="10"/>
      <c r="BBT40" s="10"/>
      <c r="BBU40" s="10"/>
      <c r="BBV40" s="10"/>
      <c r="BBW40" s="10"/>
      <c r="BBX40" s="10"/>
      <c r="BBY40" s="10"/>
      <c r="BBZ40" s="10"/>
      <c r="BCA40" s="10"/>
      <c r="BCB40" s="10"/>
      <c r="BCC40" s="10"/>
      <c r="BCD40" s="10"/>
      <c r="BCE40" s="10"/>
      <c r="BCF40" s="10"/>
      <c r="BCG40" s="10"/>
      <c r="BCH40" s="10"/>
      <c r="BCI40" s="10"/>
      <c r="BCJ40" s="10"/>
      <c r="BCK40" s="10"/>
      <c r="BCL40" s="10"/>
      <c r="BCM40" s="10"/>
      <c r="BCN40" s="10"/>
      <c r="BCO40" s="10"/>
      <c r="BCP40" s="10"/>
      <c r="BCQ40" s="10"/>
      <c r="BCR40" s="10"/>
      <c r="BCS40" s="10"/>
      <c r="BCT40" s="10"/>
      <c r="BCU40" s="10"/>
      <c r="BCV40" s="10"/>
      <c r="BCW40" s="10"/>
      <c r="BCX40" s="10"/>
      <c r="BCY40" s="10"/>
      <c r="BCZ40" s="10"/>
      <c r="BDA40" s="10"/>
      <c r="BDB40" s="10"/>
      <c r="BDC40" s="10"/>
      <c r="BDD40" s="10"/>
      <c r="BDE40" s="10"/>
      <c r="BDF40" s="10"/>
      <c r="BDG40" s="10"/>
      <c r="BDH40" s="10"/>
      <c r="BDI40" s="10"/>
      <c r="BDJ40" s="10"/>
      <c r="BDK40" s="10"/>
      <c r="BDL40" s="10"/>
      <c r="BDM40" s="10"/>
      <c r="BDN40" s="10"/>
      <c r="BDO40" s="10"/>
      <c r="BDP40" s="10"/>
      <c r="BDQ40" s="10"/>
      <c r="BDR40" s="10"/>
      <c r="BDS40" s="10"/>
      <c r="BDT40" s="10"/>
      <c r="BDU40" s="10"/>
      <c r="BDV40" s="10"/>
      <c r="BDW40" s="10"/>
      <c r="BDX40" s="10"/>
      <c r="BDY40" s="10"/>
      <c r="BDZ40" s="10"/>
      <c r="BEA40" s="10"/>
      <c r="BEB40" s="10"/>
      <c r="BEC40" s="10"/>
      <c r="BED40" s="10"/>
      <c r="BEE40" s="10"/>
      <c r="BEF40" s="10"/>
      <c r="BEG40" s="10"/>
      <c r="BEH40" s="10"/>
      <c r="BEI40" s="10"/>
      <c r="BEJ40" s="10"/>
      <c r="BEK40" s="10"/>
      <c r="BEL40" s="10"/>
      <c r="BEM40" s="10"/>
      <c r="BEN40" s="10"/>
      <c r="BEO40" s="10"/>
      <c r="BEP40" s="10"/>
      <c r="BEQ40" s="10"/>
      <c r="BER40" s="10"/>
      <c r="BES40" s="10"/>
      <c r="BET40" s="10"/>
      <c r="BEU40" s="10"/>
      <c r="BEV40" s="10"/>
      <c r="BEW40" s="10"/>
      <c r="BEX40" s="10"/>
      <c r="BEY40" s="10"/>
      <c r="BEZ40" s="10"/>
      <c r="BFA40" s="10"/>
      <c r="BFB40" s="10"/>
      <c r="BFC40" s="10"/>
      <c r="BFD40" s="10"/>
      <c r="BFE40" s="10"/>
      <c r="BFF40" s="10"/>
      <c r="BFG40" s="10"/>
      <c r="BFH40" s="10"/>
      <c r="BFI40" s="10"/>
      <c r="BFJ40" s="10"/>
      <c r="BFK40" s="10"/>
      <c r="BFL40" s="10"/>
      <c r="BFM40" s="10"/>
      <c r="BFN40" s="10"/>
      <c r="BFO40" s="10"/>
      <c r="BFP40" s="10"/>
      <c r="BFQ40" s="10"/>
      <c r="BFR40" s="10"/>
      <c r="BFS40" s="10"/>
      <c r="BFT40" s="10"/>
      <c r="BFU40" s="10"/>
      <c r="BFV40" s="10"/>
      <c r="BFW40" s="10"/>
      <c r="BFX40" s="10"/>
      <c r="BFY40" s="10"/>
      <c r="BFZ40" s="10"/>
      <c r="BGA40" s="10"/>
      <c r="BGB40" s="10"/>
      <c r="BGC40" s="10"/>
      <c r="BGD40" s="10"/>
      <c r="BGE40" s="10"/>
      <c r="BGF40" s="10"/>
      <c r="BGG40" s="10"/>
      <c r="BGH40" s="10"/>
      <c r="BGI40" s="10"/>
      <c r="BGJ40" s="10"/>
      <c r="BGK40" s="10"/>
      <c r="BGL40" s="10"/>
      <c r="BGM40" s="10"/>
      <c r="BGN40" s="10"/>
      <c r="BGO40" s="10"/>
      <c r="BGP40" s="10"/>
      <c r="BGQ40" s="10"/>
      <c r="BGR40" s="10"/>
      <c r="BGS40" s="10"/>
      <c r="BGT40" s="10"/>
      <c r="BGU40" s="10"/>
      <c r="BGV40" s="10"/>
      <c r="BGW40" s="10"/>
      <c r="BGX40" s="10"/>
      <c r="BGY40" s="10"/>
      <c r="BGZ40" s="10"/>
      <c r="BHA40" s="10"/>
      <c r="BHB40" s="10"/>
      <c r="BHC40" s="10"/>
      <c r="BHD40" s="10"/>
      <c r="BHE40" s="10"/>
      <c r="BHF40" s="10"/>
      <c r="BHG40" s="10"/>
      <c r="BHH40" s="10"/>
      <c r="BHI40" s="10"/>
      <c r="BHJ40" s="10"/>
      <c r="BHK40" s="10"/>
      <c r="BHL40" s="10"/>
      <c r="BHM40" s="10"/>
      <c r="BHN40" s="10"/>
      <c r="BHO40" s="10"/>
      <c r="BHP40" s="10"/>
      <c r="BHQ40" s="10"/>
      <c r="BHR40" s="10"/>
      <c r="BHS40" s="10"/>
      <c r="BHT40" s="10"/>
      <c r="BHU40" s="10"/>
      <c r="BHV40" s="10"/>
      <c r="BHW40" s="10"/>
      <c r="BHX40" s="10"/>
      <c r="BHY40" s="10"/>
      <c r="BHZ40" s="10"/>
      <c r="BIA40" s="10"/>
      <c r="BIB40" s="10"/>
      <c r="BIC40" s="10"/>
      <c r="BID40" s="10"/>
      <c r="BIE40" s="10"/>
      <c r="BIF40" s="10"/>
      <c r="BIG40" s="10"/>
      <c r="BIH40" s="10"/>
      <c r="BII40" s="10"/>
      <c r="BIJ40" s="10"/>
      <c r="BIK40" s="10"/>
      <c r="BIL40" s="10"/>
      <c r="BIM40" s="10"/>
      <c r="BIN40" s="10"/>
      <c r="BIO40" s="10"/>
      <c r="BIP40" s="10"/>
      <c r="BIQ40" s="10"/>
      <c r="BIR40" s="10"/>
      <c r="BIS40" s="10"/>
      <c r="BIT40" s="10"/>
      <c r="BIU40" s="10"/>
      <c r="BIV40" s="10"/>
      <c r="BIW40" s="10"/>
      <c r="BIX40" s="10"/>
      <c r="BIY40" s="10"/>
      <c r="BIZ40" s="10"/>
      <c r="BJA40" s="10"/>
      <c r="BJB40" s="10"/>
      <c r="BJC40" s="10"/>
      <c r="BJD40" s="10"/>
      <c r="BJE40" s="10"/>
      <c r="BJF40" s="10"/>
      <c r="BJG40" s="10"/>
      <c r="BJH40" s="10"/>
      <c r="BJI40" s="10"/>
      <c r="BJJ40" s="10"/>
      <c r="BJK40" s="10"/>
      <c r="BJL40" s="10"/>
      <c r="BJM40" s="10"/>
      <c r="BJN40" s="10"/>
      <c r="BJO40" s="10"/>
      <c r="BJP40" s="10"/>
      <c r="BJQ40" s="10"/>
      <c r="BJR40" s="10"/>
      <c r="BJS40" s="10"/>
      <c r="BJT40" s="10"/>
      <c r="BJU40" s="10"/>
      <c r="BJV40" s="10"/>
      <c r="BJW40" s="10"/>
      <c r="BJX40" s="10"/>
      <c r="BJY40" s="10"/>
      <c r="BJZ40" s="10"/>
      <c r="BKA40" s="10"/>
      <c r="BKB40" s="10"/>
      <c r="BKC40" s="10"/>
      <c r="BKD40" s="10"/>
      <c r="BKE40" s="10"/>
      <c r="BKF40" s="10"/>
      <c r="BKG40" s="10"/>
      <c r="BKH40" s="10"/>
      <c r="BKI40" s="10"/>
      <c r="BKJ40" s="10"/>
      <c r="BKK40" s="10"/>
      <c r="BKL40" s="10"/>
      <c r="BKM40" s="10"/>
      <c r="BKN40" s="10"/>
      <c r="BKO40" s="10"/>
      <c r="BKP40" s="10"/>
      <c r="BKQ40" s="10"/>
      <c r="BKR40" s="10"/>
      <c r="BKS40" s="10"/>
      <c r="BKT40" s="10"/>
      <c r="BKU40" s="10"/>
      <c r="BKV40" s="10"/>
      <c r="BKW40" s="10"/>
      <c r="BKX40" s="10"/>
      <c r="BKY40" s="10"/>
      <c r="BKZ40" s="10"/>
      <c r="BLA40" s="10"/>
      <c r="BLB40" s="10"/>
      <c r="BLC40" s="10"/>
      <c r="BLD40" s="10"/>
      <c r="BLE40" s="10"/>
      <c r="BLF40" s="10"/>
      <c r="BLG40" s="10"/>
      <c r="BLH40" s="10"/>
      <c r="BLI40" s="10"/>
      <c r="BLJ40" s="10"/>
      <c r="BLK40" s="10"/>
      <c r="BLL40" s="10"/>
      <c r="BLM40" s="10"/>
      <c r="BLN40" s="10"/>
      <c r="BLO40" s="10"/>
      <c r="BLP40" s="10"/>
      <c r="BLQ40" s="10"/>
      <c r="BLR40" s="10"/>
      <c r="BLS40" s="10"/>
      <c r="BLT40" s="10"/>
      <c r="BLU40" s="10"/>
      <c r="BLV40" s="10"/>
      <c r="BLW40" s="10"/>
      <c r="BLX40" s="10"/>
      <c r="BLY40" s="10"/>
      <c r="BLZ40" s="10"/>
      <c r="BMA40" s="10"/>
      <c r="BMB40" s="10"/>
      <c r="BMC40" s="10"/>
      <c r="BMD40" s="10"/>
      <c r="BME40" s="10"/>
      <c r="BMF40" s="10"/>
      <c r="BMG40" s="10"/>
      <c r="BMH40" s="10"/>
      <c r="BMI40" s="10"/>
      <c r="BMJ40" s="10"/>
      <c r="BMK40" s="10"/>
      <c r="BML40" s="10"/>
      <c r="BMM40" s="10"/>
      <c r="BMN40" s="10"/>
      <c r="BMO40" s="10"/>
      <c r="BMP40" s="10"/>
      <c r="BMQ40" s="10"/>
      <c r="BMR40" s="10"/>
      <c r="BMS40" s="10"/>
      <c r="BMT40" s="10"/>
      <c r="BMU40" s="10"/>
      <c r="BMV40" s="10"/>
      <c r="BMW40" s="10"/>
      <c r="BMX40" s="10"/>
      <c r="BMY40" s="10"/>
      <c r="BMZ40" s="10"/>
      <c r="BNA40" s="10"/>
      <c r="BNB40" s="10"/>
      <c r="BNC40" s="10"/>
      <c r="BND40" s="10"/>
      <c r="BNE40" s="10"/>
      <c r="BNF40" s="10"/>
      <c r="BNG40" s="10"/>
      <c r="BNH40" s="10"/>
      <c r="BNI40" s="10"/>
      <c r="BNJ40" s="10"/>
      <c r="BNK40" s="10"/>
      <c r="BNL40" s="10"/>
      <c r="BNM40" s="10"/>
      <c r="BNN40" s="10"/>
      <c r="BNO40" s="10"/>
      <c r="BNP40" s="10"/>
      <c r="BNQ40" s="10"/>
      <c r="BNR40" s="10"/>
      <c r="BNS40" s="10"/>
      <c r="BNT40" s="10"/>
      <c r="BNU40" s="10"/>
      <c r="BNV40" s="10"/>
      <c r="BNW40" s="10"/>
      <c r="BNX40" s="10"/>
      <c r="BNY40" s="10"/>
      <c r="BNZ40" s="10"/>
      <c r="BOA40" s="10"/>
      <c r="BOB40" s="10"/>
      <c r="BOC40" s="10"/>
      <c r="BOD40" s="10"/>
      <c r="BOE40" s="10"/>
      <c r="BOF40" s="10"/>
      <c r="BOG40" s="10"/>
      <c r="BOH40" s="10"/>
      <c r="BOI40" s="10"/>
      <c r="BOJ40" s="10"/>
      <c r="BOK40" s="10"/>
      <c r="BOL40" s="10"/>
      <c r="BOM40" s="10"/>
      <c r="BON40" s="10"/>
      <c r="BOO40" s="10"/>
      <c r="BOP40" s="10"/>
      <c r="BOQ40" s="10"/>
      <c r="BOR40" s="10"/>
      <c r="BOS40" s="10"/>
      <c r="BOT40" s="10"/>
      <c r="BOU40" s="10"/>
      <c r="BOV40" s="10"/>
      <c r="BOW40" s="10"/>
      <c r="BOX40" s="10"/>
      <c r="BOY40" s="10"/>
      <c r="BOZ40" s="10"/>
      <c r="BPA40" s="10"/>
      <c r="BPB40" s="10"/>
      <c r="BPC40" s="10"/>
      <c r="BPD40" s="10"/>
      <c r="BPE40" s="10"/>
      <c r="BPF40" s="10"/>
      <c r="BPG40" s="10"/>
      <c r="BPH40" s="10"/>
      <c r="BPI40" s="10"/>
      <c r="BPJ40" s="10"/>
      <c r="BPK40" s="10"/>
      <c r="BPL40" s="10"/>
      <c r="BPM40" s="10"/>
      <c r="BPN40" s="10"/>
      <c r="BPO40" s="10"/>
      <c r="BPP40" s="10"/>
      <c r="BPQ40" s="10"/>
      <c r="BPR40" s="10"/>
      <c r="BPS40" s="10"/>
      <c r="BPT40" s="10"/>
      <c r="BPU40" s="10"/>
      <c r="BPV40" s="10"/>
      <c r="BPW40" s="10"/>
      <c r="BPX40" s="10"/>
      <c r="BPY40" s="10"/>
      <c r="BPZ40" s="10"/>
      <c r="BQA40" s="10"/>
      <c r="BQB40" s="10"/>
      <c r="BQC40" s="10"/>
      <c r="BQD40" s="10"/>
      <c r="BQE40" s="10"/>
      <c r="BQF40" s="10"/>
      <c r="BQG40" s="10"/>
      <c r="BQH40" s="10"/>
      <c r="BQI40" s="10"/>
      <c r="BQJ40" s="10"/>
      <c r="BQK40" s="10"/>
      <c r="BQL40" s="10"/>
      <c r="BQM40" s="10"/>
      <c r="BQN40" s="10"/>
      <c r="BQO40" s="10"/>
      <c r="BQP40" s="10"/>
      <c r="BQQ40" s="10"/>
      <c r="BQR40" s="10"/>
      <c r="BQS40" s="10"/>
      <c r="BQT40" s="10"/>
      <c r="BQU40" s="10"/>
      <c r="BQV40" s="10"/>
      <c r="BQW40" s="10"/>
      <c r="BQX40" s="10"/>
      <c r="BQY40" s="10"/>
      <c r="BQZ40" s="10"/>
      <c r="BRA40" s="10"/>
      <c r="BRB40" s="10"/>
      <c r="BRC40" s="10"/>
      <c r="BRD40" s="10"/>
      <c r="BRE40" s="10"/>
      <c r="BRF40" s="10"/>
      <c r="BRG40" s="10"/>
      <c r="BRH40" s="10"/>
      <c r="BRI40" s="10"/>
      <c r="BRJ40" s="10"/>
      <c r="BRK40" s="10"/>
      <c r="BRL40" s="10"/>
      <c r="BRM40" s="10"/>
      <c r="BRN40" s="10"/>
      <c r="BRO40" s="10"/>
      <c r="BRP40" s="10"/>
      <c r="BRQ40" s="10"/>
      <c r="BRR40" s="10"/>
      <c r="BRS40" s="10"/>
      <c r="BRT40" s="10"/>
      <c r="BRU40" s="10"/>
      <c r="BRV40" s="10"/>
      <c r="BRW40" s="10"/>
      <c r="BRX40" s="10"/>
      <c r="BRY40" s="10"/>
      <c r="BRZ40" s="10"/>
      <c r="BSA40" s="10"/>
      <c r="BSB40" s="10"/>
      <c r="BSC40" s="10"/>
      <c r="BSD40" s="10"/>
      <c r="BSE40" s="10"/>
      <c r="BSF40" s="10"/>
      <c r="BSG40" s="10"/>
      <c r="BSH40" s="10"/>
      <c r="BSI40" s="10"/>
      <c r="BSJ40" s="10"/>
      <c r="BSK40" s="10"/>
      <c r="BSL40" s="10"/>
      <c r="BSM40" s="10"/>
      <c r="BSN40" s="10"/>
      <c r="BSO40" s="10"/>
      <c r="BSP40" s="10"/>
      <c r="BSQ40" s="10"/>
      <c r="BSR40" s="10"/>
      <c r="BSS40" s="10"/>
      <c r="BST40" s="10"/>
      <c r="BSU40" s="10"/>
      <c r="BSV40" s="10"/>
      <c r="BSW40" s="10"/>
      <c r="BSX40" s="10"/>
      <c r="BSY40" s="10"/>
      <c r="BSZ40" s="10"/>
      <c r="BTA40" s="10"/>
      <c r="BTB40" s="10"/>
      <c r="BTC40" s="10"/>
      <c r="BTD40" s="10"/>
      <c r="BTE40" s="10"/>
      <c r="BTF40" s="10"/>
      <c r="BTG40" s="10"/>
      <c r="BTH40" s="10"/>
      <c r="BTI40" s="10"/>
      <c r="BTJ40" s="10"/>
      <c r="BTK40" s="10"/>
      <c r="BTL40" s="10"/>
      <c r="BTM40" s="10"/>
      <c r="BTN40" s="10"/>
      <c r="BTO40" s="10"/>
      <c r="BTP40" s="10"/>
      <c r="BTQ40" s="10"/>
      <c r="BTR40" s="10"/>
      <c r="BTS40" s="10"/>
      <c r="BTT40" s="10"/>
      <c r="BTU40" s="10"/>
      <c r="BTV40" s="10"/>
      <c r="BTW40" s="10"/>
      <c r="BTX40" s="10"/>
      <c r="BTY40" s="10"/>
      <c r="BTZ40" s="10"/>
      <c r="BUA40" s="10"/>
      <c r="BUB40" s="10"/>
      <c r="BUC40" s="10"/>
      <c r="BUD40" s="10"/>
      <c r="BUE40" s="10"/>
      <c r="BUF40" s="10"/>
      <c r="BUG40" s="10"/>
      <c r="BUH40" s="10"/>
      <c r="BUI40" s="10"/>
      <c r="BUJ40" s="10"/>
      <c r="BUK40" s="10"/>
      <c r="BUL40" s="10"/>
      <c r="BUM40" s="10"/>
      <c r="BUN40" s="10"/>
      <c r="BUO40" s="10"/>
      <c r="BUP40" s="10"/>
      <c r="BUQ40" s="10"/>
      <c r="BUR40" s="10"/>
      <c r="BUS40" s="10"/>
      <c r="BUT40" s="10"/>
      <c r="BUU40" s="10"/>
      <c r="BUV40" s="10"/>
      <c r="BUW40" s="10"/>
      <c r="BUX40" s="10"/>
      <c r="BUY40" s="10"/>
      <c r="BUZ40" s="10"/>
      <c r="BVA40" s="10"/>
      <c r="BVB40" s="10"/>
      <c r="BVC40" s="10"/>
      <c r="BVD40" s="10"/>
      <c r="BVE40" s="10"/>
      <c r="BVF40" s="10"/>
      <c r="BVG40" s="10"/>
      <c r="BVH40" s="10"/>
      <c r="BVI40" s="10"/>
      <c r="BVJ40" s="10"/>
      <c r="BVK40" s="10"/>
      <c r="BVL40" s="10"/>
      <c r="BVM40" s="10"/>
      <c r="BVN40" s="10"/>
      <c r="BVO40" s="10"/>
      <c r="BVP40" s="10"/>
      <c r="BVQ40" s="10"/>
      <c r="BVR40" s="10"/>
      <c r="BVS40" s="10"/>
      <c r="BVT40" s="10"/>
      <c r="BVU40" s="10"/>
      <c r="BVV40" s="10"/>
      <c r="BVW40" s="10"/>
      <c r="BVX40" s="10"/>
      <c r="BVY40" s="10"/>
      <c r="BVZ40" s="10"/>
      <c r="BWA40" s="10"/>
      <c r="BWB40" s="10"/>
      <c r="BWC40" s="10"/>
      <c r="BWD40" s="10"/>
      <c r="BWE40" s="10"/>
      <c r="BWF40" s="10"/>
      <c r="BWG40" s="10"/>
      <c r="BWH40" s="10"/>
      <c r="BWI40" s="10"/>
      <c r="BWJ40" s="10"/>
      <c r="BWK40" s="10"/>
      <c r="BWL40" s="10"/>
      <c r="BWM40" s="10"/>
      <c r="BWN40" s="10"/>
      <c r="BWO40" s="10"/>
      <c r="BWP40" s="10"/>
      <c r="BWQ40" s="10"/>
      <c r="BWR40" s="10"/>
      <c r="BWS40" s="10"/>
      <c r="BWT40" s="10"/>
      <c r="BWU40" s="10"/>
      <c r="BWV40" s="10"/>
      <c r="BWW40" s="10"/>
      <c r="BWX40" s="10"/>
      <c r="BWY40" s="10"/>
      <c r="BWZ40" s="10"/>
      <c r="BXA40" s="10"/>
      <c r="BXB40" s="10"/>
      <c r="BXC40" s="10"/>
      <c r="BXD40" s="10"/>
      <c r="BXE40" s="10"/>
      <c r="BXF40" s="10"/>
      <c r="BXG40" s="10"/>
      <c r="BXH40" s="10"/>
      <c r="BXI40" s="10"/>
      <c r="BXJ40" s="10"/>
      <c r="BXK40" s="10"/>
      <c r="BXL40" s="10"/>
      <c r="BXM40" s="10"/>
      <c r="BXN40" s="10"/>
      <c r="BXO40" s="10"/>
      <c r="BXP40" s="10"/>
      <c r="BXQ40" s="10"/>
      <c r="BXR40" s="10"/>
      <c r="BXS40" s="10"/>
      <c r="BXT40" s="10"/>
      <c r="BXU40" s="10"/>
      <c r="BXV40" s="10"/>
      <c r="BXW40" s="10"/>
      <c r="BXX40" s="10"/>
      <c r="BXY40" s="10"/>
      <c r="BXZ40" s="10"/>
      <c r="BYA40" s="10"/>
      <c r="BYB40" s="10"/>
      <c r="BYC40" s="10"/>
      <c r="BYD40" s="10"/>
      <c r="BYE40" s="10"/>
      <c r="BYF40" s="10"/>
      <c r="BYG40" s="10"/>
      <c r="BYH40" s="10"/>
      <c r="BYI40" s="10"/>
      <c r="BYJ40" s="10"/>
      <c r="BYK40" s="10"/>
      <c r="BYL40" s="10"/>
      <c r="BYM40" s="10"/>
      <c r="BYN40" s="10"/>
      <c r="BYO40" s="10"/>
      <c r="BYP40" s="10"/>
      <c r="BYQ40" s="10"/>
      <c r="BYR40" s="10"/>
      <c r="BYS40" s="10"/>
      <c r="BYT40" s="10"/>
      <c r="BYU40" s="10"/>
      <c r="BYV40" s="10"/>
      <c r="BYW40" s="10"/>
      <c r="BYX40" s="10"/>
      <c r="BYY40" s="10"/>
      <c r="BYZ40" s="10"/>
      <c r="BZA40" s="10"/>
      <c r="BZB40" s="10"/>
      <c r="BZC40" s="10"/>
      <c r="BZD40" s="10"/>
      <c r="BZE40" s="10"/>
      <c r="BZF40" s="10"/>
      <c r="BZG40" s="10"/>
      <c r="BZH40" s="10"/>
      <c r="BZI40" s="10"/>
      <c r="BZJ40" s="10"/>
      <c r="BZK40" s="10"/>
      <c r="BZL40" s="10"/>
      <c r="BZM40" s="10"/>
      <c r="BZN40" s="10"/>
      <c r="BZO40" s="10"/>
      <c r="BZP40" s="10"/>
      <c r="BZQ40" s="10"/>
      <c r="BZR40" s="10"/>
      <c r="BZS40" s="10"/>
      <c r="BZT40" s="10"/>
      <c r="BZU40" s="10"/>
      <c r="BZV40" s="10"/>
      <c r="BZW40" s="10"/>
      <c r="BZX40" s="10"/>
      <c r="BZY40" s="10"/>
      <c r="BZZ40" s="10"/>
      <c r="CAA40" s="10"/>
      <c r="CAB40" s="10"/>
      <c r="CAC40" s="10"/>
      <c r="CAD40" s="10"/>
      <c r="CAE40" s="10"/>
      <c r="CAF40" s="10"/>
      <c r="CAG40" s="10"/>
      <c r="CAH40" s="10"/>
      <c r="CAI40" s="10"/>
      <c r="CAJ40" s="10"/>
      <c r="CAK40" s="10"/>
      <c r="CAL40" s="10"/>
      <c r="CAM40" s="10"/>
      <c r="CAN40" s="10"/>
      <c r="CAO40" s="10"/>
      <c r="CAP40" s="10"/>
      <c r="CAQ40" s="10"/>
      <c r="CAR40" s="10"/>
      <c r="CAS40" s="10"/>
      <c r="CAT40" s="10"/>
      <c r="CAU40" s="10"/>
      <c r="CAV40" s="10"/>
      <c r="CAW40" s="10"/>
      <c r="CAX40" s="10"/>
      <c r="CAY40" s="10"/>
      <c r="CAZ40" s="10"/>
      <c r="CBA40" s="10"/>
      <c r="CBB40" s="10"/>
      <c r="CBC40" s="10"/>
      <c r="CBD40" s="10"/>
      <c r="CBE40" s="10"/>
      <c r="CBF40" s="10"/>
      <c r="CBG40" s="10"/>
      <c r="CBH40" s="10"/>
      <c r="CBI40" s="10"/>
      <c r="CBJ40" s="10"/>
      <c r="CBK40" s="10"/>
      <c r="CBL40" s="10"/>
      <c r="CBM40" s="10"/>
      <c r="CBN40" s="10"/>
      <c r="CBO40" s="10"/>
      <c r="CBP40" s="10"/>
      <c r="CBQ40" s="10"/>
      <c r="CBR40" s="10"/>
      <c r="CBS40" s="10"/>
      <c r="CBT40" s="10"/>
      <c r="CBU40" s="10"/>
      <c r="CBV40" s="10"/>
      <c r="CBW40" s="10"/>
      <c r="CBX40" s="10"/>
      <c r="CBY40" s="10"/>
      <c r="CBZ40" s="10"/>
      <c r="CCA40" s="10"/>
      <c r="CCB40" s="10"/>
      <c r="CCC40" s="10"/>
      <c r="CCD40" s="10"/>
      <c r="CCE40" s="10"/>
      <c r="CCF40" s="10"/>
      <c r="CCG40" s="10"/>
      <c r="CCH40" s="10"/>
      <c r="CCI40" s="10"/>
      <c r="CCJ40" s="10"/>
      <c r="CCK40" s="10"/>
      <c r="CCL40" s="10"/>
      <c r="CCM40" s="10"/>
      <c r="CCN40" s="10"/>
      <c r="CCO40" s="10"/>
      <c r="CCP40" s="10"/>
      <c r="CCQ40" s="10"/>
      <c r="CCR40" s="10"/>
      <c r="CCS40" s="10"/>
      <c r="CCT40" s="10"/>
      <c r="CCU40" s="10"/>
      <c r="CCV40" s="10"/>
      <c r="CCW40" s="10"/>
      <c r="CCX40" s="10"/>
      <c r="CCY40" s="10"/>
      <c r="CCZ40" s="10"/>
      <c r="CDA40" s="10"/>
      <c r="CDB40" s="10"/>
      <c r="CDC40" s="10"/>
      <c r="CDD40" s="10"/>
      <c r="CDE40" s="10"/>
      <c r="CDF40" s="10"/>
      <c r="CDG40" s="10"/>
      <c r="CDH40" s="10"/>
      <c r="CDI40" s="10"/>
      <c r="CDJ40" s="10"/>
      <c r="CDK40" s="10"/>
      <c r="CDL40" s="10"/>
      <c r="CDM40" s="10"/>
      <c r="CDN40" s="10"/>
      <c r="CDO40" s="10"/>
      <c r="CDP40" s="10"/>
      <c r="CDQ40" s="10"/>
      <c r="CDR40" s="10"/>
      <c r="CDS40" s="10"/>
      <c r="CDT40" s="10"/>
      <c r="CDU40" s="10"/>
      <c r="CDV40" s="10"/>
      <c r="CDW40" s="10"/>
      <c r="CDX40" s="10"/>
      <c r="CDY40" s="10"/>
      <c r="CDZ40" s="10"/>
      <c r="CEA40" s="10"/>
      <c r="CEB40" s="10"/>
      <c r="CEC40" s="10"/>
      <c r="CED40" s="10"/>
      <c r="CEE40" s="10"/>
      <c r="CEF40" s="10"/>
      <c r="CEG40" s="10"/>
      <c r="CEH40" s="10"/>
      <c r="CEI40" s="10"/>
      <c r="CEJ40" s="10"/>
      <c r="CEK40" s="10"/>
      <c r="CEL40" s="10"/>
      <c r="CEM40" s="10"/>
      <c r="CEN40" s="10"/>
      <c r="CEO40" s="10"/>
      <c r="CEP40" s="10"/>
      <c r="CEQ40" s="10"/>
      <c r="CER40" s="10"/>
      <c r="CES40" s="10"/>
      <c r="CET40" s="10"/>
      <c r="CEU40" s="10"/>
      <c r="CEV40" s="10"/>
      <c r="CEW40" s="10"/>
      <c r="CEX40" s="10"/>
      <c r="CEY40" s="10"/>
      <c r="CEZ40" s="10"/>
      <c r="CFA40" s="10"/>
      <c r="CFB40" s="10"/>
      <c r="CFC40" s="10"/>
      <c r="CFD40" s="10"/>
      <c r="CFE40" s="10"/>
      <c r="CFF40" s="10"/>
      <c r="CFG40" s="10"/>
      <c r="CFH40" s="10"/>
      <c r="CFI40" s="10"/>
      <c r="CFJ40" s="10"/>
      <c r="CFK40" s="10"/>
      <c r="CFL40" s="10"/>
      <c r="CFM40" s="10"/>
      <c r="CFN40" s="10"/>
      <c r="CFO40" s="10"/>
      <c r="CFP40" s="10"/>
      <c r="CFQ40" s="10"/>
      <c r="CFR40" s="10"/>
      <c r="CFS40" s="10"/>
      <c r="CFT40" s="10"/>
      <c r="CFU40" s="10"/>
      <c r="CFV40" s="10"/>
      <c r="CFW40" s="10"/>
      <c r="CFX40" s="10"/>
      <c r="CFY40" s="10"/>
      <c r="CFZ40" s="10"/>
      <c r="CGA40" s="10"/>
      <c r="CGB40" s="10"/>
      <c r="CGC40" s="10"/>
      <c r="CGD40" s="10"/>
      <c r="CGE40" s="10"/>
      <c r="CGF40" s="10"/>
      <c r="CGG40" s="10"/>
      <c r="CGH40" s="10"/>
      <c r="CGI40" s="10"/>
      <c r="CGJ40" s="10"/>
      <c r="CGK40" s="10"/>
      <c r="CGL40" s="10"/>
      <c r="CGM40" s="10"/>
      <c r="CGN40" s="10"/>
      <c r="CGO40" s="10"/>
      <c r="CGP40" s="10"/>
      <c r="CGQ40" s="10"/>
      <c r="CGR40" s="10"/>
      <c r="CGS40" s="10"/>
      <c r="CGT40" s="10"/>
      <c r="CGU40" s="10"/>
      <c r="CGV40" s="10"/>
      <c r="CGW40" s="10"/>
      <c r="CGX40" s="10"/>
      <c r="CGY40" s="10"/>
      <c r="CGZ40" s="10"/>
      <c r="CHA40" s="10"/>
      <c r="CHB40" s="10"/>
      <c r="CHC40" s="10"/>
      <c r="CHD40" s="10"/>
      <c r="CHE40" s="10"/>
      <c r="CHF40" s="10"/>
      <c r="CHG40" s="10"/>
      <c r="CHH40" s="10"/>
      <c r="CHI40" s="10"/>
      <c r="CHJ40" s="10"/>
      <c r="CHK40" s="10"/>
      <c r="CHL40" s="10"/>
      <c r="CHM40" s="10"/>
      <c r="CHN40" s="10"/>
      <c r="CHO40" s="10"/>
      <c r="CHP40" s="10"/>
      <c r="CHQ40" s="10"/>
      <c r="CHR40" s="10"/>
      <c r="CHS40" s="10"/>
      <c r="CHT40" s="10"/>
      <c r="CHU40" s="10"/>
      <c r="CHV40" s="10"/>
      <c r="CHW40" s="10"/>
      <c r="CHX40" s="10"/>
      <c r="CHY40" s="10"/>
      <c r="CHZ40" s="10"/>
      <c r="CIA40" s="10"/>
      <c r="CIB40" s="10"/>
      <c r="CIC40" s="10"/>
      <c r="CID40" s="10"/>
      <c r="CIE40" s="10"/>
      <c r="CIF40" s="10"/>
      <c r="CIG40" s="10"/>
      <c r="CIH40" s="10"/>
      <c r="CII40" s="10"/>
      <c r="CIJ40" s="10"/>
      <c r="CIK40" s="10"/>
      <c r="CIL40" s="10"/>
      <c r="CIM40" s="10"/>
      <c r="CIN40" s="10"/>
      <c r="CIO40" s="10"/>
      <c r="CIP40" s="10"/>
      <c r="CIQ40" s="10"/>
      <c r="CIR40" s="10"/>
      <c r="CIS40" s="10"/>
      <c r="CIT40" s="10"/>
      <c r="CIU40" s="10"/>
      <c r="CIV40" s="10"/>
      <c r="CIW40" s="10"/>
      <c r="CIX40" s="10"/>
      <c r="CIY40" s="10"/>
      <c r="CIZ40" s="10"/>
      <c r="CJA40" s="10"/>
      <c r="CJB40" s="10"/>
      <c r="CJC40" s="10"/>
      <c r="CJD40" s="10"/>
      <c r="CJE40" s="10"/>
      <c r="CJF40" s="10"/>
      <c r="CJG40" s="10"/>
      <c r="CJH40" s="10"/>
      <c r="CJI40" s="10"/>
      <c r="CJJ40" s="10"/>
      <c r="CJK40" s="10"/>
      <c r="CJL40" s="10"/>
      <c r="CJM40" s="10"/>
      <c r="CJN40" s="10"/>
      <c r="CJO40" s="10"/>
      <c r="CJP40" s="10"/>
      <c r="CJQ40" s="10"/>
      <c r="CJR40" s="10"/>
      <c r="CJS40" s="10"/>
      <c r="CJT40" s="10"/>
      <c r="CJU40" s="10"/>
      <c r="CJV40" s="10"/>
      <c r="CJW40" s="10"/>
      <c r="CJX40" s="10"/>
      <c r="CJY40" s="10"/>
      <c r="CJZ40" s="10"/>
      <c r="CKA40" s="10"/>
      <c r="CKB40" s="10"/>
      <c r="CKC40" s="10"/>
      <c r="CKD40" s="10"/>
      <c r="CKE40" s="10"/>
      <c r="CKF40" s="10"/>
      <c r="CKG40" s="10"/>
      <c r="CKH40" s="10"/>
      <c r="CKI40" s="10"/>
      <c r="CKJ40" s="10"/>
      <c r="CKK40" s="10"/>
      <c r="CKL40" s="10"/>
      <c r="CKM40" s="10"/>
      <c r="CKN40" s="10"/>
      <c r="CKO40" s="10"/>
      <c r="CKP40" s="10"/>
      <c r="CKQ40" s="10"/>
      <c r="CKR40" s="10"/>
      <c r="CKS40" s="10"/>
      <c r="CKT40" s="10"/>
      <c r="CKU40" s="10"/>
      <c r="CKV40" s="10"/>
      <c r="CKW40" s="10"/>
      <c r="CKX40" s="10"/>
      <c r="CKY40" s="10"/>
      <c r="CKZ40" s="10"/>
      <c r="CLA40" s="10"/>
      <c r="CLB40" s="10"/>
      <c r="CLC40" s="10"/>
      <c r="CLD40" s="10"/>
      <c r="CLE40" s="10"/>
      <c r="CLF40" s="10"/>
      <c r="CLG40" s="10"/>
      <c r="CLH40" s="10"/>
      <c r="CLI40" s="10"/>
      <c r="CLJ40" s="10"/>
      <c r="CLK40" s="10"/>
      <c r="CLL40" s="10"/>
      <c r="CLM40" s="10"/>
      <c r="CLN40" s="10"/>
      <c r="CLO40" s="10"/>
      <c r="CLP40" s="10"/>
      <c r="CLQ40" s="10"/>
      <c r="CLR40" s="10"/>
      <c r="CLS40" s="10"/>
      <c r="CLT40" s="10"/>
      <c r="CLU40" s="10"/>
      <c r="CLV40" s="10"/>
      <c r="CLW40" s="10"/>
      <c r="CLX40" s="10"/>
      <c r="CLY40" s="10"/>
      <c r="CLZ40" s="10"/>
      <c r="CMA40" s="10"/>
      <c r="CMB40" s="10"/>
      <c r="CMC40" s="10"/>
      <c r="CMD40" s="10"/>
      <c r="CME40" s="10"/>
      <c r="CMF40" s="10"/>
      <c r="CMG40" s="10"/>
      <c r="CMH40" s="10"/>
      <c r="CMI40" s="10"/>
      <c r="CMJ40" s="10"/>
      <c r="CMK40" s="10"/>
      <c r="CML40" s="10"/>
      <c r="CMM40" s="10"/>
      <c r="CMN40" s="10"/>
      <c r="CMO40" s="10"/>
      <c r="CMP40" s="10"/>
      <c r="CMQ40" s="10"/>
      <c r="CMR40" s="10"/>
      <c r="CMS40" s="10"/>
      <c r="CMT40" s="10"/>
      <c r="CMU40" s="10"/>
      <c r="CMV40" s="10"/>
      <c r="CMW40" s="10"/>
      <c r="CMX40" s="10"/>
      <c r="CMY40" s="10"/>
      <c r="CMZ40" s="10"/>
      <c r="CNA40" s="10"/>
      <c r="CNB40" s="10"/>
      <c r="CNC40" s="10"/>
      <c r="CND40" s="10"/>
      <c r="CNE40" s="10"/>
      <c r="CNF40" s="10"/>
      <c r="CNG40" s="10"/>
      <c r="CNH40" s="10"/>
      <c r="CNI40" s="10"/>
      <c r="CNJ40" s="10"/>
      <c r="CNK40" s="10"/>
      <c r="CNL40" s="10"/>
      <c r="CNM40" s="10"/>
      <c r="CNN40" s="10"/>
      <c r="CNO40" s="10"/>
      <c r="CNP40" s="10"/>
      <c r="CNQ40" s="10"/>
      <c r="CNR40" s="10"/>
      <c r="CNS40" s="10"/>
      <c r="CNT40" s="10"/>
      <c r="CNU40" s="10"/>
      <c r="CNV40" s="10"/>
      <c r="CNW40" s="10"/>
      <c r="CNX40" s="10"/>
      <c r="CNY40" s="10"/>
      <c r="CNZ40" s="10"/>
      <c r="COA40" s="10"/>
      <c r="COB40" s="10"/>
      <c r="COC40" s="10"/>
      <c r="COD40" s="10"/>
      <c r="COE40" s="10"/>
      <c r="COF40" s="10"/>
      <c r="COG40" s="10"/>
      <c r="COH40" s="10"/>
      <c r="COI40" s="10"/>
      <c r="COJ40" s="10"/>
      <c r="COK40" s="10"/>
      <c r="COL40" s="10"/>
      <c r="COM40" s="10"/>
      <c r="CON40" s="10"/>
      <c r="COO40" s="10"/>
      <c r="COP40" s="10"/>
      <c r="COQ40" s="10"/>
      <c r="COR40" s="10"/>
      <c r="COS40" s="10"/>
      <c r="COT40" s="10"/>
      <c r="COU40" s="10"/>
      <c r="COV40" s="10"/>
      <c r="COW40" s="10"/>
      <c r="COX40" s="10"/>
      <c r="COY40" s="10"/>
      <c r="COZ40" s="10"/>
      <c r="CPA40" s="10"/>
      <c r="CPB40" s="10"/>
      <c r="CPC40" s="10"/>
      <c r="CPD40" s="10"/>
      <c r="CPE40" s="10"/>
      <c r="CPF40" s="10"/>
      <c r="CPG40" s="10"/>
      <c r="CPH40" s="10"/>
      <c r="CPI40" s="10"/>
      <c r="CPJ40" s="10"/>
      <c r="CPK40" s="10"/>
      <c r="CPL40" s="10"/>
      <c r="CPM40" s="10"/>
      <c r="CPN40" s="10"/>
      <c r="CPO40" s="10"/>
      <c r="CPP40" s="10"/>
      <c r="CPQ40" s="10"/>
      <c r="CPR40" s="10"/>
      <c r="CPS40" s="10"/>
      <c r="CPT40" s="10"/>
      <c r="CPU40" s="10"/>
      <c r="CPV40" s="10"/>
      <c r="CPW40" s="10"/>
      <c r="CPX40" s="10"/>
      <c r="CPY40" s="10"/>
      <c r="CPZ40" s="10"/>
      <c r="CQA40" s="10"/>
      <c r="CQB40" s="10"/>
      <c r="CQC40" s="10"/>
      <c r="CQD40" s="10"/>
      <c r="CQE40" s="10"/>
      <c r="CQF40" s="10"/>
      <c r="CQG40" s="10"/>
      <c r="CQH40" s="10"/>
      <c r="CQI40" s="10"/>
      <c r="CQJ40" s="10"/>
      <c r="CQK40" s="10"/>
      <c r="CQL40" s="10"/>
      <c r="CQM40" s="10"/>
      <c r="CQN40" s="10"/>
      <c r="CQO40" s="10"/>
      <c r="CQP40" s="10"/>
      <c r="CQQ40" s="10"/>
      <c r="CQR40" s="10"/>
      <c r="CQS40" s="10"/>
      <c r="CQT40" s="10"/>
      <c r="CQU40" s="10"/>
      <c r="CQV40" s="10"/>
      <c r="CQW40" s="10"/>
      <c r="CQX40" s="10"/>
      <c r="CQY40" s="10"/>
      <c r="CQZ40" s="10"/>
      <c r="CRA40" s="10"/>
      <c r="CRB40" s="10"/>
      <c r="CRC40" s="10"/>
      <c r="CRD40" s="10"/>
      <c r="CRE40" s="10"/>
      <c r="CRF40" s="10"/>
      <c r="CRG40" s="10"/>
      <c r="CRH40" s="10"/>
      <c r="CRI40" s="10"/>
      <c r="CRJ40" s="10"/>
      <c r="CRK40" s="10"/>
      <c r="CRL40" s="10"/>
      <c r="CRM40" s="10"/>
      <c r="CRN40" s="10"/>
      <c r="CRO40" s="10"/>
      <c r="CRP40" s="10"/>
      <c r="CRQ40" s="10"/>
      <c r="CRR40" s="10"/>
      <c r="CRS40" s="10"/>
      <c r="CRT40" s="10"/>
      <c r="CRU40" s="10"/>
      <c r="CRV40" s="10"/>
      <c r="CRW40" s="10"/>
      <c r="CRX40" s="10"/>
      <c r="CRY40" s="10"/>
      <c r="CRZ40" s="10"/>
      <c r="CSA40" s="10"/>
      <c r="CSB40" s="10"/>
      <c r="CSC40" s="10"/>
      <c r="CSD40" s="10"/>
      <c r="CSE40" s="10"/>
      <c r="CSF40" s="10"/>
      <c r="CSG40" s="10"/>
      <c r="CSH40" s="10"/>
      <c r="CSI40" s="10"/>
      <c r="CSJ40" s="10"/>
      <c r="CSK40" s="10"/>
      <c r="CSL40" s="10"/>
      <c r="CSM40" s="10"/>
      <c r="CSN40" s="10"/>
      <c r="CSO40" s="10"/>
      <c r="CSP40" s="10"/>
      <c r="CSQ40" s="10"/>
      <c r="CSR40" s="10"/>
      <c r="CSS40" s="10"/>
      <c r="CST40" s="10"/>
      <c r="CSU40" s="10"/>
      <c r="CSV40" s="10"/>
      <c r="CSW40" s="10"/>
      <c r="CSX40" s="10"/>
      <c r="CSY40" s="10"/>
      <c r="CSZ40" s="10"/>
      <c r="CTA40" s="10"/>
      <c r="CTB40" s="10"/>
      <c r="CTC40" s="10"/>
      <c r="CTD40" s="10"/>
      <c r="CTE40" s="10"/>
      <c r="CTF40" s="10"/>
      <c r="CTG40" s="10"/>
      <c r="CTH40" s="10"/>
      <c r="CTI40" s="10"/>
      <c r="CTJ40" s="10"/>
      <c r="CTK40" s="10"/>
      <c r="CTL40" s="10"/>
      <c r="CTM40" s="10"/>
      <c r="CTN40" s="10"/>
      <c r="CTO40" s="10"/>
      <c r="CTP40" s="10"/>
      <c r="CTQ40" s="10"/>
      <c r="CTR40" s="10"/>
      <c r="CTS40" s="10"/>
      <c r="CTT40" s="10"/>
      <c r="CTU40" s="10"/>
      <c r="CTV40" s="10"/>
      <c r="CTW40" s="10"/>
      <c r="CTX40" s="10"/>
      <c r="CTY40" s="10"/>
      <c r="CTZ40" s="10"/>
      <c r="CUA40" s="10"/>
      <c r="CUB40" s="10"/>
      <c r="CUC40" s="10"/>
      <c r="CUD40" s="10"/>
      <c r="CUE40" s="10"/>
      <c r="CUF40" s="10"/>
      <c r="CUG40" s="10"/>
      <c r="CUH40" s="10"/>
      <c r="CUI40" s="10"/>
      <c r="CUJ40" s="10"/>
      <c r="CUK40" s="10"/>
      <c r="CUL40" s="10"/>
      <c r="CUM40" s="10"/>
      <c r="CUN40" s="10"/>
      <c r="CUO40" s="10"/>
      <c r="CUP40" s="10"/>
      <c r="CUQ40" s="10"/>
      <c r="CUR40" s="10"/>
      <c r="CUS40" s="10"/>
      <c r="CUT40" s="10"/>
      <c r="CUU40" s="10"/>
      <c r="CUV40" s="10"/>
      <c r="CUW40" s="10"/>
      <c r="CUX40" s="10"/>
      <c r="CUY40" s="10"/>
      <c r="CUZ40" s="10"/>
      <c r="CVA40" s="10"/>
      <c r="CVB40" s="10"/>
      <c r="CVC40" s="10"/>
      <c r="CVD40" s="10"/>
      <c r="CVE40" s="10"/>
      <c r="CVF40" s="10"/>
      <c r="CVG40" s="10"/>
      <c r="CVH40" s="10"/>
      <c r="CVI40" s="10"/>
      <c r="CVJ40" s="10"/>
      <c r="CVK40" s="10"/>
      <c r="CVL40" s="10"/>
      <c r="CVM40" s="10"/>
      <c r="CVN40" s="10"/>
      <c r="CVO40" s="10"/>
      <c r="CVP40" s="10"/>
      <c r="CVQ40" s="10"/>
      <c r="CVR40" s="10"/>
      <c r="CVS40" s="10"/>
      <c r="CVT40" s="10"/>
      <c r="CVU40" s="10"/>
      <c r="CVV40" s="10"/>
      <c r="CVW40" s="10"/>
      <c r="CVX40" s="10"/>
      <c r="CVY40" s="10"/>
      <c r="CVZ40" s="10"/>
      <c r="CWA40" s="10"/>
      <c r="CWB40" s="10"/>
      <c r="CWC40" s="10"/>
      <c r="CWD40" s="10"/>
      <c r="CWE40" s="10"/>
      <c r="CWF40" s="10"/>
      <c r="CWG40" s="10"/>
      <c r="CWH40" s="10"/>
      <c r="CWI40" s="10"/>
      <c r="CWJ40" s="10"/>
      <c r="CWK40" s="10"/>
      <c r="CWL40" s="10"/>
      <c r="CWM40" s="10"/>
      <c r="CWN40" s="10"/>
      <c r="CWO40" s="10"/>
      <c r="CWP40" s="10"/>
      <c r="CWQ40" s="10"/>
      <c r="CWR40" s="10"/>
      <c r="CWS40" s="10"/>
      <c r="CWT40" s="10"/>
      <c r="CWU40" s="10"/>
      <c r="CWV40" s="10"/>
      <c r="CWW40" s="10"/>
      <c r="CWX40" s="10"/>
      <c r="CWY40" s="10"/>
      <c r="CWZ40" s="10"/>
      <c r="CXA40" s="10"/>
      <c r="CXB40" s="10"/>
      <c r="CXC40" s="10"/>
      <c r="CXD40" s="10"/>
      <c r="CXE40" s="10"/>
      <c r="CXF40" s="10"/>
      <c r="CXG40" s="10"/>
      <c r="CXH40" s="10"/>
      <c r="CXI40" s="10"/>
      <c r="CXJ40" s="10"/>
      <c r="CXK40" s="10"/>
      <c r="CXL40" s="10"/>
      <c r="CXM40" s="10"/>
      <c r="CXN40" s="10"/>
      <c r="CXO40" s="10"/>
      <c r="CXP40" s="10"/>
      <c r="CXQ40" s="10"/>
      <c r="CXR40" s="10"/>
      <c r="CXS40" s="10"/>
      <c r="CXT40" s="10"/>
      <c r="CXU40" s="10"/>
      <c r="CXV40" s="10"/>
      <c r="CXW40" s="10"/>
      <c r="CXX40" s="10"/>
      <c r="CXY40" s="10"/>
      <c r="CXZ40" s="10"/>
      <c r="CYA40" s="10"/>
      <c r="CYB40" s="10"/>
      <c r="CYC40" s="10"/>
      <c r="CYD40" s="10"/>
      <c r="CYE40" s="10"/>
      <c r="CYF40" s="10"/>
      <c r="CYG40" s="10"/>
      <c r="CYH40" s="10"/>
      <c r="CYI40" s="10"/>
      <c r="CYJ40" s="10"/>
      <c r="CYK40" s="10"/>
      <c r="CYL40" s="10"/>
      <c r="CYM40" s="10"/>
      <c r="CYN40" s="10"/>
      <c r="CYO40" s="10"/>
      <c r="CYP40" s="10"/>
      <c r="CYQ40" s="10"/>
      <c r="CYR40" s="10"/>
      <c r="CYS40" s="10"/>
      <c r="CYT40" s="10"/>
      <c r="CYU40" s="10"/>
      <c r="CYV40" s="10"/>
      <c r="CYW40" s="10"/>
      <c r="CYX40" s="10"/>
      <c r="CYY40" s="10"/>
      <c r="CYZ40" s="10"/>
      <c r="CZA40" s="10"/>
      <c r="CZB40" s="10"/>
      <c r="CZC40" s="10"/>
      <c r="CZD40" s="10"/>
      <c r="CZE40" s="10"/>
      <c r="CZF40" s="10"/>
      <c r="CZG40" s="10"/>
      <c r="CZH40" s="10"/>
      <c r="CZI40" s="10"/>
      <c r="CZJ40" s="10"/>
      <c r="CZK40" s="10"/>
      <c r="CZL40" s="10"/>
      <c r="CZM40" s="10"/>
      <c r="CZN40" s="10"/>
      <c r="CZO40" s="10"/>
      <c r="CZP40" s="10"/>
      <c r="CZQ40" s="10"/>
      <c r="CZR40" s="10"/>
      <c r="CZS40" s="10"/>
      <c r="CZT40" s="10"/>
      <c r="CZU40" s="10"/>
      <c r="CZV40" s="10"/>
      <c r="CZW40" s="10"/>
      <c r="CZX40" s="10"/>
      <c r="CZY40" s="10"/>
      <c r="CZZ40" s="10"/>
      <c r="DAA40" s="10"/>
      <c r="DAB40" s="10"/>
      <c r="DAC40" s="10"/>
      <c r="DAD40" s="10"/>
      <c r="DAE40" s="10"/>
      <c r="DAF40" s="10"/>
      <c r="DAG40" s="10"/>
      <c r="DAH40" s="10"/>
      <c r="DAI40" s="10"/>
      <c r="DAJ40" s="10"/>
      <c r="DAK40" s="10"/>
      <c r="DAL40" s="10"/>
      <c r="DAM40" s="10"/>
      <c r="DAN40" s="10"/>
      <c r="DAO40" s="10"/>
      <c r="DAP40" s="10"/>
      <c r="DAQ40" s="10"/>
      <c r="DAR40" s="10"/>
      <c r="DAS40" s="10"/>
      <c r="DAT40" s="10"/>
      <c r="DAU40" s="10"/>
      <c r="DAV40" s="10"/>
      <c r="DAW40" s="10"/>
      <c r="DAX40" s="10"/>
      <c r="DAY40" s="10"/>
      <c r="DAZ40" s="10"/>
      <c r="DBA40" s="10"/>
      <c r="DBB40" s="10"/>
      <c r="DBC40" s="10"/>
      <c r="DBD40" s="10"/>
      <c r="DBE40" s="10"/>
      <c r="DBF40" s="10"/>
      <c r="DBG40" s="10"/>
      <c r="DBH40" s="10"/>
      <c r="DBI40" s="10"/>
      <c r="DBJ40" s="10"/>
      <c r="DBK40" s="10"/>
      <c r="DBL40" s="10"/>
      <c r="DBM40" s="10"/>
      <c r="DBN40" s="10"/>
      <c r="DBO40" s="10"/>
      <c r="DBP40" s="10"/>
      <c r="DBQ40" s="10"/>
      <c r="DBR40" s="10"/>
      <c r="DBS40" s="10"/>
      <c r="DBT40" s="10"/>
      <c r="DBU40" s="10"/>
      <c r="DBV40" s="10"/>
      <c r="DBW40" s="10"/>
      <c r="DBX40" s="10"/>
      <c r="DBY40" s="10"/>
      <c r="DBZ40" s="10"/>
      <c r="DCA40" s="10"/>
      <c r="DCB40" s="10"/>
      <c r="DCC40" s="10"/>
      <c r="DCD40" s="10"/>
      <c r="DCE40" s="10"/>
      <c r="DCF40" s="10"/>
      <c r="DCG40" s="10"/>
      <c r="DCH40" s="10"/>
      <c r="DCI40" s="10"/>
      <c r="DCJ40" s="10"/>
      <c r="DCK40" s="10"/>
      <c r="DCL40" s="10"/>
      <c r="DCM40" s="10"/>
      <c r="DCN40" s="10"/>
      <c r="DCO40" s="10"/>
      <c r="DCP40" s="10"/>
      <c r="DCQ40" s="10"/>
      <c r="DCR40" s="10"/>
      <c r="DCS40" s="10"/>
      <c r="DCT40" s="10"/>
      <c r="DCU40" s="10"/>
      <c r="DCV40" s="10"/>
      <c r="DCW40" s="10"/>
      <c r="DCX40" s="10"/>
      <c r="DCY40" s="10"/>
      <c r="DCZ40" s="10"/>
      <c r="DDA40" s="10"/>
      <c r="DDB40" s="10"/>
      <c r="DDC40" s="10"/>
      <c r="DDD40" s="10"/>
      <c r="DDE40" s="10"/>
      <c r="DDF40" s="10"/>
      <c r="DDG40" s="10"/>
      <c r="DDH40" s="10"/>
      <c r="DDI40" s="10"/>
      <c r="DDJ40" s="10"/>
      <c r="DDK40" s="10"/>
      <c r="DDL40" s="10"/>
      <c r="DDM40" s="10"/>
      <c r="DDN40" s="10"/>
      <c r="DDO40" s="10"/>
      <c r="DDP40" s="10"/>
      <c r="DDQ40" s="10"/>
      <c r="DDR40" s="10"/>
      <c r="DDS40" s="10"/>
      <c r="DDT40" s="10"/>
      <c r="DDU40" s="10"/>
      <c r="DDV40" s="10"/>
      <c r="DDW40" s="10"/>
      <c r="DDX40" s="10"/>
      <c r="DDY40" s="10"/>
      <c r="DDZ40" s="10"/>
      <c r="DEA40" s="10"/>
      <c r="DEB40" s="10"/>
      <c r="DEC40" s="10"/>
      <c r="DED40" s="10"/>
      <c r="DEE40" s="10"/>
      <c r="DEF40" s="10"/>
      <c r="DEG40" s="10"/>
      <c r="DEH40" s="10"/>
      <c r="DEI40" s="10"/>
      <c r="DEJ40" s="10"/>
      <c r="DEK40" s="10"/>
      <c r="DEL40" s="10"/>
      <c r="DEM40" s="10"/>
      <c r="DEN40" s="10"/>
      <c r="DEO40" s="10"/>
      <c r="DEP40" s="10"/>
      <c r="DEQ40" s="10"/>
      <c r="DER40" s="10"/>
      <c r="DES40" s="10"/>
      <c r="DET40" s="10"/>
      <c r="DEU40" s="10"/>
      <c r="DEV40" s="10"/>
      <c r="DEW40" s="10"/>
      <c r="DEX40" s="10"/>
      <c r="DEY40" s="10"/>
      <c r="DEZ40" s="10"/>
      <c r="DFA40" s="10"/>
      <c r="DFB40" s="10"/>
      <c r="DFC40" s="10"/>
      <c r="DFD40" s="10"/>
      <c r="DFE40" s="10"/>
      <c r="DFF40" s="10"/>
      <c r="DFG40" s="10"/>
      <c r="DFH40" s="10"/>
      <c r="DFI40" s="10"/>
      <c r="DFJ40" s="10"/>
      <c r="DFK40" s="10"/>
      <c r="DFL40" s="10"/>
      <c r="DFM40" s="10"/>
      <c r="DFN40" s="10"/>
      <c r="DFO40" s="10"/>
      <c r="DFP40" s="10"/>
      <c r="DFQ40" s="10"/>
      <c r="DFR40" s="10"/>
      <c r="DFS40" s="10"/>
      <c r="DFT40" s="10"/>
      <c r="DFU40" s="10"/>
      <c r="DFV40" s="10"/>
      <c r="DFW40" s="10"/>
      <c r="DFX40" s="10"/>
      <c r="DFY40" s="10"/>
      <c r="DFZ40" s="10"/>
      <c r="DGA40" s="10"/>
      <c r="DGB40" s="10"/>
      <c r="DGC40" s="10"/>
      <c r="DGD40" s="10"/>
      <c r="DGE40" s="10"/>
      <c r="DGF40" s="10"/>
      <c r="DGG40" s="10"/>
      <c r="DGH40" s="10"/>
      <c r="DGI40" s="10"/>
      <c r="DGJ40" s="10"/>
      <c r="DGK40" s="10"/>
      <c r="DGL40" s="10"/>
      <c r="DGM40" s="10"/>
      <c r="DGN40" s="10"/>
      <c r="DGO40" s="10"/>
      <c r="DGP40" s="10"/>
      <c r="DGQ40" s="10"/>
      <c r="DGR40" s="10"/>
      <c r="DGS40" s="10"/>
      <c r="DGT40" s="10"/>
      <c r="DGU40" s="10"/>
      <c r="DGV40" s="10"/>
      <c r="DGW40" s="10"/>
      <c r="DGX40" s="10"/>
      <c r="DGY40" s="10"/>
      <c r="DGZ40" s="10"/>
      <c r="DHA40" s="10"/>
      <c r="DHB40" s="10"/>
      <c r="DHC40" s="10"/>
      <c r="DHD40" s="10"/>
      <c r="DHE40" s="10"/>
      <c r="DHF40" s="10"/>
      <c r="DHG40" s="10"/>
      <c r="DHH40" s="10"/>
      <c r="DHI40" s="10"/>
      <c r="DHJ40" s="10"/>
      <c r="DHK40" s="10"/>
      <c r="DHL40" s="10"/>
      <c r="DHM40" s="10"/>
      <c r="DHN40" s="10"/>
      <c r="DHO40" s="10"/>
      <c r="DHP40" s="10"/>
      <c r="DHQ40" s="10"/>
      <c r="DHR40" s="10"/>
      <c r="DHS40" s="10"/>
      <c r="DHT40" s="10"/>
      <c r="DHU40" s="10"/>
      <c r="DHV40" s="10"/>
      <c r="DHW40" s="10"/>
      <c r="DHX40" s="10"/>
      <c r="DHY40" s="10"/>
      <c r="DHZ40" s="10"/>
      <c r="DIA40" s="10"/>
      <c r="DIB40" s="10"/>
      <c r="DIC40" s="10"/>
      <c r="DID40" s="10"/>
      <c r="DIE40" s="10"/>
      <c r="DIF40" s="10"/>
      <c r="DIG40" s="10"/>
      <c r="DIH40" s="10"/>
      <c r="DII40" s="10"/>
      <c r="DIJ40" s="10"/>
      <c r="DIK40" s="10"/>
      <c r="DIL40" s="10"/>
      <c r="DIM40" s="10"/>
      <c r="DIN40" s="10"/>
      <c r="DIO40" s="10"/>
      <c r="DIP40" s="10"/>
      <c r="DIQ40" s="10"/>
      <c r="DIR40" s="10"/>
      <c r="DIS40" s="10"/>
      <c r="DIT40" s="10"/>
      <c r="DIU40" s="10"/>
      <c r="DIV40" s="10"/>
      <c r="DIW40" s="10"/>
      <c r="DIX40" s="10"/>
      <c r="DIY40" s="10"/>
      <c r="DIZ40" s="10"/>
      <c r="DJA40" s="10"/>
      <c r="DJB40" s="10"/>
      <c r="DJC40" s="10"/>
      <c r="DJD40" s="10"/>
      <c r="DJE40" s="10"/>
      <c r="DJF40" s="10"/>
      <c r="DJG40" s="10"/>
      <c r="DJH40" s="10"/>
      <c r="DJI40" s="10"/>
      <c r="DJJ40" s="10"/>
      <c r="DJK40" s="10"/>
      <c r="DJL40" s="10"/>
      <c r="DJM40" s="10"/>
      <c r="DJN40" s="10"/>
      <c r="DJO40" s="10"/>
      <c r="DJP40" s="10"/>
      <c r="DJQ40" s="10"/>
      <c r="DJR40" s="10"/>
      <c r="DJS40" s="10"/>
      <c r="DJT40" s="10"/>
      <c r="DJU40" s="10"/>
      <c r="DJV40" s="10"/>
      <c r="DJW40" s="10"/>
      <c r="DJX40" s="10"/>
      <c r="DJY40" s="10"/>
      <c r="DJZ40" s="10"/>
      <c r="DKA40" s="10"/>
      <c r="DKB40" s="10"/>
      <c r="DKC40" s="10"/>
      <c r="DKD40" s="10"/>
      <c r="DKE40" s="10"/>
      <c r="DKF40" s="10"/>
      <c r="DKG40" s="10"/>
      <c r="DKH40" s="10"/>
      <c r="DKI40" s="10"/>
      <c r="DKJ40" s="10"/>
      <c r="DKK40" s="10"/>
      <c r="DKL40" s="10"/>
      <c r="DKM40" s="10"/>
      <c r="DKN40" s="10"/>
      <c r="DKO40" s="10"/>
      <c r="DKP40" s="10"/>
      <c r="DKQ40" s="10"/>
      <c r="DKR40" s="10"/>
      <c r="DKS40" s="10"/>
      <c r="DKT40" s="10"/>
      <c r="DKU40" s="10"/>
      <c r="DKV40" s="10"/>
      <c r="DKW40" s="10"/>
      <c r="DKX40" s="10"/>
      <c r="DKY40" s="10"/>
      <c r="DKZ40" s="10"/>
      <c r="DLA40" s="10"/>
      <c r="DLB40" s="10"/>
      <c r="DLC40" s="10"/>
      <c r="DLD40" s="10"/>
      <c r="DLE40" s="10"/>
      <c r="DLF40" s="10"/>
      <c r="DLG40" s="10"/>
      <c r="DLH40" s="10"/>
      <c r="DLI40" s="10"/>
      <c r="DLJ40" s="10"/>
      <c r="DLK40" s="10"/>
      <c r="DLL40" s="10"/>
      <c r="DLM40" s="10"/>
      <c r="DLN40" s="10"/>
      <c r="DLO40" s="10"/>
      <c r="DLP40" s="10"/>
      <c r="DLQ40" s="10"/>
      <c r="DLR40" s="10"/>
      <c r="DLS40" s="10"/>
      <c r="DLT40" s="10"/>
      <c r="DLU40" s="10"/>
      <c r="DLV40" s="10"/>
      <c r="DLW40" s="10"/>
      <c r="DLX40" s="10"/>
      <c r="DLY40" s="10"/>
      <c r="DLZ40" s="10"/>
      <c r="DMA40" s="10"/>
      <c r="DMB40" s="10"/>
      <c r="DMC40" s="10"/>
      <c r="DMD40" s="10"/>
      <c r="DME40" s="10"/>
      <c r="DMF40" s="10"/>
      <c r="DMG40" s="10"/>
      <c r="DMH40" s="10"/>
      <c r="DMI40" s="10"/>
      <c r="DMJ40" s="10"/>
      <c r="DMK40" s="10"/>
      <c r="DML40" s="10"/>
      <c r="DMM40" s="10"/>
      <c r="DMN40" s="10"/>
      <c r="DMO40" s="10"/>
      <c r="DMP40" s="10"/>
      <c r="DMQ40" s="10"/>
      <c r="DMR40" s="10"/>
      <c r="DMS40" s="10"/>
      <c r="DMT40" s="10"/>
      <c r="DMU40" s="10"/>
      <c r="DMV40" s="10"/>
      <c r="DMW40" s="10"/>
      <c r="DMX40" s="10"/>
      <c r="DMY40" s="10"/>
      <c r="DMZ40" s="10"/>
      <c r="DNA40" s="10"/>
      <c r="DNB40" s="10"/>
      <c r="DNC40" s="10"/>
      <c r="DND40" s="10"/>
      <c r="DNE40" s="10"/>
      <c r="DNF40" s="10"/>
      <c r="DNG40" s="10"/>
      <c r="DNH40" s="10"/>
      <c r="DNI40" s="10"/>
      <c r="DNJ40" s="10"/>
      <c r="DNK40" s="10"/>
      <c r="DNL40" s="10"/>
      <c r="DNM40" s="10"/>
      <c r="DNN40" s="10"/>
      <c r="DNO40" s="10"/>
      <c r="DNP40" s="10"/>
      <c r="DNQ40" s="10"/>
      <c r="DNR40" s="10"/>
      <c r="DNS40" s="10"/>
      <c r="DNT40" s="10"/>
      <c r="DNU40" s="10"/>
      <c r="DNV40" s="10"/>
      <c r="DNW40" s="10"/>
      <c r="DNX40" s="10"/>
      <c r="DNY40" s="10"/>
      <c r="DNZ40" s="10"/>
      <c r="DOA40" s="10"/>
      <c r="DOB40" s="10"/>
      <c r="DOC40" s="10"/>
      <c r="DOD40" s="10"/>
      <c r="DOE40" s="10"/>
      <c r="DOF40" s="10"/>
      <c r="DOG40" s="10"/>
      <c r="DOH40" s="10"/>
      <c r="DOI40" s="10"/>
      <c r="DOJ40" s="10"/>
      <c r="DOK40" s="10"/>
      <c r="DOL40" s="10"/>
      <c r="DOM40" s="10"/>
      <c r="DON40" s="10"/>
      <c r="DOO40" s="10"/>
      <c r="DOP40" s="10"/>
      <c r="DOQ40" s="10"/>
      <c r="DOR40" s="10"/>
      <c r="DOS40" s="10"/>
      <c r="DOT40" s="10"/>
      <c r="DOU40" s="10"/>
      <c r="DOV40" s="10"/>
      <c r="DOW40" s="10"/>
      <c r="DOX40" s="10"/>
      <c r="DOY40" s="10"/>
      <c r="DOZ40" s="10"/>
      <c r="DPA40" s="10"/>
      <c r="DPB40" s="10"/>
      <c r="DPC40" s="10"/>
      <c r="DPD40" s="10"/>
      <c r="DPE40" s="10"/>
      <c r="DPF40" s="10"/>
      <c r="DPG40" s="10"/>
      <c r="DPH40" s="10"/>
      <c r="DPI40" s="10"/>
      <c r="DPJ40" s="10"/>
      <c r="DPK40" s="10"/>
      <c r="DPL40" s="10"/>
      <c r="DPM40" s="10"/>
      <c r="DPN40" s="10"/>
      <c r="DPO40" s="10"/>
      <c r="DPP40" s="10"/>
      <c r="DPQ40" s="10"/>
      <c r="DPR40" s="10"/>
      <c r="DPS40" s="10"/>
      <c r="DPT40" s="10"/>
      <c r="DPU40" s="10"/>
      <c r="DPV40" s="10"/>
      <c r="DPW40" s="10"/>
      <c r="DPX40" s="10"/>
      <c r="DPY40" s="10"/>
      <c r="DPZ40" s="10"/>
      <c r="DQA40" s="10"/>
      <c r="DQB40" s="10"/>
      <c r="DQC40" s="10"/>
      <c r="DQD40" s="10"/>
      <c r="DQE40" s="10"/>
      <c r="DQF40" s="10"/>
      <c r="DQG40" s="10"/>
      <c r="DQH40" s="10"/>
      <c r="DQI40" s="10"/>
      <c r="DQJ40" s="10"/>
      <c r="DQK40" s="10"/>
      <c r="DQL40" s="10"/>
      <c r="DQM40" s="10"/>
      <c r="DQN40" s="10"/>
      <c r="DQO40" s="10"/>
      <c r="DQP40" s="10"/>
      <c r="DQQ40" s="10"/>
      <c r="DQR40" s="10"/>
      <c r="DQS40" s="10"/>
      <c r="DQT40" s="10"/>
      <c r="DQU40" s="10"/>
      <c r="DQV40" s="10"/>
      <c r="DQW40" s="10"/>
      <c r="DQX40" s="10"/>
      <c r="DQY40" s="10"/>
      <c r="DQZ40" s="10"/>
      <c r="DRA40" s="10"/>
      <c r="DRB40" s="10"/>
      <c r="DRC40" s="10"/>
      <c r="DRD40" s="10"/>
      <c r="DRE40" s="10"/>
      <c r="DRF40" s="10"/>
      <c r="DRG40" s="10"/>
      <c r="DRH40" s="10"/>
      <c r="DRI40" s="10"/>
      <c r="DRJ40" s="10"/>
      <c r="DRK40" s="10"/>
      <c r="DRL40" s="10"/>
      <c r="DRM40" s="10"/>
      <c r="DRN40" s="10"/>
      <c r="DRO40" s="10"/>
      <c r="DRP40" s="10"/>
      <c r="DRQ40" s="10"/>
      <c r="DRR40" s="10"/>
      <c r="DRS40" s="10"/>
      <c r="DRT40" s="10"/>
      <c r="DRU40" s="10"/>
      <c r="DRV40" s="10"/>
      <c r="DRW40" s="10"/>
      <c r="DRX40" s="10"/>
      <c r="DRY40" s="10"/>
      <c r="DRZ40" s="10"/>
      <c r="DSA40" s="10"/>
      <c r="DSB40" s="10"/>
      <c r="DSC40" s="10"/>
      <c r="DSD40" s="10"/>
      <c r="DSE40" s="10"/>
      <c r="DSF40" s="10"/>
      <c r="DSG40" s="10"/>
      <c r="DSH40" s="10"/>
      <c r="DSI40" s="10"/>
      <c r="DSJ40" s="10"/>
      <c r="DSK40" s="10"/>
      <c r="DSL40" s="10"/>
      <c r="DSM40" s="10"/>
      <c r="DSN40" s="10"/>
      <c r="DSO40" s="10"/>
      <c r="DSP40" s="10"/>
      <c r="DSQ40" s="10"/>
      <c r="DSR40" s="10"/>
      <c r="DSS40" s="10"/>
      <c r="DST40" s="10"/>
      <c r="DSU40" s="10"/>
      <c r="DSV40" s="10"/>
      <c r="DSW40" s="10"/>
      <c r="DSX40" s="10"/>
      <c r="DSY40" s="10"/>
      <c r="DSZ40" s="10"/>
      <c r="DTA40" s="10"/>
      <c r="DTB40" s="10"/>
      <c r="DTC40" s="10"/>
      <c r="DTD40" s="10"/>
      <c r="DTE40" s="10"/>
      <c r="DTF40" s="10"/>
      <c r="DTG40" s="10"/>
      <c r="DTH40" s="10"/>
      <c r="DTI40" s="10"/>
      <c r="DTJ40" s="10"/>
      <c r="DTK40" s="10"/>
      <c r="DTL40" s="10"/>
      <c r="DTM40" s="10"/>
      <c r="DTN40" s="10"/>
      <c r="DTO40" s="10"/>
      <c r="DTP40" s="10"/>
      <c r="DTQ40" s="10"/>
      <c r="DTR40" s="10"/>
      <c r="DTS40" s="10"/>
      <c r="DTT40" s="10"/>
      <c r="DTU40" s="10"/>
      <c r="DTV40" s="10"/>
      <c r="DTW40" s="10"/>
      <c r="DTX40" s="10"/>
      <c r="DTY40" s="10"/>
      <c r="DTZ40" s="10"/>
      <c r="DUA40" s="10"/>
      <c r="DUB40" s="10"/>
      <c r="DUC40" s="10"/>
      <c r="DUD40" s="10"/>
      <c r="DUE40" s="10"/>
      <c r="DUF40" s="10"/>
      <c r="DUG40" s="10"/>
      <c r="DUH40" s="10"/>
      <c r="DUI40" s="10"/>
      <c r="DUJ40" s="10"/>
      <c r="DUK40" s="10"/>
      <c r="DUL40" s="10"/>
      <c r="DUM40" s="10"/>
      <c r="DUN40" s="10"/>
      <c r="DUO40" s="10"/>
      <c r="DUP40" s="10"/>
      <c r="DUQ40" s="10"/>
      <c r="DUR40" s="10"/>
      <c r="DUS40" s="10"/>
      <c r="DUT40" s="10"/>
      <c r="DUU40" s="10"/>
      <c r="DUV40" s="10"/>
      <c r="DUW40" s="10"/>
      <c r="DUX40" s="10"/>
      <c r="DUY40" s="10"/>
      <c r="DUZ40" s="10"/>
      <c r="DVA40" s="10"/>
      <c r="DVB40" s="10"/>
      <c r="DVC40" s="10"/>
      <c r="DVD40" s="10"/>
      <c r="DVE40" s="10"/>
      <c r="DVF40" s="10"/>
      <c r="DVG40" s="10"/>
      <c r="DVH40" s="10"/>
      <c r="DVI40" s="10"/>
      <c r="DVJ40" s="10"/>
      <c r="DVK40" s="10"/>
      <c r="DVL40" s="10"/>
      <c r="DVM40" s="10"/>
      <c r="DVN40" s="10"/>
      <c r="DVO40" s="10"/>
      <c r="DVP40" s="10"/>
      <c r="DVQ40" s="10"/>
      <c r="DVR40" s="10"/>
      <c r="DVS40" s="10"/>
      <c r="DVT40" s="10"/>
      <c r="DVU40" s="10"/>
      <c r="DVV40" s="10"/>
      <c r="DVW40" s="10"/>
      <c r="DVX40" s="10"/>
      <c r="DVY40" s="10"/>
      <c r="DVZ40" s="10"/>
      <c r="DWA40" s="10"/>
      <c r="DWB40" s="10"/>
      <c r="DWC40" s="10"/>
      <c r="DWD40" s="10"/>
      <c r="DWE40" s="10"/>
      <c r="DWF40" s="10"/>
      <c r="DWG40" s="10"/>
      <c r="DWH40" s="10"/>
      <c r="DWI40" s="10"/>
      <c r="DWJ40" s="10"/>
      <c r="DWK40" s="10"/>
      <c r="DWL40" s="10"/>
      <c r="DWM40" s="10"/>
      <c r="DWN40" s="10"/>
      <c r="DWO40" s="10"/>
      <c r="DWP40" s="10"/>
      <c r="DWQ40" s="10"/>
      <c r="DWR40" s="10"/>
      <c r="DWS40" s="10"/>
      <c r="DWT40" s="10"/>
      <c r="DWU40" s="10"/>
      <c r="DWV40" s="10"/>
      <c r="DWW40" s="10"/>
      <c r="DWX40" s="10"/>
      <c r="DWY40" s="10"/>
      <c r="DWZ40" s="10"/>
      <c r="DXA40" s="10"/>
      <c r="DXB40" s="10"/>
      <c r="DXC40" s="10"/>
      <c r="DXD40" s="10"/>
      <c r="DXE40" s="10"/>
      <c r="DXF40" s="10"/>
      <c r="DXG40" s="10"/>
      <c r="DXH40" s="10"/>
      <c r="DXI40" s="10"/>
      <c r="DXJ40" s="10"/>
      <c r="DXK40" s="10"/>
      <c r="DXL40" s="10"/>
      <c r="DXM40" s="10"/>
      <c r="DXN40" s="10"/>
      <c r="DXO40" s="10"/>
      <c r="DXP40" s="10"/>
      <c r="DXQ40" s="10"/>
      <c r="DXR40" s="10"/>
      <c r="DXS40" s="10"/>
      <c r="DXT40" s="10"/>
      <c r="DXU40" s="10"/>
      <c r="DXV40" s="10"/>
      <c r="DXW40" s="10"/>
      <c r="DXX40" s="10"/>
      <c r="DXY40" s="10"/>
      <c r="DXZ40" s="10"/>
      <c r="DYA40" s="10"/>
      <c r="DYB40" s="10"/>
      <c r="DYC40" s="10"/>
      <c r="DYD40" s="10"/>
      <c r="DYE40" s="10"/>
      <c r="DYF40" s="10"/>
      <c r="DYG40" s="10"/>
      <c r="DYH40" s="10"/>
      <c r="DYI40" s="10"/>
      <c r="DYJ40" s="10"/>
      <c r="DYK40" s="10"/>
      <c r="DYL40" s="10"/>
      <c r="DYM40" s="10"/>
      <c r="DYN40" s="10"/>
      <c r="DYO40" s="10"/>
      <c r="DYP40" s="10"/>
      <c r="DYQ40" s="10"/>
      <c r="DYR40" s="10"/>
      <c r="DYS40" s="10"/>
      <c r="DYT40" s="10"/>
      <c r="DYU40" s="10"/>
      <c r="DYV40" s="10"/>
      <c r="DYW40" s="10"/>
      <c r="DYX40" s="10"/>
      <c r="DYY40" s="10"/>
      <c r="DYZ40" s="10"/>
      <c r="DZA40" s="10"/>
      <c r="DZB40" s="10"/>
      <c r="DZC40" s="10"/>
      <c r="DZD40" s="10"/>
      <c r="DZE40" s="10"/>
      <c r="DZF40" s="10"/>
      <c r="DZG40" s="10"/>
      <c r="DZH40" s="10"/>
      <c r="DZI40" s="10"/>
      <c r="DZJ40" s="10"/>
      <c r="DZK40" s="10"/>
      <c r="DZL40" s="10"/>
      <c r="DZM40" s="10"/>
      <c r="DZN40" s="10"/>
      <c r="DZO40" s="10"/>
      <c r="DZP40" s="10"/>
      <c r="DZQ40" s="10"/>
      <c r="DZR40" s="10"/>
      <c r="DZS40" s="10"/>
      <c r="DZT40" s="10"/>
      <c r="DZU40" s="10"/>
      <c r="DZV40" s="10"/>
      <c r="DZW40" s="10"/>
      <c r="DZX40" s="10"/>
      <c r="DZY40" s="10"/>
      <c r="DZZ40" s="10"/>
      <c r="EAA40" s="10"/>
      <c r="EAB40" s="10"/>
      <c r="EAC40" s="10"/>
      <c r="EAD40" s="10"/>
      <c r="EAE40" s="10"/>
      <c r="EAF40" s="10"/>
      <c r="EAG40" s="10"/>
      <c r="EAH40" s="10"/>
      <c r="EAI40" s="10"/>
      <c r="EAJ40" s="10"/>
      <c r="EAK40" s="10"/>
      <c r="EAL40" s="10"/>
      <c r="EAM40" s="10"/>
      <c r="EAN40" s="10"/>
      <c r="EAO40" s="10"/>
      <c r="EAP40" s="10"/>
      <c r="EAQ40" s="10"/>
      <c r="EAR40" s="10"/>
      <c r="EAS40" s="10"/>
      <c r="EAT40" s="10"/>
      <c r="EAU40" s="10"/>
      <c r="EAV40" s="10"/>
      <c r="EAW40" s="10"/>
      <c r="EAX40" s="10"/>
      <c r="EAY40" s="10"/>
      <c r="EAZ40" s="10"/>
      <c r="EBA40" s="10"/>
      <c r="EBB40" s="10"/>
      <c r="EBC40" s="10"/>
      <c r="EBD40" s="10"/>
      <c r="EBE40" s="10"/>
      <c r="EBF40" s="10"/>
      <c r="EBG40" s="10"/>
      <c r="EBH40" s="10"/>
      <c r="EBI40" s="10"/>
      <c r="EBJ40" s="10"/>
      <c r="EBK40" s="10"/>
      <c r="EBL40" s="10"/>
      <c r="EBM40" s="10"/>
      <c r="EBN40" s="10"/>
      <c r="EBO40" s="10"/>
      <c r="EBP40" s="10"/>
      <c r="EBQ40" s="10"/>
      <c r="EBR40" s="10"/>
      <c r="EBS40" s="10"/>
      <c r="EBT40" s="10"/>
      <c r="EBU40" s="10"/>
      <c r="EBV40" s="10"/>
      <c r="EBW40" s="10"/>
      <c r="EBX40" s="10"/>
      <c r="EBY40" s="10"/>
      <c r="EBZ40" s="10"/>
      <c r="ECA40" s="10"/>
      <c r="ECB40" s="10"/>
      <c r="ECC40" s="10"/>
      <c r="ECD40" s="10"/>
      <c r="ECE40" s="10"/>
      <c r="ECF40" s="10"/>
      <c r="ECG40" s="10"/>
      <c r="ECH40" s="10"/>
      <c r="ECI40" s="10"/>
      <c r="ECJ40" s="10"/>
      <c r="ECK40" s="10"/>
      <c r="ECL40" s="10"/>
      <c r="ECM40" s="10"/>
      <c r="ECN40" s="10"/>
      <c r="ECO40" s="10"/>
      <c r="ECP40" s="10"/>
      <c r="ECQ40" s="10"/>
      <c r="ECR40" s="10"/>
      <c r="ECS40" s="10"/>
      <c r="ECT40" s="10"/>
      <c r="ECU40" s="10"/>
      <c r="ECV40" s="10"/>
      <c r="ECW40" s="10"/>
      <c r="ECX40" s="10"/>
      <c r="ECY40" s="10"/>
      <c r="ECZ40" s="10"/>
      <c r="EDA40" s="10"/>
      <c r="EDB40" s="10"/>
      <c r="EDC40" s="10"/>
      <c r="EDD40" s="10"/>
      <c r="EDE40" s="10"/>
      <c r="EDF40" s="10"/>
      <c r="EDG40" s="10"/>
      <c r="EDH40" s="10"/>
      <c r="EDI40" s="10"/>
      <c r="EDJ40" s="10"/>
      <c r="EDK40" s="10"/>
      <c r="EDL40" s="10"/>
      <c r="EDM40" s="10"/>
      <c r="EDN40" s="10"/>
      <c r="EDO40" s="10"/>
      <c r="EDP40" s="10"/>
      <c r="EDQ40" s="10"/>
      <c r="EDR40" s="10"/>
      <c r="EDS40" s="10"/>
      <c r="EDT40" s="10"/>
      <c r="EDU40" s="10"/>
      <c r="EDV40" s="10"/>
      <c r="EDW40" s="10"/>
      <c r="EDX40" s="10"/>
      <c r="EDY40" s="10"/>
      <c r="EDZ40" s="10"/>
      <c r="EEA40" s="10"/>
      <c r="EEB40" s="10"/>
      <c r="EEC40" s="10"/>
      <c r="EED40" s="10"/>
      <c r="EEE40" s="10"/>
      <c r="EEF40" s="10"/>
      <c r="EEG40" s="10"/>
      <c r="EEH40" s="10"/>
      <c r="EEI40" s="10"/>
      <c r="EEJ40" s="10"/>
      <c r="EEK40" s="10"/>
      <c r="EEL40" s="10"/>
      <c r="EEM40" s="10"/>
      <c r="EEN40" s="10"/>
      <c r="EEO40" s="10"/>
      <c r="EEP40" s="10"/>
      <c r="EEQ40" s="10"/>
      <c r="EER40" s="10"/>
      <c r="EES40" s="10"/>
      <c r="EET40" s="10"/>
      <c r="EEU40" s="10"/>
      <c r="EEV40" s="10"/>
      <c r="EEW40" s="10"/>
      <c r="EEX40" s="10"/>
      <c r="EEY40" s="10"/>
      <c r="EEZ40" s="10"/>
      <c r="EFA40" s="10"/>
      <c r="EFB40" s="10"/>
      <c r="EFC40" s="10"/>
      <c r="EFD40" s="10"/>
      <c r="EFE40" s="10"/>
      <c r="EFF40" s="10"/>
      <c r="EFG40" s="10"/>
      <c r="EFH40" s="10"/>
      <c r="EFI40" s="10"/>
      <c r="EFJ40" s="10"/>
      <c r="EFK40" s="10"/>
      <c r="EFL40" s="10"/>
      <c r="EFM40" s="10"/>
      <c r="EFN40" s="10"/>
      <c r="EFO40" s="10"/>
      <c r="EFP40" s="10"/>
      <c r="EFQ40" s="10"/>
      <c r="EFR40" s="10"/>
      <c r="EFS40" s="10"/>
      <c r="EFT40" s="10"/>
      <c r="EFU40" s="10"/>
      <c r="EFV40" s="10"/>
      <c r="EFW40" s="10"/>
      <c r="EFX40" s="10"/>
      <c r="EFY40" s="10"/>
      <c r="EFZ40" s="10"/>
      <c r="EGA40" s="10"/>
      <c r="EGB40" s="10"/>
      <c r="EGC40" s="10"/>
      <c r="EGD40" s="10"/>
      <c r="EGE40" s="10"/>
      <c r="EGF40" s="10"/>
      <c r="EGG40" s="10"/>
      <c r="EGH40" s="10"/>
      <c r="EGI40" s="10"/>
      <c r="EGJ40" s="10"/>
      <c r="EGK40" s="10"/>
      <c r="EGL40" s="10"/>
      <c r="EGM40" s="10"/>
      <c r="EGN40" s="10"/>
      <c r="EGO40" s="10"/>
      <c r="EGP40" s="10"/>
      <c r="EGQ40" s="10"/>
      <c r="EGR40" s="10"/>
      <c r="EGS40" s="10"/>
      <c r="EGT40" s="10"/>
      <c r="EGU40" s="10"/>
      <c r="EGV40" s="10"/>
      <c r="EGW40" s="10"/>
      <c r="EGX40" s="10"/>
      <c r="EGY40" s="10"/>
      <c r="EGZ40" s="10"/>
      <c r="EHA40" s="10"/>
      <c r="EHB40" s="10"/>
      <c r="EHC40" s="10"/>
      <c r="EHD40" s="10"/>
      <c r="EHE40" s="10"/>
      <c r="EHF40" s="10"/>
      <c r="EHG40" s="10"/>
      <c r="EHH40" s="10"/>
      <c r="EHI40" s="10"/>
      <c r="EHJ40" s="10"/>
      <c r="EHK40" s="10"/>
      <c r="EHL40" s="10"/>
      <c r="EHM40" s="10"/>
      <c r="EHN40" s="10"/>
      <c r="EHO40" s="10"/>
      <c r="EHP40" s="10"/>
      <c r="EHQ40" s="10"/>
      <c r="EHR40" s="10"/>
      <c r="EHS40" s="10"/>
      <c r="EHT40" s="10"/>
      <c r="EHU40" s="10"/>
      <c r="EHV40" s="10"/>
      <c r="EHW40" s="10"/>
      <c r="EHX40" s="10"/>
      <c r="EHY40" s="10"/>
      <c r="EHZ40" s="10"/>
      <c r="EIA40" s="10"/>
      <c r="EIB40" s="10"/>
      <c r="EIC40" s="10"/>
      <c r="EID40" s="10"/>
      <c r="EIE40" s="10"/>
      <c r="EIF40" s="10"/>
      <c r="EIG40" s="10"/>
      <c r="EIH40" s="10"/>
      <c r="EII40" s="10"/>
      <c r="EIJ40" s="10"/>
      <c r="EIK40" s="10"/>
      <c r="EIL40" s="10"/>
      <c r="EIM40" s="10"/>
      <c r="EIN40" s="10"/>
      <c r="EIO40" s="10"/>
      <c r="EIP40" s="10"/>
      <c r="EIQ40" s="10"/>
      <c r="EIR40" s="10"/>
      <c r="EIS40" s="10"/>
      <c r="EIT40" s="10"/>
      <c r="EIU40" s="10"/>
      <c r="EIV40" s="10"/>
      <c r="EIW40" s="10"/>
      <c r="EIX40" s="10"/>
      <c r="EIY40" s="10"/>
      <c r="EIZ40" s="10"/>
      <c r="EJA40" s="10"/>
      <c r="EJB40" s="10"/>
      <c r="EJC40" s="10"/>
      <c r="EJD40" s="10"/>
      <c r="EJE40" s="10"/>
      <c r="EJF40" s="10"/>
      <c r="EJG40" s="10"/>
      <c r="EJH40" s="10"/>
      <c r="EJI40" s="10"/>
      <c r="EJJ40" s="10"/>
      <c r="EJK40" s="10"/>
      <c r="EJL40" s="10"/>
      <c r="EJM40" s="10"/>
      <c r="EJN40" s="10"/>
      <c r="EJO40" s="10"/>
      <c r="EJP40" s="10"/>
      <c r="EJQ40" s="10"/>
      <c r="EJR40" s="10"/>
      <c r="EJS40" s="10"/>
      <c r="EJT40" s="10"/>
      <c r="EJU40" s="10"/>
      <c r="EJV40" s="10"/>
      <c r="EJW40" s="10"/>
      <c r="EJX40" s="10"/>
      <c r="EJY40" s="10"/>
      <c r="EJZ40" s="10"/>
      <c r="EKA40" s="10"/>
      <c r="EKB40" s="10"/>
      <c r="EKC40" s="10"/>
      <c r="EKD40" s="10"/>
      <c r="EKE40" s="10"/>
      <c r="EKF40" s="10"/>
      <c r="EKG40" s="10"/>
      <c r="EKH40" s="10"/>
      <c r="EKI40" s="10"/>
      <c r="EKJ40" s="10"/>
      <c r="EKK40" s="10"/>
      <c r="EKL40" s="10"/>
      <c r="EKM40" s="10"/>
      <c r="EKN40" s="10"/>
      <c r="EKO40" s="10"/>
      <c r="EKP40" s="10"/>
      <c r="EKQ40" s="10"/>
      <c r="EKR40" s="10"/>
      <c r="EKS40" s="10"/>
      <c r="EKT40" s="10"/>
      <c r="EKU40" s="10"/>
      <c r="EKV40" s="10"/>
      <c r="EKW40" s="10"/>
      <c r="EKX40" s="10"/>
      <c r="EKY40" s="10"/>
      <c r="EKZ40" s="10"/>
      <c r="ELA40" s="10"/>
      <c r="ELB40" s="10"/>
      <c r="ELC40" s="10"/>
      <c r="ELD40" s="10"/>
      <c r="ELE40" s="10"/>
      <c r="ELF40" s="10"/>
      <c r="ELG40" s="10"/>
      <c r="ELH40" s="10"/>
      <c r="ELI40" s="10"/>
      <c r="ELJ40" s="10"/>
      <c r="ELK40" s="10"/>
      <c r="ELL40" s="10"/>
      <c r="ELM40" s="10"/>
      <c r="ELN40" s="10"/>
      <c r="ELO40" s="10"/>
      <c r="ELP40" s="10"/>
      <c r="ELQ40" s="10"/>
      <c r="ELR40" s="10"/>
      <c r="ELS40" s="10"/>
      <c r="ELT40" s="10"/>
      <c r="ELU40" s="10"/>
      <c r="ELV40" s="10"/>
      <c r="ELW40" s="10"/>
      <c r="ELX40" s="10"/>
      <c r="ELY40" s="10"/>
      <c r="ELZ40" s="10"/>
      <c r="EMA40" s="10"/>
      <c r="EMB40" s="10"/>
      <c r="EMC40" s="10"/>
      <c r="EMD40" s="10"/>
      <c r="EME40" s="10"/>
      <c r="EMF40" s="10"/>
      <c r="EMG40" s="10"/>
      <c r="EMH40" s="10"/>
      <c r="EMI40" s="10"/>
      <c r="EMJ40" s="10"/>
      <c r="EMK40" s="10"/>
      <c r="EML40" s="10"/>
      <c r="EMM40" s="10"/>
      <c r="EMN40" s="10"/>
      <c r="EMO40" s="10"/>
      <c r="EMP40" s="10"/>
      <c r="EMQ40" s="10"/>
      <c r="EMR40" s="10"/>
      <c r="EMS40" s="10"/>
      <c r="EMT40" s="10"/>
      <c r="EMU40" s="10"/>
      <c r="EMV40" s="10"/>
      <c r="EMW40" s="10"/>
      <c r="EMX40" s="10"/>
      <c r="EMY40" s="10"/>
      <c r="EMZ40" s="10"/>
      <c r="ENA40" s="10"/>
      <c r="ENB40" s="10"/>
      <c r="ENC40" s="10"/>
      <c r="END40" s="10"/>
      <c r="ENE40" s="10"/>
      <c r="ENF40" s="10"/>
      <c r="ENG40" s="10"/>
      <c r="ENH40" s="10"/>
      <c r="ENI40" s="10"/>
      <c r="ENJ40" s="10"/>
      <c r="ENK40" s="10"/>
      <c r="ENL40" s="10"/>
      <c r="ENM40" s="10"/>
      <c r="ENN40" s="10"/>
      <c r="ENO40" s="10"/>
      <c r="ENP40" s="10"/>
      <c r="ENQ40" s="10"/>
      <c r="ENR40" s="10"/>
      <c r="ENS40" s="10"/>
      <c r="ENT40" s="10"/>
      <c r="ENU40" s="10"/>
      <c r="ENV40" s="10"/>
      <c r="ENW40" s="10"/>
      <c r="ENX40" s="10"/>
      <c r="ENY40" s="10"/>
      <c r="ENZ40" s="10"/>
      <c r="EOA40" s="10"/>
      <c r="EOB40" s="10"/>
      <c r="EOC40" s="10"/>
      <c r="EOD40" s="10"/>
      <c r="EOE40" s="10"/>
      <c r="EOF40" s="10"/>
      <c r="EOG40" s="10"/>
      <c r="EOH40" s="10"/>
      <c r="EOI40" s="10"/>
      <c r="EOJ40" s="10"/>
      <c r="EOK40" s="10"/>
      <c r="EOL40" s="10"/>
      <c r="EOM40" s="10"/>
      <c r="EON40" s="10"/>
      <c r="EOO40" s="10"/>
      <c r="EOP40" s="10"/>
      <c r="EOQ40" s="10"/>
      <c r="EOR40" s="10"/>
      <c r="EOS40" s="10"/>
      <c r="EOT40" s="10"/>
      <c r="EOU40" s="10"/>
      <c r="EOV40" s="10"/>
      <c r="EOW40" s="10"/>
      <c r="EOX40" s="10"/>
      <c r="EOY40" s="10"/>
      <c r="EOZ40" s="10"/>
      <c r="EPA40" s="10"/>
      <c r="EPB40" s="10"/>
      <c r="EPC40" s="10"/>
      <c r="EPD40" s="10"/>
      <c r="EPE40" s="10"/>
      <c r="EPF40" s="10"/>
      <c r="EPG40" s="10"/>
      <c r="EPH40" s="10"/>
      <c r="EPI40" s="10"/>
      <c r="EPJ40" s="10"/>
      <c r="EPK40" s="10"/>
      <c r="EPL40" s="10"/>
      <c r="EPM40" s="10"/>
      <c r="EPN40" s="10"/>
      <c r="EPO40" s="10"/>
      <c r="EPP40" s="10"/>
      <c r="EPQ40" s="10"/>
      <c r="EPR40" s="10"/>
      <c r="EPS40" s="10"/>
      <c r="EPT40" s="10"/>
      <c r="EPU40" s="10"/>
      <c r="EPV40" s="10"/>
      <c r="EPW40" s="10"/>
      <c r="EPX40" s="10"/>
      <c r="EPY40" s="10"/>
      <c r="EPZ40" s="10"/>
      <c r="EQA40" s="10"/>
      <c r="EQB40" s="10"/>
      <c r="EQC40" s="10"/>
      <c r="EQD40" s="10"/>
      <c r="EQE40" s="10"/>
      <c r="EQF40" s="10"/>
      <c r="EQG40" s="10"/>
      <c r="EQH40" s="10"/>
      <c r="EQI40" s="10"/>
      <c r="EQJ40" s="10"/>
      <c r="EQK40" s="10"/>
      <c r="EQL40" s="10"/>
      <c r="EQM40" s="10"/>
      <c r="EQN40" s="10"/>
      <c r="EQO40" s="10"/>
      <c r="EQP40" s="10"/>
      <c r="EQQ40" s="10"/>
      <c r="EQR40" s="10"/>
      <c r="EQS40" s="10"/>
      <c r="EQT40" s="10"/>
      <c r="EQU40" s="10"/>
      <c r="EQV40" s="10"/>
      <c r="EQW40" s="10"/>
      <c r="EQX40" s="10"/>
      <c r="EQY40" s="10"/>
      <c r="EQZ40" s="10"/>
      <c r="ERA40" s="10"/>
      <c r="ERB40" s="10"/>
      <c r="ERC40" s="10"/>
      <c r="ERD40" s="10"/>
      <c r="ERE40" s="10"/>
      <c r="ERF40" s="10"/>
      <c r="ERG40" s="10"/>
      <c r="ERH40" s="10"/>
      <c r="ERI40" s="10"/>
      <c r="ERJ40" s="10"/>
      <c r="ERK40" s="10"/>
      <c r="ERL40" s="10"/>
      <c r="ERM40" s="10"/>
      <c r="ERN40" s="10"/>
      <c r="ERO40" s="10"/>
      <c r="ERP40" s="10"/>
      <c r="ERQ40" s="10"/>
      <c r="ERR40" s="10"/>
      <c r="ERS40" s="10"/>
      <c r="ERT40" s="10"/>
      <c r="ERU40" s="10"/>
      <c r="ERV40" s="10"/>
      <c r="ERW40" s="10"/>
      <c r="ERX40" s="10"/>
      <c r="ERY40" s="10"/>
      <c r="ERZ40" s="10"/>
      <c r="ESA40" s="10"/>
      <c r="ESB40" s="10"/>
      <c r="ESC40" s="10"/>
      <c r="ESD40" s="10"/>
      <c r="ESE40" s="10"/>
      <c r="ESF40" s="10"/>
      <c r="ESG40" s="10"/>
      <c r="ESH40" s="10"/>
      <c r="ESI40" s="10"/>
      <c r="ESJ40" s="10"/>
      <c r="ESK40" s="10"/>
      <c r="ESL40" s="10"/>
      <c r="ESM40" s="10"/>
      <c r="ESN40" s="10"/>
      <c r="ESO40" s="10"/>
      <c r="ESP40" s="10"/>
      <c r="ESQ40" s="10"/>
      <c r="ESR40" s="10"/>
      <c r="ESS40" s="10"/>
      <c r="EST40" s="10"/>
      <c r="ESU40" s="10"/>
      <c r="ESV40" s="10"/>
      <c r="ESW40" s="10"/>
      <c r="ESX40" s="10"/>
      <c r="ESY40" s="10"/>
      <c r="ESZ40" s="10"/>
      <c r="ETA40" s="10"/>
      <c r="ETB40" s="10"/>
      <c r="ETC40" s="10"/>
      <c r="ETD40" s="10"/>
      <c r="ETE40" s="10"/>
      <c r="ETF40" s="10"/>
      <c r="ETG40" s="10"/>
      <c r="ETH40" s="10"/>
      <c r="ETI40" s="10"/>
      <c r="ETJ40" s="10"/>
      <c r="ETK40" s="10"/>
      <c r="ETL40" s="10"/>
      <c r="ETM40" s="10"/>
      <c r="ETN40" s="10"/>
      <c r="ETO40" s="10"/>
      <c r="ETP40" s="10"/>
      <c r="ETQ40" s="10"/>
      <c r="ETR40" s="10"/>
      <c r="ETS40" s="10"/>
      <c r="ETT40" s="10"/>
      <c r="ETU40" s="10"/>
      <c r="ETV40" s="10"/>
      <c r="ETW40" s="10"/>
      <c r="ETX40" s="10"/>
      <c r="ETY40" s="10"/>
      <c r="ETZ40" s="10"/>
      <c r="EUA40" s="10"/>
      <c r="EUB40" s="10"/>
      <c r="EUC40" s="10"/>
      <c r="EUD40" s="10"/>
      <c r="EUE40" s="10"/>
      <c r="EUF40" s="10"/>
      <c r="EUG40" s="10"/>
      <c r="EUH40" s="10"/>
      <c r="EUI40" s="10"/>
      <c r="EUJ40" s="10"/>
      <c r="EUK40" s="10"/>
      <c r="EUL40" s="10"/>
      <c r="EUM40" s="10"/>
      <c r="EUN40" s="10"/>
      <c r="EUO40" s="10"/>
      <c r="EUP40" s="10"/>
      <c r="EUQ40" s="10"/>
      <c r="EUR40" s="10"/>
      <c r="EUS40" s="10"/>
      <c r="EUT40" s="10"/>
      <c r="EUU40" s="10"/>
      <c r="EUV40" s="10"/>
      <c r="EUW40" s="10"/>
      <c r="EUX40" s="10"/>
      <c r="EUY40" s="10"/>
      <c r="EUZ40" s="10"/>
      <c r="EVA40" s="10"/>
      <c r="EVB40" s="10"/>
      <c r="EVC40" s="10"/>
      <c r="EVD40" s="10"/>
      <c r="EVE40" s="10"/>
      <c r="EVF40" s="10"/>
      <c r="EVG40" s="10"/>
      <c r="EVH40" s="10"/>
      <c r="EVI40" s="10"/>
      <c r="EVJ40" s="10"/>
      <c r="EVK40" s="10"/>
      <c r="EVL40" s="10"/>
      <c r="EVM40" s="10"/>
      <c r="EVN40" s="10"/>
      <c r="EVO40" s="10"/>
      <c r="EVP40" s="10"/>
      <c r="EVQ40" s="10"/>
      <c r="EVR40" s="10"/>
      <c r="EVS40" s="10"/>
      <c r="EVT40" s="10"/>
      <c r="EVU40" s="10"/>
      <c r="EVV40" s="10"/>
      <c r="EVW40" s="10"/>
      <c r="EVX40" s="10"/>
      <c r="EVY40" s="10"/>
      <c r="EVZ40" s="10"/>
      <c r="EWA40" s="10"/>
      <c r="EWB40" s="10"/>
      <c r="EWC40" s="10"/>
      <c r="EWD40" s="10"/>
      <c r="EWE40" s="10"/>
      <c r="EWF40" s="10"/>
      <c r="EWG40" s="10"/>
      <c r="EWH40" s="10"/>
      <c r="EWI40" s="10"/>
      <c r="EWJ40" s="10"/>
      <c r="EWK40" s="10"/>
      <c r="EWL40" s="10"/>
      <c r="EWM40" s="10"/>
      <c r="EWN40" s="10"/>
      <c r="EWO40" s="10"/>
      <c r="EWP40" s="10"/>
      <c r="EWQ40" s="10"/>
      <c r="EWR40" s="10"/>
      <c r="EWS40" s="10"/>
      <c r="EWT40" s="10"/>
      <c r="EWU40" s="10"/>
      <c r="EWV40" s="10"/>
      <c r="EWW40" s="10"/>
      <c r="EWX40" s="10"/>
      <c r="EWY40" s="10"/>
      <c r="EWZ40" s="10"/>
      <c r="EXA40" s="10"/>
      <c r="EXB40" s="10"/>
      <c r="EXC40" s="10"/>
      <c r="EXD40" s="10"/>
      <c r="EXE40" s="10"/>
      <c r="EXF40" s="10"/>
      <c r="EXG40" s="10"/>
      <c r="EXH40" s="10"/>
      <c r="EXI40" s="10"/>
      <c r="EXJ40" s="10"/>
      <c r="EXK40" s="10"/>
      <c r="EXL40" s="10"/>
      <c r="EXM40" s="10"/>
      <c r="EXN40" s="10"/>
      <c r="EXO40" s="10"/>
      <c r="EXP40" s="10"/>
      <c r="EXQ40" s="10"/>
      <c r="EXR40" s="10"/>
      <c r="EXS40" s="10"/>
      <c r="EXT40" s="10"/>
      <c r="EXU40" s="10"/>
      <c r="EXV40" s="10"/>
      <c r="EXW40" s="10"/>
      <c r="EXX40" s="10"/>
      <c r="EXY40" s="10"/>
      <c r="EXZ40" s="10"/>
      <c r="EYA40" s="10"/>
      <c r="EYB40" s="10"/>
      <c r="EYC40" s="10"/>
      <c r="EYD40" s="10"/>
      <c r="EYE40" s="10"/>
      <c r="EYF40" s="10"/>
      <c r="EYG40" s="10"/>
      <c r="EYH40" s="10"/>
      <c r="EYI40" s="10"/>
      <c r="EYJ40" s="10"/>
      <c r="EYK40" s="10"/>
      <c r="EYL40" s="10"/>
      <c r="EYM40" s="10"/>
      <c r="EYN40" s="10"/>
      <c r="EYO40" s="10"/>
      <c r="EYP40" s="10"/>
      <c r="EYQ40" s="10"/>
      <c r="EYR40" s="10"/>
      <c r="EYS40" s="10"/>
      <c r="EYT40" s="10"/>
      <c r="EYU40" s="10"/>
      <c r="EYV40" s="10"/>
      <c r="EYW40" s="10"/>
      <c r="EYX40" s="10"/>
      <c r="EYY40" s="10"/>
      <c r="EYZ40" s="10"/>
      <c r="EZA40" s="10"/>
      <c r="EZB40" s="10"/>
      <c r="EZC40" s="10"/>
      <c r="EZD40" s="10"/>
      <c r="EZE40" s="10"/>
      <c r="EZF40" s="10"/>
      <c r="EZG40" s="10"/>
      <c r="EZH40" s="10"/>
      <c r="EZI40" s="10"/>
      <c r="EZJ40" s="10"/>
      <c r="EZK40" s="10"/>
      <c r="EZL40" s="10"/>
      <c r="EZM40" s="10"/>
      <c r="EZN40" s="10"/>
      <c r="EZO40" s="10"/>
      <c r="EZP40" s="10"/>
      <c r="EZQ40" s="10"/>
      <c r="EZR40" s="10"/>
      <c r="EZS40" s="10"/>
      <c r="EZT40" s="10"/>
      <c r="EZU40" s="10"/>
      <c r="EZV40" s="10"/>
      <c r="EZW40" s="10"/>
      <c r="EZX40" s="10"/>
      <c r="EZY40" s="10"/>
      <c r="EZZ40" s="10"/>
      <c r="FAA40" s="10"/>
      <c r="FAB40" s="10"/>
      <c r="FAC40" s="10"/>
      <c r="FAD40" s="10"/>
      <c r="FAE40" s="10"/>
      <c r="FAF40" s="10"/>
      <c r="FAG40" s="10"/>
      <c r="FAH40" s="10"/>
      <c r="FAI40" s="10"/>
      <c r="FAJ40" s="10"/>
      <c r="FAK40" s="10"/>
      <c r="FAL40" s="10"/>
      <c r="FAM40" s="10"/>
      <c r="FAN40" s="10"/>
      <c r="FAO40" s="10"/>
      <c r="FAP40" s="10"/>
      <c r="FAQ40" s="10"/>
      <c r="FAR40" s="10"/>
      <c r="FAS40" s="10"/>
      <c r="FAT40" s="10"/>
      <c r="FAU40" s="10"/>
      <c r="FAV40" s="10"/>
      <c r="FAW40" s="10"/>
      <c r="FAX40" s="10"/>
      <c r="FAY40" s="10"/>
      <c r="FAZ40" s="10"/>
      <c r="FBA40" s="10"/>
      <c r="FBB40" s="10"/>
      <c r="FBC40" s="10"/>
      <c r="FBD40" s="10"/>
      <c r="FBE40" s="10"/>
      <c r="FBF40" s="10"/>
      <c r="FBG40" s="10"/>
      <c r="FBH40" s="10"/>
      <c r="FBI40" s="10"/>
      <c r="FBJ40" s="10"/>
      <c r="FBK40" s="10"/>
      <c r="FBL40" s="10"/>
      <c r="FBM40" s="10"/>
      <c r="FBN40" s="10"/>
      <c r="FBO40" s="10"/>
      <c r="FBP40" s="10"/>
      <c r="FBQ40" s="10"/>
      <c r="FBR40" s="10"/>
      <c r="FBS40" s="10"/>
      <c r="FBT40" s="10"/>
      <c r="FBU40" s="10"/>
      <c r="FBV40" s="10"/>
      <c r="FBW40" s="10"/>
      <c r="FBX40" s="10"/>
      <c r="FBY40" s="10"/>
      <c r="FBZ40" s="10"/>
      <c r="FCA40" s="10"/>
      <c r="FCB40" s="10"/>
      <c r="FCC40" s="10"/>
      <c r="FCD40" s="10"/>
      <c r="FCE40" s="10"/>
      <c r="FCF40" s="10"/>
      <c r="FCG40" s="10"/>
      <c r="FCH40" s="10"/>
      <c r="FCI40" s="10"/>
      <c r="FCJ40" s="10"/>
      <c r="FCK40" s="10"/>
      <c r="FCL40" s="10"/>
      <c r="FCM40" s="10"/>
      <c r="FCN40" s="10"/>
      <c r="FCO40" s="10"/>
      <c r="FCP40" s="10"/>
      <c r="FCQ40" s="10"/>
      <c r="FCR40" s="10"/>
      <c r="FCS40" s="10"/>
      <c r="FCT40" s="10"/>
      <c r="FCU40" s="10"/>
      <c r="FCV40" s="10"/>
      <c r="FCW40" s="10"/>
      <c r="FCX40" s="10"/>
      <c r="FCY40" s="10"/>
      <c r="FCZ40" s="10"/>
      <c r="FDA40" s="10"/>
      <c r="FDB40" s="10"/>
      <c r="FDC40" s="10"/>
      <c r="FDD40" s="10"/>
      <c r="FDE40" s="10"/>
      <c r="FDF40" s="10"/>
      <c r="FDG40" s="10"/>
      <c r="FDH40" s="10"/>
      <c r="FDI40" s="10"/>
      <c r="FDJ40" s="10"/>
      <c r="FDK40" s="10"/>
      <c r="FDL40" s="10"/>
      <c r="FDM40" s="10"/>
      <c r="FDN40" s="10"/>
      <c r="FDO40" s="10"/>
      <c r="FDP40" s="10"/>
      <c r="FDQ40" s="10"/>
      <c r="FDR40" s="10"/>
      <c r="FDS40" s="10"/>
      <c r="FDT40" s="10"/>
      <c r="FDU40" s="10"/>
      <c r="FDV40" s="10"/>
      <c r="FDW40" s="10"/>
      <c r="FDX40" s="10"/>
      <c r="FDY40" s="10"/>
      <c r="FDZ40" s="10"/>
      <c r="FEA40" s="10"/>
      <c r="FEB40" s="10"/>
      <c r="FEC40" s="10"/>
      <c r="FED40" s="10"/>
      <c r="FEE40" s="10"/>
      <c r="FEF40" s="10"/>
      <c r="FEG40" s="10"/>
      <c r="FEH40" s="10"/>
      <c r="FEI40" s="10"/>
      <c r="FEJ40" s="10"/>
      <c r="FEK40" s="10"/>
      <c r="FEL40" s="10"/>
      <c r="FEM40" s="10"/>
      <c r="FEN40" s="10"/>
      <c r="FEO40" s="10"/>
      <c r="FEP40" s="10"/>
      <c r="FEQ40" s="10"/>
      <c r="FER40" s="10"/>
      <c r="FES40" s="10"/>
      <c r="FET40" s="10"/>
      <c r="FEU40" s="10"/>
      <c r="FEV40" s="10"/>
      <c r="FEW40" s="10"/>
      <c r="FEX40" s="10"/>
      <c r="FEY40" s="10"/>
      <c r="FEZ40" s="10"/>
      <c r="FFA40" s="10"/>
      <c r="FFB40" s="10"/>
      <c r="FFC40" s="10"/>
      <c r="FFD40" s="10"/>
      <c r="FFE40" s="10"/>
      <c r="FFF40" s="10"/>
      <c r="FFG40" s="10"/>
      <c r="FFH40" s="10"/>
      <c r="FFI40" s="10"/>
      <c r="FFJ40" s="10"/>
      <c r="FFK40" s="10"/>
      <c r="FFL40" s="10"/>
      <c r="FFM40" s="10"/>
      <c r="FFN40" s="10"/>
      <c r="FFO40" s="10"/>
      <c r="FFP40" s="10"/>
      <c r="FFQ40" s="10"/>
      <c r="FFR40" s="10"/>
      <c r="FFS40" s="10"/>
      <c r="FFT40" s="10"/>
      <c r="FFU40" s="10"/>
      <c r="FFV40" s="10"/>
      <c r="FFW40" s="10"/>
      <c r="FFX40" s="10"/>
      <c r="FFY40" s="10"/>
      <c r="FFZ40" s="10"/>
      <c r="FGA40" s="10"/>
      <c r="FGB40" s="10"/>
      <c r="FGC40" s="10"/>
      <c r="FGD40" s="10"/>
      <c r="FGE40" s="10"/>
      <c r="FGF40" s="10"/>
      <c r="FGG40" s="10"/>
      <c r="FGH40" s="10"/>
      <c r="FGI40" s="10"/>
      <c r="FGJ40" s="10"/>
      <c r="FGK40" s="10"/>
      <c r="FGL40" s="10"/>
      <c r="FGM40" s="10"/>
      <c r="FGN40" s="10"/>
      <c r="FGO40" s="10"/>
      <c r="FGP40" s="10"/>
      <c r="FGQ40" s="10"/>
      <c r="FGR40" s="10"/>
      <c r="FGS40" s="10"/>
      <c r="FGT40" s="10"/>
      <c r="FGU40" s="10"/>
      <c r="FGV40" s="10"/>
      <c r="FGW40" s="10"/>
      <c r="FGX40" s="10"/>
      <c r="FGY40" s="10"/>
      <c r="FGZ40" s="10"/>
      <c r="FHA40" s="10"/>
      <c r="FHB40" s="10"/>
      <c r="FHC40" s="10"/>
      <c r="FHD40" s="10"/>
      <c r="FHE40" s="10"/>
      <c r="FHF40" s="10"/>
      <c r="FHG40" s="10"/>
      <c r="FHH40" s="10"/>
      <c r="FHI40" s="10"/>
      <c r="FHJ40" s="10"/>
      <c r="FHK40" s="10"/>
      <c r="FHL40" s="10"/>
      <c r="FHM40" s="10"/>
      <c r="FHN40" s="10"/>
      <c r="FHO40" s="10"/>
      <c r="FHP40" s="10"/>
      <c r="FHQ40" s="10"/>
      <c r="FHR40" s="10"/>
      <c r="FHS40" s="10"/>
      <c r="FHT40" s="10"/>
      <c r="FHU40" s="10"/>
      <c r="FHV40" s="10"/>
      <c r="FHW40" s="10"/>
      <c r="FHX40" s="10"/>
      <c r="FHY40" s="10"/>
      <c r="FHZ40" s="10"/>
      <c r="FIA40" s="10"/>
      <c r="FIB40" s="10"/>
      <c r="FIC40" s="10"/>
      <c r="FID40" s="10"/>
      <c r="FIE40" s="10"/>
      <c r="FIF40" s="10"/>
      <c r="FIG40" s="10"/>
      <c r="FIH40" s="10"/>
      <c r="FII40" s="10"/>
      <c r="FIJ40" s="10"/>
      <c r="FIK40" s="10"/>
      <c r="FIL40" s="10"/>
      <c r="FIM40" s="10"/>
      <c r="FIN40" s="10"/>
      <c r="FIO40" s="10"/>
      <c r="FIP40" s="10"/>
      <c r="FIQ40" s="10"/>
      <c r="FIR40" s="10"/>
      <c r="FIS40" s="10"/>
      <c r="FIT40" s="10"/>
      <c r="FIU40" s="10"/>
      <c r="FIV40" s="10"/>
      <c r="FIW40" s="10"/>
      <c r="FIX40" s="10"/>
      <c r="FIY40" s="10"/>
      <c r="FIZ40" s="10"/>
      <c r="FJA40" s="10"/>
      <c r="FJB40" s="10"/>
      <c r="FJC40" s="10"/>
      <c r="FJD40" s="10"/>
      <c r="FJE40" s="10"/>
      <c r="FJF40" s="10"/>
      <c r="FJG40" s="10"/>
      <c r="FJH40" s="10"/>
      <c r="FJI40" s="10"/>
      <c r="FJJ40" s="10"/>
      <c r="FJK40" s="10"/>
      <c r="FJL40" s="10"/>
      <c r="FJM40" s="10"/>
      <c r="FJN40" s="10"/>
      <c r="FJO40" s="10"/>
      <c r="FJP40" s="10"/>
      <c r="FJQ40" s="10"/>
      <c r="FJR40" s="10"/>
      <c r="FJS40" s="10"/>
      <c r="FJT40" s="10"/>
      <c r="FJU40" s="10"/>
      <c r="FJV40" s="10"/>
      <c r="FJW40" s="10"/>
      <c r="FJX40" s="10"/>
      <c r="FJY40" s="10"/>
      <c r="FJZ40" s="10"/>
      <c r="FKA40" s="10"/>
      <c r="FKB40" s="10"/>
      <c r="FKC40" s="10"/>
      <c r="FKD40" s="10"/>
      <c r="FKE40" s="10"/>
      <c r="FKF40" s="10"/>
      <c r="FKG40" s="10"/>
      <c r="FKH40" s="10"/>
      <c r="FKI40" s="10"/>
      <c r="FKJ40" s="10"/>
      <c r="FKK40" s="10"/>
      <c r="FKL40" s="10"/>
      <c r="FKM40" s="10"/>
      <c r="FKN40" s="10"/>
      <c r="FKO40" s="10"/>
      <c r="FKP40" s="10"/>
      <c r="FKQ40" s="10"/>
      <c r="FKR40" s="10"/>
      <c r="FKS40" s="10"/>
      <c r="FKT40" s="10"/>
      <c r="FKU40" s="10"/>
      <c r="FKV40" s="10"/>
      <c r="FKW40" s="10"/>
      <c r="FKX40" s="10"/>
      <c r="FKY40" s="10"/>
      <c r="FKZ40" s="10"/>
      <c r="FLA40" s="10"/>
      <c r="FLB40" s="10"/>
      <c r="FLC40" s="10"/>
      <c r="FLD40" s="10"/>
      <c r="FLE40" s="10"/>
      <c r="FLF40" s="10"/>
      <c r="FLG40" s="10"/>
      <c r="FLH40" s="10"/>
      <c r="FLI40" s="10"/>
      <c r="FLJ40" s="10"/>
      <c r="FLK40" s="10"/>
      <c r="FLL40" s="10"/>
      <c r="FLM40" s="10"/>
      <c r="FLN40" s="10"/>
      <c r="FLO40" s="10"/>
      <c r="FLP40" s="10"/>
      <c r="FLQ40" s="10"/>
      <c r="FLR40" s="10"/>
      <c r="FLS40" s="10"/>
      <c r="FLT40" s="10"/>
      <c r="FLU40" s="10"/>
      <c r="FLV40" s="10"/>
      <c r="FLW40" s="10"/>
      <c r="FLX40" s="10"/>
      <c r="FLY40" s="10"/>
      <c r="FLZ40" s="10"/>
      <c r="FMA40" s="10"/>
      <c r="FMB40" s="10"/>
      <c r="FMC40" s="10"/>
      <c r="FMD40" s="10"/>
      <c r="FME40" s="10"/>
      <c r="FMF40" s="10"/>
      <c r="FMG40" s="10"/>
      <c r="FMH40" s="10"/>
      <c r="FMI40" s="10"/>
      <c r="FMJ40" s="10"/>
      <c r="FMK40" s="10"/>
      <c r="FML40" s="10"/>
      <c r="FMM40" s="10"/>
      <c r="FMN40" s="10"/>
      <c r="FMO40" s="10"/>
      <c r="FMP40" s="10"/>
      <c r="FMQ40" s="10"/>
      <c r="FMR40" s="10"/>
      <c r="FMS40" s="10"/>
      <c r="FMT40" s="10"/>
      <c r="FMU40" s="10"/>
      <c r="FMV40" s="10"/>
      <c r="FMW40" s="10"/>
      <c r="FMX40" s="10"/>
      <c r="FMY40" s="10"/>
      <c r="FMZ40" s="10"/>
      <c r="FNA40" s="10"/>
      <c r="FNB40" s="10"/>
      <c r="FNC40" s="10"/>
      <c r="FND40" s="10"/>
      <c r="FNE40" s="10"/>
      <c r="FNF40" s="10"/>
      <c r="FNG40" s="10"/>
      <c r="FNH40" s="10"/>
      <c r="FNI40" s="10"/>
      <c r="FNJ40" s="10"/>
      <c r="FNK40" s="10"/>
      <c r="FNL40" s="10"/>
      <c r="FNM40" s="10"/>
      <c r="FNN40" s="10"/>
      <c r="FNO40" s="10"/>
      <c r="FNP40" s="10"/>
      <c r="FNQ40" s="10"/>
      <c r="FNR40" s="10"/>
      <c r="FNS40" s="10"/>
      <c r="FNT40" s="10"/>
      <c r="FNU40" s="10"/>
      <c r="FNV40" s="10"/>
      <c r="FNW40" s="10"/>
      <c r="FNX40" s="10"/>
      <c r="FNY40" s="10"/>
      <c r="FNZ40" s="10"/>
      <c r="FOA40" s="10"/>
      <c r="FOB40" s="10"/>
      <c r="FOC40" s="10"/>
      <c r="FOD40" s="10"/>
      <c r="FOE40" s="10"/>
      <c r="FOF40" s="10"/>
      <c r="FOG40" s="10"/>
      <c r="FOH40" s="10"/>
      <c r="FOI40" s="10"/>
      <c r="FOJ40" s="10"/>
      <c r="FOK40" s="10"/>
      <c r="FOL40" s="10"/>
      <c r="FOM40" s="10"/>
      <c r="FON40" s="10"/>
      <c r="FOO40" s="10"/>
      <c r="FOP40" s="10"/>
      <c r="FOQ40" s="10"/>
      <c r="FOR40" s="10"/>
      <c r="FOS40" s="10"/>
      <c r="FOT40" s="10"/>
      <c r="FOU40" s="10"/>
      <c r="FOV40" s="10"/>
      <c r="FOW40" s="10"/>
      <c r="FOX40" s="10"/>
      <c r="FOY40" s="10"/>
      <c r="FOZ40" s="10"/>
      <c r="FPA40" s="10"/>
      <c r="FPB40" s="10"/>
      <c r="FPC40" s="10"/>
      <c r="FPD40" s="10"/>
      <c r="FPE40" s="10"/>
      <c r="FPF40" s="10"/>
      <c r="FPG40" s="10"/>
      <c r="FPH40" s="10"/>
      <c r="FPI40" s="10"/>
      <c r="FPJ40" s="10"/>
      <c r="FPK40" s="10"/>
      <c r="FPL40" s="10"/>
      <c r="FPM40" s="10"/>
      <c r="FPN40" s="10"/>
      <c r="FPO40" s="10"/>
      <c r="FPP40" s="10"/>
      <c r="FPQ40" s="10"/>
      <c r="FPR40" s="10"/>
      <c r="FPS40" s="10"/>
      <c r="FPT40" s="10"/>
      <c r="FPU40" s="10"/>
      <c r="FPV40" s="10"/>
      <c r="FPW40" s="10"/>
      <c r="FPX40" s="10"/>
      <c r="FPY40" s="10"/>
      <c r="FPZ40" s="10"/>
      <c r="FQA40" s="10"/>
      <c r="FQB40" s="10"/>
      <c r="FQC40" s="10"/>
      <c r="FQD40" s="10"/>
      <c r="FQE40" s="10"/>
      <c r="FQF40" s="10"/>
      <c r="FQG40" s="10"/>
      <c r="FQH40" s="10"/>
      <c r="FQI40" s="10"/>
      <c r="FQJ40" s="10"/>
      <c r="FQK40" s="10"/>
      <c r="FQL40" s="10"/>
      <c r="FQM40" s="10"/>
      <c r="FQN40" s="10"/>
      <c r="FQO40" s="10"/>
      <c r="FQP40" s="10"/>
      <c r="FQQ40" s="10"/>
      <c r="FQR40" s="10"/>
      <c r="FQS40" s="10"/>
      <c r="FQT40" s="10"/>
      <c r="FQU40" s="10"/>
      <c r="FQV40" s="10"/>
      <c r="FQW40" s="10"/>
      <c r="FQX40" s="10"/>
      <c r="FQY40" s="10"/>
      <c r="FQZ40" s="10"/>
      <c r="FRA40" s="10"/>
      <c r="FRB40" s="10"/>
      <c r="FRC40" s="10"/>
      <c r="FRD40" s="10"/>
      <c r="FRE40" s="10"/>
      <c r="FRF40" s="10"/>
      <c r="FRG40" s="10"/>
      <c r="FRH40" s="10"/>
      <c r="FRI40" s="10"/>
      <c r="FRJ40" s="10"/>
      <c r="FRK40" s="10"/>
      <c r="FRL40" s="10"/>
      <c r="FRM40" s="10"/>
      <c r="FRN40" s="10"/>
      <c r="FRO40" s="10"/>
      <c r="FRP40" s="10"/>
      <c r="FRQ40" s="10"/>
      <c r="FRR40" s="10"/>
      <c r="FRS40" s="10"/>
      <c r="FRT40" s="10"/>
      <c r="FRU40" s="10"/>
      <c r="FRV40" s="10"/>
      <c r="FRW40" s="10"/>
      <c r="FRX40" s="10"/>
      <c r="FRY40" s="10"/>
      <c r="FRZ40" s="10"/>
      <c r="FSA40" s="10"/>
      <c r="FSB40" s="10"/>
      <c r="FSC40" s="10"/>
      <c r="FSD40" s="10"/>
      <c r="FSE40" s="10"/>
      <c r="FSF40" s="10"/>
      <c r="FSG40" s="10"/>
      <c r="FSH40" s="10"/>
      <c r="FSI40" s="10"/>
      <c r="FSJ40" s="10"/>
      <c r="FSK40" s="10"/>
      <c r="FSL40" s="10"/>
      <c r="FSM40" s="10"/>
      <c r="FSN40" s="10"/>
      <c r="FSO40" s="10"/>
      <c r="FSP40" s="10"/>
      <c r="FSQ40" s="10"/>
      <c r="FSR40" s="10"/>
      <c r="FSS40" s="10"/>
      <c r="FST40" s="10"/>
      <c r="FSU40" s="10"/>
      <c r="FSV40" s="10"/>
      <c r="FSW40" s="10"/>
      <c r="FSX40" s="10"/>
      <c r="FSY40" s="10"/>
      <c r="FSZ40" s="10"/>
      <c r="FTA40" s="10"/>
      <c r="FTB40" s="10"/>
      <c r="FTC40" s="10"/>
      <c r="FTD40" s="10"/>
      <c r="FTE40" s="10"/>
      <c r="FTF40" s="10"/>
      <c r="FTG40" s="10"/>
      <c r="FTH40" s="10"/>
      <c r="FTI40" s="10"/>
      <c r="FTJ40" s="10"/>
      <c r="FTK40" s="10"/>
      <c r="FTL40" s="10"/>
      <c r="FTM40" s="10"/>
      <c r="FTN40" s="10"/>
      <c r="FTO40" s="10"/>
      <c r="FTP40" s="10"/>
      <c r="FTQ40" s="10"/>
      <c r="FTR40" s="10"/>
      <c r="FTS40" s="10"/>
      <c r="FTT40" s="10"/>
      <c r="FTU40" s="10"/>
      <c r="FTV40" s="10"/>
      <c r="FTW40" s="10"/>
      <c r="FTX40" s="10"/>
      <c r="FTY40" s="10"/>
      <c r="FTZ40" s="10"/>
      <c r="FUA40" s="10"/>
      <c r="FUB40" s="10"/>
      <c r="FUC40" s="10"/>
      <c r="FUD40" s="10"/>
      <c r="FUE40" s="10"/>
      <c r="FUF40" s="10"/>
      <c r="FUG40" s="10"/>
      <c r="FUH40" s="10"/>
      <c r="FUI40" s="10"/>
      <c r="FUJ40" s="10"/>
      <c r="FUK40" s="10"/>
      <c r="FUL40" s="10"/>
      <c r="FUM40" s="10"/>
      <c r="FUN40" s="10"/>
      <c r="FUO40" s="10"/>
      <c r="FUP40" s="10"/>
      <c r="FUQ40" s="10"/>
      <c r="FUR40" s="10"/>
      <c r="FUS40" s="10"/>
      <c r="FUT40" s="10"/>
      <c r="FUU40" s="10"/>
      <c r="FUV40" s="10"/>
      <c r="FUW40" s="10"/>
      <c r="FUX40" s="10"/>
      <c r="FUY40" s="10"/>
      <c r="FUZ40" s="10"/>
      <c r="FVA40" s="10"/>
      <c r="FVB40" s="10"/>
      <c r="FVC40" s="10"/>
      <c r="FVD40" s="10"/>
      <c r="FVE40" s="10"/>
      <c r="FVF40" s="10"/>
      <c r="FVG40" s="10"/>
      <c r="FVH40" s="10"/>
      <c r="FVI40" s="10"/>
      <c r="FVJ40" s="10"/>
      <c r="FVK40" s="10"/>
      <c r="FVL40" s="10"/>
      <c r="FVM40" s="10"/>
      <c r="FVN40" s="10"/>
      <c r="FVO40" s="10"/>
      <c r="FVP40" s="10"/>
      <c r="FVQ40" s="10"/>
      <c r="FVR40" s="10"/>
      <c r="FVS40" s="10"/>
      <c r="FVT40" s="10"/>
      <c r="FVU40" s="10"/>
      <c r="FVV40" s="10"/>
      <c r="FVW40" s="10"/>
      <c r="FVX40" s="10"/>
      <c r="FVY40" s="10"/>
      <c r="FVZ40" s="10"/>
      <c r="FWA40" s="10"/>
      <c r="FWB40" s="10"/>
      <c r="FWC40" s="10"/>
      <c r="FWD40" s="10"/>
      <c r="FWE40" s="10"/>
      <c r="FWF40" s="10"/>
      <c r="FWG40" s="10"/>
      <c r="FWH40" s="10"/>
      <c r="FWI40" s="10"/>
      <c r="FWJ40" s="10"/>
      <c r="FWK40" s="10"/>
      <c r="FWL40" s="10"/>
      <c r="FWM40" s="10"/>
      <c r="FWN40" s="10"/>
      <c r="FWO40" s="10"/>
      <c r="FWP40" s="10"/>
      <c r="FWQ40" s="10"/>
      <c r="FWR40" s="10"/>
      <c r="FWS40" s="10"/>
      <c r="FWT40" s="10"/>
      <c r="FWU40" s="10"/>
      <c r="FWV40" s="10"/>
      <c r="FWW40" s="10"/>
      <c r="FWX40" s="10"/>
      <c r="FWY40" s="10"/>
      <c r="FWZ40" s="10"/>
      <c r="FXA40" s="10"/>
      <c r="FXB40" s="10"/>
      <c r="FXC40" s="10"/>
      <c r="FXD40" s="10"/>
      <c r="FXE40" s="10"/>
      <c r="FXF40" s="10"/>
      <c r="FXG40" s="10"/>
      <c r="FXH40" s="10"/>
      <c r="FXI40" s="10"/>
      <c r="FXJ40" s="10"/>
      <c r="FXK40" s="10"/>
      <c r="FXL40" s="10"/>
      <c r="FXM40" s="10"/>
      <c r="FXN40" s="10"/>
      <c r="FXO40" s="10"/>
      <c r="FXP40" s="10"/>
      <c r="FXQ40" s="10"/>
      <c r="FXR40" s="10"/>
      <c r="FXS40" s="10"/>
      <c r="FXT40" s="10"/>
      <c r="FXU40" s="10"/>
      <c r="FXV40" s="10"/>
      <c r="FXW40" s="10"/>
      <c r="FXX40" s="10"/>
      <c r="FXY40" s="10"/>
      <c r="FXZ40" s="10"/>
      <c r="FYA40" s="10"/>
      <c r="FYB40" s="10"/>
      <c r="FYC40" s="10"/>
      <c r="FYD40" s="10"/>
      <c r="FYE40" s="10"/>
      <c r="FYF40" s="10"/>
      <c r="FYG40" s="10"/>
      <c r="FYH40" s="10"/>
      <c r="FYI40" s="10"/>
      <c r="FYJ40" s="10"/>
      <c r="FYK40" s="10"/>
      <c r="FYL40" s="10"/>
      <c r="FYM40" s="10"/>
      <c r="FYN40" s="10"/>
      <c r="FYO40" s="10"/>
      <c r="FYP40" s="10"/>
      <c r="FYQ40" s="10"/>
      <c r="FYR40" s="10"/>
      <c r="FYS40" s="10"/>
      <c r="FYT40" s="10"/>
      <c r="FYU40" s="10"/>
      <c r="FYV40" s="10"/>
      <c r="FYW40" s="10"/>
      <c r="FYX40" s="10"/>
      <c r="FYY40" s="10"/>
      <c r="FYZ40" s="10"/>
      <c r="FZA40" s="10"/>
      <c r="FZB40" s="10"/>
      <c r="FZC40" s="10"/>
      <c r="FZD40" s="10"/>
      <c r="FZE40" s="10"/>
      <c r="FZF40" s="10"/>
      <c r="FZG40" s="10"/>
      <c r="FZH40" s="10"/>
      <c r="FZI40" s="10"/>
      <c r="FZJ40" s="10"/>
      <c r="FZK40" s="10"/>
      <c r="FZL40" s="10"/>
      <c r="FZM40" s="10"/>
      <c r="FZN40" s="10"/>
      <c r="FZO40" s="10"/>
      <c r="FZP40" s="10"/>
      <c r="FZQ40" s="10"/>
      <c r="FZR40" s="10"/>
      <c r="FZS40" s="10"/>
      <c r="FZT40" s="10"/>
      <c r="FZU40" s="10"/>
      <c r="FZV40" s="10"/>
      <c r="FZW40" s="10"/>
      <c r="FZX40" s="10"/>
      <c r="FZY40" s="10"/>
      <c r="FZZ40" s="10"/>
      <c r="GAA40" s="10"/>
      <c r="GAB40" s="10"/>
      <c r="GAC40" s="10"/>
      <c r="GAD40" s="10"/>
      <c r="GAE40" s="10"/>
      <c r="GAF40" s="10"/>
      <c r="GAG40" s="10"/>
      <c r="GAH40" s="10"/>
      <c r="GAI40" s="10"/>
      <c r="GAJ40" s="10"/>
      <c r="GAK40" s="10"/>
      <c r="GAL40" s="10"/>
      <c r="GAM40" s="10"/>
      <c r="GAN40" s="10"/>
      <c r="GAO40" s="10"/>
      <c r="GAP40" s="10"/>
      <c r="GAQ40" s="10"/>
      <c r="GAR40" s="10"/>
      <c r="GAS40" s="10"/>
      <c r="GAT40" s="10"/>
      <c r="GAU40" s="10"/>
      <c r="GAV40" s="10"/>
      <c r="GAW40" s="10"/>
      <c r="GAX40" s="10"/>
      <c r="GAY40" s="10"/>
      <c r="GAZ40" s="10"/>
      <c r="GBA40" s="10"/>
      <c r="GBB40" s="10"/>
      <c r="GBC40" s="10"/>
      <c r="GBD40" s="10"/>
      <c r="GBE40" s="10"/>
      <c r="GBF40" s="10"/>
      <c r="GBG40" s="10"/>
      <c r="GBH40" s="10"/>
      <c r="GBI40" s="10"/>
      <c r="GBJ40" s="10"/>
      <c r="GBK40" s="10"/>
      <c r="GBL40" s="10"/>
      <c r="GBM40" s="10"/>
      <c r="GBN40" s="10"/>
      <c r="GBO40" s="10"/>
      <c r="GBP40" s="10"/>
      <c r="GBQ40" s="10"/>
      <c r="GBR40" s="10"/>
      <c r="GBS40" s="10"/>
      <c r="GBT40" s="10"/>
      <c r="GBU40" s="10"/>
      <c r="GBV40" s="10"/>
      <c r="GBW40" s="10"/>
      <c r="GBX40" s="10"/>
      <c r="GBY40" s="10"/>
      <c r="GBZ40" s="10"/>
      <c r="GCA40" s="10"/>
      <c r="GCB40" s="10"/>
      <c r="GCC40" s="10"/>
      <c r="GCD40" s="10"/>
      <c r="GCE40" s="10"/>
      <c r="GCF40" s="10"/>
      <c r="GCG40" s="10"/>
      <c r="GCH40" s="10"/>
      <c r="GCI40" s="10"/>
      <c r="GCJ40" s="10"/>
      <c r="GCK40" s="10"/>
      <c r="GCL40" s="10"/>
      <c r="GCM40" s="10"/>
      <c r="GCN40" s="10"/>
      <c r="GCO40" s="10"/>
      <c r="GCP40" s="10"/>
      <c r="GCQ40" s="10"/>
      <c r="GCR40" s="10"/>
      <c r="GCS40" s="10"/>
      <c r="GCT40" s="10"/>
      <c r="GCU40" s="10"/>
      <c r="GCV40" s="10"/>
      <c r="GCW40" s="10"/>
      <c r="GCX40" s="10"/>
      <c r="GCY40" s="10"/>
      <c r="GCZ40" s="10"/>
      <c r="GDA40" s="10"/>
      <c r="GDB40" s="10"/>
      <c r="GDC40" s="10"/>
      <c r="GDD40" s="10"/>
      <c r="GDE40" s="10"/>
      <c r="GDF40" s="10"/>
      <c r="GDG40" s="10"/>
      <c r="GDH40" s="10"/>
      <c r="GDI40" s="10"/>
      <c r="GDJ40" s="10"/>
      <c r="GDK40" s="10"/>
      <c r="GDL40" s="10"/>
      <c r="GDM40" s="10"/>
      <c r="GDN40" s="10"/>
      <c r="GDO40" s="10"/>
      <c r="GDP40" s="10"/>
      <c r="GDQ40" s="10"/>
      <c r="GDR40" s="10"/>
      <c r="GDS40" s="10"/>
      <c r="GDT40" s="10"/>
      <c r="GDU40" s="10"/>
      <c r="GDV40" s="10"/>
      <c r="GDW40" s="10"/>
      <c r="GDX40" s="10"/>
      <c r="GDY40" s="10"/>
      <c r="GDZ40" s="10"/>
      <c r="GEA40" s="10"/>
      <c r="GEB40" s="10"/>
      <c r="GEC40" s="10"/>
      <c r="GED40" s="10"/>
      <c r="GEE40" s="10"/>
      <c r="GEF40" s="10"/>
      <c r="GEG40" s="10"/>
      <c r="GEH40" s="10"/>
      <c r="GEI40" s="10"/>
      <c r="GEJ40" s="10"/>
      <c r="GEK40" s="10"/>
      <c r="GEL40" s="10"/>
      <c r="GEM40" s="10"/>
      <c r="GEN40" s="10"/>
      <c r="GEO40" s="10"/>
      <c r="GEP40" s="10"/>
      <c r="GEQ40" s="10"/>
      <c r="GER40" s="10"/>
      <c r="GES40" s="10"/>
      <c r="GET40" s="10"/>
      <c r="GEU40" s="10"/>
      <c r="GEV40" s="10"/>
      <c r="GEW40" s="10"/>
      <c r="GEX40" s="10"/>
      <c r="GEY40" s="10"/>
      <c r="GEZ40" s="10"/>
      <c r="GFA40" s="10"/>
      <c r="GFB40" s="10"/>
      <c r="GFC40" s="10"/>
      <c r="GFD40" s="10"/>
      <c r="GFE40" s="10"/>
      <c r="GFF40" s="10"/>
      <c r="GFG40" s="10"/>
      <c r="GFH40" s="10"/>
      <c r="GFI40" s="10"/>
      <c r="GFJ40" s="10"/>
      <c r="GFK40" s="10"/>
      <c r="GFL40" s="10"/>
      <c r="GFM40" s="10"/>
      <c r="GFN40" s="10"/>
      <c r="GFO40" s="10"/>
      <c r="GFP40" s="10"/>
      <c r="GFQ40" s="10"/>
      <c r="GFR40" s="10"/>
      <c r="GFS40" s="10"/>
      <c r="GFT40" s="10"/>
      <c r="GFU40" s="10"/>
      <c r="GFV40" s="10"/>
      <c r="GFW40" s="10"/>
      <c r="GFX40" s="10"/>
      <c r="GFY40" s="10"/>
      <c r="GFZ40" s="10"/>
      <c r="GGA40" s="10"/>
      <c r="GGB40" s="10"/>
      <c r="GGC40" s="10"/>
      <c r="GGD40" s="10"/>
      <c r="GGE40" s="10"/>
      <c r="GGF40" s="10"/>
      <c r="GGG40" s="10"/>
      <c r="GGH40" s="10"/>
      <c r="GGI40" s="10"/>
      <c r="GGJ40" s="10"/>
      <c r="GGK40" s="10"/>
      <c r="GGL40" s="10"/>
      <c r="GGM40" s="10"/>
      <c r="GGN40" s="10"/>
      <c r="GGO40" s="10"/>
      <c r="GGP40" s="10"/>
      <c r="GGQ40" s="10"/>
      <c r="GGR40" s="10"/>
      <c r="GGS40" s="10"/>
      <c r="GGT40" s="10"/>
      <c r="GGU40" s="10"/>
      <c r="GGV40" s="10"/>
      <c r="GGW40" s="10"/>
      <c r="GGX40" s="10"/>
      <c r="GGY40" s="10"/>
      <c r="GGZ40" s="10"/>
      <c r="GHA40" s="10"/>
      <c r="GHB40" s="10"/>
      <c r="GHC40" s="10"/>
      <c r="GHD40" s="10"/>
      <c r="GHE40" s="10"/>
      <c r="GHF40" s="10"/>
      <c r="GHG40" s="10"/>
      <c r="GHH40" s="10"/>
      <c r="GHI40" s="10"/>
      <c r="GHJ40" s="10"/>
      <c r="GHK40" s="10"/>
      <c r="GHL40" s="10"/>
      <c r="GHM40" s="10"/>
      <c r="GHN40" s="10"/>
      <c r="GHO40" s="10"/>
      <c r="GHP40" s="10"/>
      <c r="GHQ40" s="10"/>
      <c r="GHR40" s="10"/>
      <c r="GHS40" s="10"/>
      <c r="GHT40" s="10"/>
      <c r="GHU40" s="10"/>
      <c r="GHV40" s="10"/>
      <c r="GHW40" s="10"/>
      <c r="GHX40" s="10"/>
      <c r="GHY40" s="10"/>
      <c r="GHZ40" s="10"/>
      <c r="GIA40" s="10"/>
      <c r="GIB40" s="10"/>
      <c r="GIC40" s="10"/>
      <c r="GID40" s="10"/>
      <c r="GIE40" s="10"/>
      <c r="GIF40" s="10"/>
      <c r="GIG40" s="10"/>
      <c r="GIH40" s="10"/>
      <c r="GII40" s="10"/>
      <c r="GIJ40" s="10"/>
      <c r="GIK40" s="10"/>
      <c r="GIL40" s="10"/>
      <c r="GIM40" s="10"/>
      <c r="GIN40" s="10"/>
      <c r="GIO40" s="10"/>
      <c r="GIP40" s="10"/>
      <c r="GIQ40" s="10"/>
      <c r="GIR40" s="10"/>
      <c r="GIS40" s="10"/>
      <c r="GIT40" s="10"/>
      <c r="GIU40" s="10"/>
      <c r="GIV40" s="10"/>
      <c r="GIW40" s="10"/>
      <c r="GIX40" s="10"/>
      <c r="GIY40" s="10"/>
      <c r="GIZ40" s="10"/>
      <c r="GJA40" s="10"/>
      <c r="GJB40" s="10"/>
      <c r="GJC40" s="10"/>
      <c r="GJD40" s="10"/>
      <c r="GJE40" s="10"/>
      <c r="GJF40" s="10"/>
      <c r="GJG40" s="10"/>
      <c r="GJH40" s="10"/>
      <c r="GJI40" s="10"/>
      <c r="GJJ40" s="10"/>
      <c r="GJK40" s="10"/>
      <c r="GJL40" s="10"/>
      <c r="GJM40" s="10"/>
      <c r="GJN40" s="10"/>
      <c r="GJO40" s="10"/>
      <c r="GJP40" s="10"/>
      <c r="GJQ40" s="10"/>
      <c r="GJR40" s="10"/>
      <c r="GJS40" s="10"/>
      <c r="GJT40" s="10"/>
      <c r="GJU40" s="10"/>
      <c r="GJV40" s="10"/>
      <c r="GJW40" s="10"/>
      <c r="GJX40" s="10"/>
      <c r="GJY40" s="10"/>
      <c r="GJZ40" s="10"/>
      <c r="GKA40" s="10"/>
      <c r="GKB40" s="10"/>
      <c r="GKC40" s="10"/>
      <c r="GKD40" s="10"/>
      <c r="GKE40" s="10"/>
      <c r="GKF40" s="10"/>
      <c r="GKG40" s="10"/>
      <c r="GKH40" s="10"/>
      <c r="GKI40" s="10"/>
      <c r="GKJ40" s="10"/>
      <c r="GKK40" s="10"/>
      <c r="GKL40" s="10"/>
      <c r="GKM40" s="10"/>
      <c r="GKN40" s="10"/>
      <c r="GKO40" s="10"/>
      <c r="GKP40" s="10"/>
      <c r="GKQ40" s="10"/>
      <c r="GKR40" s="10"/>
      <c r="GKS40" s="10"/>
      <c r="GKT40" s="10"/>
      <c r="GKU40" s="10"/>
      <c r="GKV40" s="10"/>
      <c r="GKW40" s="10"/>
      <c r="GKX40" s="10"/>
      <c r="GKY40" s="10"/>
      <c r="GKZ40" s="10"/>
      <c r="GLA40" s="10"/>
      <c r="GLB40" s="10"/>
      <c r="GLC40" s="10"/>
      <c r="GLD40" s="10"/>
      <c r="GLE40" s="10"/>
      <c r="GLF40" s="10"/>
      <c r="GLG40" s="10"/>
      <c r="GLH40" s="10"/>
      <c r="GLI40" s="10"/>
      <c r="GLJ40" s="10"/>
      <c r="GLK40" s="10"/>
      <c r="GLL40" s="10"/>
      <c r="GLM40" s="10"/>
      <c r="GLN40" s="10"/>
      <c r="GLO40" s="10"/>
      <c r="GLP40" s="10"/>
      <c r="GLQ40" s="10"/>
      <c r="GLR40" s="10"/>
      <c r="GLS40" s="10"/>
      <c r="GLT40" s="10"/>
      <c r="GLU40" s="10"/>
      <c r="GLV40" s="10"/>
      <c r="GLW40" s="10"/>
      <c r="GLX40" s="10"/>
      <c r="GLY40" s="10"/>
      <c r="GLZ40" s="10"/>
      <c r="GMA40" s="10"/>
      <c r="GMB40" s="10"/>
      <c r="GMC40" s="10"/>
      <c r="GMD40" s="10"/>
      <c r="GME40" s="10"/>
      <c r="GMF40" s="10"/>
      <c r="GMG40" s="10"/>
      <c r="GMH40" s="10"/>
      <c r="GMI40" s="10"/>
      <c r="GMJ40" s="10"/>
      <c r="GMK40" s="10"/>
      <c r="GML40" s="10"/>
      <c r="GMM40" s="10"/>
      <c r="GMN40" s="10"/>
      <c r="GMO40" s="10"/>
      <c r="GMP40" s="10"/>
      <c r="GMQ40" s="10"/>
      <c r="GMR40" s="10"/>
      <c r="GMS40" s="10"/>
      <c r="GMT40" s="10"/>
      <c r="GMU40" s="10"/>
      <c r="GMV40" s="10"/>
      <c r="GMW40" s="10"/>
      <c r="GMX40" s="10"/>
      <c r="GMY40" s="10"/>
      <c r="GMZ40" s="10"/>
      <c r="GNA40" s="10"/>
      <c r="GNB40" s="10"/>
      <c r="GNC40" s="10"/>
      <c r="GND40" s="10"/>
      <c r="GNE40" s="10"/>
      <c r="GNF40" s="10"/>
      <c r="GNG40" s="10"/>
      <c r="GNH40" s="10"/>
      <c r="GNI40" s="10"/>
      <c r="GNJ40" s="10"/>
      <c r="GNK40" s="10"/>
      <c r="GNL40" s="10"/>
      <c r="GNM40" s="10"/>
      <c r="GNN40" s="10"/>
      <c r="GNO40" s="10"/>
      <c r="GNP40" s="10"/>
      <c r="GNQ40" s="10"/>
      <c r="GNR40" s="10"/>
      <c r="GNS40" s="10"/>
      <c r="GNT40" s="10"/>
      <c r="GNU40" s="10"/>
      <c r="GNV40" s="10"/>
      <c r="GNW40" s="10"/>
      <c r="GNX40" s="10"/>
      <c r="GNY40" s="10"/>
      <c r="GNZ40" s="10"/>
      <c r="GOA40" s="10"/>
      <c r="GOB40" s="10"/>
      <c r="GOC40" s="10"/>
      <c r="GOD40" s="10"/>
      <c r="GOE40" s="10"/>
      <c r="GOF40" s="10"/>
      <c r="GOG40" s="10"/>
      <c r="GOH40" s="10"/>
      <c r="GOI40" s="10"/>
      <c r="GOJ40" s="10"/>
      <c r="GOK40" s="10"/>
      <c r="GOL40" s="10"/>
      <c r="GOM40" s="10"/>
      <c r="GON40" s="10"/>
      <c r="GOO40" s="10"/>
      <c r="GOP40" s="10"/>
      <c r="GOQ40" s="10"/>
      <c r="GOR40" s="10"/>
      <c r="GOS40" s="10"/>
      <c r="GOT40" s="10"/>
      <c r="GOU40" s="10"/>
      <c r="GOV40" s="10"/>
      <c r="GOW40" s="10"/>
      <c r="GOX40" s="10"/>
      <c r="GOY40" s="10"/>
      <c r="GOZ40" s="10"/>
      <c r="GPA40" s="10"/>
      <c r="GPB40" s="10"/>
      <c r="GPC40" s="10"/>
      <c r="GPD40" s="10"/>
      <c r="GPE40" s="10"/>
      <c r="GPF40" s="10"/>
      <c r="GPG40" s="10"/>
      <c r="GPH40" s="10"/>
      <c r="GPI40" s="10"/>
      <c r="GPJ40" s="10"/>
      <c r="GPK40" s="10"/>
      <c r="GPL40" s="10"/>
      <c r="GPM40" s="10"/>
      <c r="GPN40" s="10"/>
      <c r="GPO40" s="10"/>
      <c r="GPP40" s="10"/>
      <c r="GPQ40" s="10"/>
      <c r="GPR40" s="10"/>
      <c r="GPS40" s="10"/>
      <c r="GPT40" s="10"/>
      <c r="GPU40" s="10"/>
      <c r="GPV40" s="10"/>
      <c r="GPW40" s="10"/>
      <c r="GPX40" s="10"/>
      <c r="GPY40" s="10"/>
      <c r="GPZ40" s="10"/>
      <c r="GQA40" s="10"/>
      <c r="GQB40" s="10"/>
      <c r="GQC40" s="10"/>
      <c r="GQD40" s="10"/>
      <c r="GQE40" s="10"/>
      <c r="GQF40" s="10"/>
      <c r="GQG40" s="10"/>
      <c r="GQH40" s="10"/>
      <c r="GQI40" s="10"/>
      <c r="GQJ40" s="10"/>
      <c r="GQK40" s="10"/>
      <c r="GQL40" s="10"/>
      <c r="GQM40" s="10"/>
      <c r="GQN40" s="10"/>
      <c r="GQO40" s="10"/>
      <c r="GQP40" s="10"/>
      <c r="GQQ40" s="10"/>
      <c r="GQR40" s="10"/>
      <c r="GQS40" s="10"/>
      <c r="GQT40" s="10"/>
      <c r="GQU40" s="10"/>
      <c r="GQV40" s="10"/>
      <c r="GQW40" s="10"/>
      <c r="GQX40" s="10"/>
      <c r="GQY40" s="10"/>
      <c r="GQZ40" s="10"/>
      <c r="GRA40" s="10"/>
      <c r="GRB40" s="10"/>
      <c r="GRC40" s="10"/>
      <c r="GRD40" s="10"/>
      <c r="GRE40" s="10"/>
      <c r="GRF40" s="10"/>
      <c r="GRG40" s="10"/>
      <c r="GRH40" s="10"/>
      <c r="GRI40" s="10"/>
      <c r="GRJ40" s="10"/>
      <c r="GRK40" s="10"/>
      <c r="GRL40" s="10"/>
      <c r="GRM40" s="10"/>
      <c r="GRN40" s="10"/>
      <c r="GRO40" s="10"/>
      <c r="GRP40" s="10"/>
      <c r="GRQ40" s="10"/>
      <c r="GRR40" s="10"/>
      <c r="GRS40" s="10"/>
      <c r="GRT40" s="10"/>
      <c r="GRU40" s="10"/>
      <c r="GRV40" s="10"/>
      <c r="GRW40" s="10"/>
      <c r="GRX40" s="10"/>
      <c r="GRY40" s="10"/>
      <c r="GRZ40" s="10"/>
      <c r="GSA40" s="10"/>
      <c r="GSB40" s="10"/>
      <c r="GSC40" s="10"/>
      <c r="GSD40" s="10"/>
      <c r="GSE40" s="10"/>
      <c r="GSF40" s="10"/>
      <c r="GSG40" s="10"/>
      <c r="GSH40" s="10"/>
      <c r="GSI40" s="10"/>
      <c r="GSJ40" s="10"/>
      <c r="GSK40" s="10"/>
      <c r="GSL40" s="10"/>
      <c r="GSM40" s="10"/>
      <c r="GSN40" s="10"/>
      <c r="GSO40" s="10"/>
      <c r="GSP40" s="10"/>
      <c r="GSQ40" s="10"/>
      <c r="GSR40" s="10"/>
      <c r="GSS40" s="10"/>
      <c r="GST40" s="10"/>
      <c r="GSU40" s="10"/>
      <c r="GSV40" s="10"/>
      <c r="GSW40" s="10"/>
      <c r="GSX40" s="10"/>
      <c r="GSY40" s="10"/>
      <c r="GSZ40" s="10"/>
      <c r="GTA40" s="10"/>
      <c r="GTB40" s="10"/>
      <c r="GTC40" s="10"/>
      <c r="GTD40" s="10"/>
      <c r="GTE40" s="10"/>
      <c r="GTF40" s="10"/>
      <c r="GTG40" s="10"/>
      <c r="GTH40" s="10"/>
      <c r="GTI40" s="10"/>
      <c r="GTJ40" s="10"/>
      <c r="GTK40" s="10"/>
      <c r="GTL40" s="10"/>
      <c r="GTM40" s="10"/>
      <c r="GTN40" s="10"/>
      <c r="GTO40" s="10"/>
      <c r="GTP40" s="10"/>
      <c r="GTQ40" s="10"/>
      <c r="GTR40" s="10"/>
      <c r="GTS40" s="10"/>
      <c r="GTT40" s="10"/>
      <c r="GTU40" s="10"/>
      <c r="GTV40" s="10"/>
      <c r="GTW40" s="10"/>
      <c r="GTX40" s="10"/>
      <c r="GTY40" s="10"/>
      <c r="GTZ40" s="10"/>
      <c r="GUA40" s="10"/>
      <c r="GUB40" s="10"/>
      <c r="GUC40" s="10"/>
      <c r="GUD40" s="10"/>
      <c r="GUE40" s="10"/>
      <c r="GUF40" s="10"/>
      <c r="GUG40" s="10"/>
      <c r="GUH40" s="10"/>
      <c r="GUI40" s="10"/>
      <c r="GUJ40" s="10"/>
      <c r="GUK40" s="10"/>
      <c r="GUL40" s="10"/>
      <c r="GUM40" s="10"/>
      <c r="GUN40" s="10"/>
      <c r="GUO40" s="10"/>
      <c r="GUP40" s="10"/>
      <c r="GUQ40" s="10"/>
      <c r="GUR40" s="10"/>
      <c r="GUS40" s="10"/>
      <c r="GUT40" s="10"/>
      <c r="GUU40" s="10"/>
      <c r="GUV40" s="10"/>
      <c r="GUW40" s="10"/>
      <c r="GUX40" s="10"/>
      <c r="GUY40" s="10"/>
      <c r="GUZ40" s="10"/>
      <c r="GVA40" s="10"/>
      <c r="GVB40" s="10"/>
      <c r="GVC40" s="10"/>
      <c r="GVD40" s="10"/>
      <c r="GVE40" s="10"/>
      <c r="GVF40" s="10"/>
      <c r="GVG40" s="10"/>
      <c r="GVH40" s="10"/>
      <c r="GVI40" s="10"/>
      <c r="GVJ40" s="10"/>
      <c r="GVK40" s="10"/>
      <c r="GVL40" s="10"/>
      <c r="GVM40" s="10"/>
      <c r="GVN40" s="10"/>
      <c r="GVO40" s="10"/>
      <c r="GVP40" s="10"/>
      <c r="GVQ40" s="10"/>
      <c r="GVR40" s="10"/>
      <c r="GVS40" s="10"/>
      <c r="GVT40" s="10"/>
      <c r="GVU40" s="10"/>
      <c r="GVV40" s="10"/>
      <c r="GVW40" s="10"/>
      <c r="GVX40" s="10"/>
      <c r="GVY40" s="10"/>
      <c r="GVZ40" s="10"/>
      <c r="GWA40" s="10"/>
      <c r="GWB40" s="10"/>
      <c r="GWC40" s="10"/>
      <c r="GWD40" s="10"/>
      <c r="GWE40" s="10"/>
      <c r="GWF40" s="10"/>
      <c r="GWG40" s="10"/>
      <c r="GWH40" s="10"/>
      <c r="GWI40" s="10"/>
      <c r="GWJ40" s="10"/>
      <c r="GWK40" s="10"/>
      <c r="GWL40" s="10"/>
      <c r="GWM40" s="10"/>
      <c r="GWN40" s="10"/>
      <c r="GWO40" s="10"/>
      <c r="GWP40" s="10"/>
      <c r="GWQ40" s="10"/>
      <c r="GWR40" s="10"/>
      <c r="GWS40" s="10"/>
      <c r="GWT40" s="10"/>
      <c r="GWU40" s="10"/>
      <c r="GWV40" s="10"/>
      <c r="GWW40" s="10"/>
      <c r="GWX40" s="10"/>
      <c r="GWY40" s="10"/>
      <c r="GWZ40" s="10"/>
      <c r="GXA40" s="10"/>
      <c r="GXB40" s="10"/>
      <c r="GXC40" s="10"/>
      <c r="GXD40" s="10"/>
      <c r="GXE40" s="10"/>
      <c r="GXF40" s="10"/>
      <c r="GXG40" s="10"/>
      <c r="GXH40" s="10"/>
      <c r="GXI40" s="10"/>
      <c r="GXJ40" s="10"/>
      <c r="GXK40" s="10"/>
      <c r="GXL40" s="10"/>
      <c r="GXM40" s="10"/>
      <c r="GXN40" s="10"/>
      <c r="GXO40" s="10"/>
      <c r="GXP40" s="10"/>
      <c r="GXQ40" s="10"/>
      <c r="GXR40" s="10"/>
      <c r="GXS40" s="10"/>
      <c r="GXT40" s="10"/>
      <c r="GXU40" s="10"/>
      <c r="GXV40" s="10"/>
      <c r="GXW40" s="10"/>
      <c r="GXX40" s="10"/>
      <c r="GXY40" s="10"/>
      <c r="GXZ40" s="10"/>
      <c r="GYA40" s="10"/>
      <c r="GYB40" s="10"/>
      <c r="GYC40" s="10"/>
      <c r="GYD40" s="10"/>
      <c r="GYE40" s="10"/>
      <c r="GYF40" s="10"/>
      <c r="GYG40" s="10"/>
      <c r="GYH40" s="10"/>
      <c r="GYI40" s="10"/>
      <c r="GYJ40" s="10"/>
      <c r="GYK40" s="10"/>
      <c r="GYL40" s="10"/>
      <c r="GYM40" s="10"/>
      <c r="GYN40" s="10"/>
      <c r="GYO40" s="10"/>
      <c r="GYP40" s="10"/>
      <c r="GYQ40" s="10"/>
      <c r="GYR40" s="10"/>
      <c r="GYS40" s="10"/>
      <c r="GYT40" s="10"/>
      <c r="GYU40" s="10"/>
      <c r="GYV40" s="10"/>
      <c r="GYW40" s="10"/>
      <c r="GYX40" s="10"/>
      <c r="GYY40" s="10"/>
      <c r="GYZ40" s="10"/>
      <c r="GZA40" s="10"/>
      <c r="GZB40" s="10"/>
      <c r="GZC40" s="10"/>
      <c r="GZD40" s="10"/>
      <c r="GZE40" s="10"/>
      <c r="GZF40" s="10"/>
      <c r="GZG40" s="10"/>
      <c r="GZH40" s="10"/>
      <c r="GZI40" s="10"/>
      <c r="GZJ40" s="10"/>
      <c r="GZK40" s="10"/>
      <c r="GZL40" s="10"/>
      <c r="GZM40" s="10"/>
      <c r="GZN40" s="10"/>
      <c r="GZO40" s="10"/>
      <c r="GZP40" s="10"/>
      <c r="GZQ40" s="10"/>
      <c r="GZR40" s="10"/>
      <c r="GZS40" s="10"/>
      <c r="GZT40" s="10"/>
      <c r="GZU40" s="10"/>
      <c r="GZV40" s="10"/>
      <c r="GZW40" s="10"/>
      <c r="GZX40" s="10"/>
      <c r="GZY40" s="10"/>
      <c r="GZZ40" s="10"/>
      <c r="HAA40" s="10"/>
      <c r="HAB40" s="10"/>
      <c r="HAC40" s="10"/>
      <c r="HAD40" s="10"/>
      <c r="HAE40" s="10"/>
      <c r="HAF40" s="10"/>
      <c r="HAG40" s="10"/>
      <c r="HAH40" s="10"/>
      <c r="HAI40" s="10"/>
      <c r="HAJ40" s="10"/>
      <c r="HAK40" s="10"/>
      <c r="HAL40" s="10"/>
      <c r="HAM40" s="10"/>
      <c r="HAN40" s="10"/>
      <c r="HAO40" s="10"/>
      <c r="HAP40" s="10"/>
      <c r="HAQ40" s="10"/>
      <c r="HAR40" s="10"/>
      <c r="HAS40" s="10"/>
      <c r="HAT40" s="10"/>
      <c r="HAU40" s="10"/>
      <c r="HAV40" s="10"/>
      <c r="HAW40" s="10"/>
      <c r="HAX40" s="10"/>
      <c r="HAY40" s="10"/>
      <c r="HAZ40" s="10"/>
      <c r="HBA40" s="10"/>
      <c r="HBB40" s="10"/>
      <c r="HBC40" s="10"/>
      <c r="HBD40" s="10"/>
      <c r="HBE40" s="10"/>
      <c r="HBF40" s="10"/>
      <c r="HBG40" s="10"/>
      <c r="HBH40" s="10"/>
      <c r="HBI40" s="10"/>
      <c r="HBJ40" s="10"/>
      <c r="HBK40" s="10"/>
      <c r="HBL40" s="10"/>
      <c r="HBM40" s="10"/>
      <c r="HBN40" s="10"/>
      <c r="HBO40" s="10"/>
      <c r="HBP40" s="10"/>
      <c r="HBQ40" s="10"/>
      <c r="HBR40" s="10"/>
      <c r="HBS40" s="10"/>
      <c r="HBT40" s="10"/>
      <c r="HBU40" s="10"/>
      <c r="HBV40" s="10"/>
      <c r="HBW40" s="10"/>
      <c r="HBX40" s="10"/>
      <c r="HBY40" s="10"/>
      <c r="HBZ40" s="10"/>
      <c r="HCA40" s="10"/>
      <c r="HCB40" s="10"/>
      <c r="HCC40" s="10"/>
      <c r="HCD40" s="10"/>
      <c r="HCE40" s="10"/>
      <c r="HCF40" s="10"/>
      <c r="HCG40" s="10"/>
      <c r="HCH40" s="10"/>
      <c r="HCI40" s="10"/>
      <c r="HCJ40" s="10"/>
      <c r="HCK40" s="10"/>
      <c r="HCL40" s="10"/>
      <c r="HCM40" s="10"/>
      <c r="HCN40" s="10"/>
      <c r="HCO40" s="10"/>
      <c r="HCP40" s="10"/>
      <c r="HCQ40" s="10"/>
      <c r="HCR40" s="10"/>
      <c r="HCS40" s="10"/>
      <c r="HCT40" s="10"/>
      <c r="HCU40" s="10"/>
      <c r="HCV40" s="10"/>
      <c r="HCW40" s="10"/>
      <c r="HCX40" s="10"/>
      <c r="HCY40" s="10"/>
      <c r="HCZ40" s="10"/>
      <c r="HDA40" s="10"/>
      <c r="HDB40" s="10"/>
      <c r="HDC40" s="10"/>
      <c r="HDD40" s="10"/>
      <c r="HDE40" s="10"/>
      <c r="HDF40" s="10"/>
      <c r="HDG40" s="10"/>
      <c r="HDH40" s="10"/>
      <c r="HDI40" s="10"/>
      <c r="HDJ40" s="10"/>
      <c r="HDK40" s="10"/>
      <c r="HDL40" s="10"/>
      <c r="HDM40" s="10"/>
      <c r="HDN40" s="10"/>
      <c r="HDO40" s="10"/>
      <c r="HDP40" s="10"/>
      <c r="HDQ40" s="10"/>
      <c r="HDR40" s="10"/>
      <c r="HDS40" s="10"/>
      <c r="HDT40" s="10"/>
      <c r="HDU40" s="10"/>
      <c r="HDV40" s="10"/>
      <c r="HDW40" s="10"/>
      <c r="HDX40" s="10"/>
      <c r="HDY40" s="10"/>
      <c r="HDZ40" s="10"/>
      <c r="HEA40" s="10"/>
      <c r="HEB40" s="10"/>
      <c r="HEC40" s="10"/>
      <c r="HED40" s="10"/>
      <c r="HEE40" s="10"/>
      <c r="HEF40" s="10"/>
      <c r="HEG40" s="10"/>
      <c r="HEH40" s="10"/>
      <c r="HEI40" s="10"/>
      <c r="HEJ40" s="10"/>
      <c r="HEK40" s="10"/>
      <c r="HEL40" s="10"/>
      <c r="HEM40" s="10"/>
      <c r="HEN40" s="10"/>
      <c r="HEO40" s="10"/>
      <c r="HEP40" s="10"/>
      <c r="HEQ40" s="10"/>
      <c r="HER40" s="10"/>
      <c r="HES40" s="10"/>
      <c r="HET40" s="10"/>
      <c r="HEU40" s="10"/>
      <c r="HEV40" s="10"/>
      <c r="HEW40" s="10"/>
      <c r="HEX40" s="10"/>
      <c r="HEY40" s="10"/>
      <c r="HEZ40" s="10"/>
      <c r="HFA40" s="10"/>
      <c r="HFB40" s="10"/>
      <c r="HFC40" s="10"/>
      <c r="HFD40" s="10"/>
      <c r="HFE40" s="10"/>
      <c r="HFF40" s="10"/>
      <c r="HFG40" s="10"/>
      <c r="HFH40" s="10"/>
      <c r="HFI40" s="10"/>
      <c r="HFJ40" s="10"/>
      <c r="HFK40" s="10"/>
      <c r="HFL40" s="10"/>
      <c r="HFM40" s="10"/>
      <c r="HFN40" s="10"/>
      <c r="HFO40" s="10"/>
      <c r="HFP40" s="10"/>
      <c r="HFQ40" s="10"/>
      <c r="HFR40" s="10"/>
      <c r="HFS40" s="10"/>
      <c r="HFT40" s="10"/>
      <c r="HFU40" s="10"/>
      <c r="HFV40" s="10"/>
      <c r="HFW40" s="10"/>
      <c r="HFX40" s="10"/>
      <c r="HFY40" s="10"/>
      <c r="HFZ40" s="10"/>
      <c r="HGA40" s="10"/>
      <c r="HGB40" s="10"/>
      <c r="HGC40" s="10"/>
      <c r="HGD40" s="10"/>
      <c r="HGE40" s="10"/>
      <c r="HGF40" s="10"/>
      <c r="HGG40" s="10"/>
      <c r="HGH40" s="10"/>
      <c r="HGI40" s="10"/>
      <c r="HGJ40" s="10"/>
      <c r="HGK40" s="10"/>
      <c r="HGL40" s="10"/>
      <c r="HGM40" s="10"/>
      <c r="HGN40" s="10"/>
      <c r="HGO40" s="10"/>
      <c r="HGP40" s="10"/>
      <c r="HGQ40" s="10"/>
      <c r="HGR40" s="10"/>
      <c r="HGS40" s="10"/>
      <c r="HGT40" s="10"/>
      <c r="HGU40" s="10"/>
      <c r="HGV40" s="10"/>
      <c r="HGW40" s="10"/>
      <c r="HGX40" s="10"/>
      <c r="HGY40" s="10"/>
      <c r="HGZ40" s="10"/>
      <c r="HHA40" s="10"/>
      <c r="HHB40" s="10"/>
      <c r="HHC40" s="10"/>
      <c r="HHD40" s="10"/>
      <c r="HHE40" s="10"/>
      <c r="HHF40" s="10"/>
      <c r="HHG40" s="10"/>
      <c r="HHH40" s="10"/>
      <c r="HHI40" s="10"/>
      <c r="HHJ40" s="10"/>
      <c r="HHK40" s="10"/>
      <c r="HHL40" s="10"/>
      <c r="HHM40" s="10"/>
      <c r="HHN40" s="10"/>
      <c r="HHO40" s="10"/>
      <c r="HHP40" s="10"/>
      <c r="HHQ40" s="10"/>
      <c r="HHR40" s="10"/>
      <c r="HHS40" s="10"/>
      <c r="HHT40" s="10"/>
      <c r="HHU40" s="10"/>
      <c r="HHV40" s="10"/>
      <c r="HHW40" s="10"/>
      <c r="HHX40" s="10"/>
      <c r="HHY40" s="10"/>
      <c r="HHZ40" s="10"/>
      <c r="HIA40" s="10"/>
      <c r="HIB40" s="10"/>
      <c r="HIC40" s="10"/>
      <c r="HID40" s="10"/>
      <c r="HIE40" s="10"/>
      <c r="HIF40" s="10"/>
      <c r="HIG40" s="10"/>
      <c r="HIH40" s="10"/>
      <c r="HII40" s="10"/>
      <c r="HIJ40" s="10"/>
      <c r="HIK40" s="10"/>
      <c r="HIL40" s="10"/>
      <c r="HIM40" s="10"/>
      <c r="HIN40" s="10"/>
      <c r="HIO40" s="10"/>
      <c r="HIP40" s="10"/>
      <c r="HIQ40" s="10"/>
      <c r="HIR40" s="10"/>
      <c r="HIS40" s="10"/>
      <c r="HIT40" s="10"/>
      <c r="HIU40" s="10"/>
      <c r="HIV40" s="10"/>
      <c r="HIW40" s="10"/>
      <c r="HIX40" s="10"/>
      <c r="HIY40" s="10"/>
      <c r="HIZ40" s="10"/>
      <c r="HJA40" s="10"/>
      <c r="HJB40" s="10"/>
      <c r="HJC40" s="10"/>
      <c r="HJD40" s="10"/>
      <c r="HJE40" s="10"/>
      <c r="HJF40" s="10"/>
      <c r="HJG40" s="10"/>
      <c r="HJH40" s="10"/>
      <c r="HJI40" s="10"/>
      <c r="HJJ40" s="10"/>
      <c r="HJK40" s="10"/>
      <c r="HJL40" s="10"/>
      <c r="HJM40" s="10"/>
      <c r="HJN40" s="10"/>
      <c r="HJO40" s="10"/>
      <c r="HJP40" s="10"/>
      <c r="HJQ40" s="10"/>
      <c r="HJR40" s="10"/>
      <c r="HJS40" s="10"/>
      <c r="HJT40" s="10"/>
      <c r="HJU40" s="10"/>
      <c r="HJV40" s="10"/>
      <c r="HJW40" s="10"/>
      <c r="HJX40" s="10"/>
      <c r="HJY40" s="10"/>
      <c r="HJZ40" s="10"/>
      <c r="HKA40" s="10"/>
      <c r="HKB40" s="10"/>
      <c r="HKC40" s="10"/>
      <c r="HKD40" s="10"/>
      <c r="HKE40" s="10"/>
      <c r="HKF40" s="10"/>
      <c r="HKG40" s="10"/>
      <c r="HKH40" s="10"/>
      <c r="HKI40" s="10"/>
      <c r="HKJ40" s="10"/>
      <c r="HKK40" s="10"/>
      <c r="HKL40" s="10"/>
      <c r="HKM40" s="10"/>
      <c r="HKN40" s="10"/>
      <c r="HKO40" s="10"/>
      <c r="HKP40" s="10"/>
      <c r="HKQ40" s="10"/>
      <c r="HKR40" s="10"/>
      <c r="HKS40" s="10"/>
      <c r="HKT40" s="10"/>
      <c r="HKU40" s="10"/>
      <c r="HKV40" s="10"/>
      <c r="HKW40" s="10"/>
      <c r="HKX40" s="10"/>
      <c r="HKY40" s="10"/>
      <c r="HKZ40" s="10"/>
      <c r="HLA40" s="10"/>
      <c r="HLB40" s="10"/>
      <c r="HLC40" s="10"/>
      <c r="HLD40" s="10"/>
      <c r="HLE40" s="10"/>
      <c r="HLF40" s="10"/>
      <c r="HLG40" s="10"/>
      <c r="HLH40" s="10"/>
      <c r="HLI40" s="10"/>
      <c r="HLJ40" s="10"/>
      <c r="HLK40" s="10"/>
      <c r="HLL40" s="10"/>
      <c r="HLM40" s="10"/>
      <c r="HLN40" s="10"/>
      <c r="HLO40" s="10"/>
      <c r="HLP40" s="10"/>
      <c r="HLQ40" s="10"/>
      <c r="HLR40" s="10"/>
      <c r="HLS40" s="10"/>
      <c r="HLT40" s="10"/>
      <c r="HLU40" s="10"/>
      <c r="HLV40" s="10"/>
      <c r="HLW40" s="10"/>
      <c r="HLX40" s="10"/>
      <c r="HLY40" s="10"/>
      <c r="HLZ40" s="10"/>
      <c r="HMA40" s="10"/>
      <c r="HMB40" s="10"/>
      <c r="HMC40" s="10"/>
      <c r="HMD40" s="10"/>
      <c r="HME40" s="10"/>
      <c r="HMF40" s="10"/>
      <c r="HMG40" s="10"/>
      <c r="HMH40" s="10"/>
      <c r="HMI40" s="10"/>
      <c r="HMJ40" s="10"/>
      <c r="HMK40" s="10"/>
      <c r="HML40" s="10"/>
      <c r="HMM40" s="10"/>
      <c r="HMN40" s="10"/>
      <c r="HMO40" s="10"/>
      <c r="HMP40" s="10"/>
      <c r="HMQ40" s="10"/>
      <c r="HMR40" s="10"/>
      <c r="HMS40" s="10"/>
      <c r="HMT40" s="10"/>
      <c r="HMU40" s="10"/>
      <c r="HMV40" s="10"/>
      <c r="HMW40" s="10"/>
      <c r="HMX40" s="10"/>
      <c r="HMY40" s="10"/>
      <c r="HMZ40" s="10"/>
      <c r="HNA40" s="10"/>
      <c r="HNB40" s="10"/>
      <c r="HNC40" s="10"/>
      <c r="HND40" s="10"/>
      <c r="HNE40" s="10"/>
      <c r="HNF40" s="10"/>
      <c r="HNG40" s="10"/>
      <c r="HNH40" s="10"/>
      <c r="HNI40" s="10"/>
      <c r="HNJ40" s="10"/>
      <c r="HNK40" s="10"/>
      <c r="HNL40" s="10"/>
      <c r="HNM40" s="10"/>
      <c r="HNN40" s="10"/>
      <c r="HNO40" s="10"/>
      <c r="HNP40" s="10"/>
      <c r="HNQ40" s="10"/>
      <c r="HNR40" s="10"/>
      <c r="HNS40" s="10"/>
      <c r="HNT40" s="10"/>
      <c r="HNU40" s="10"/>
      <c r="HNV40" s="10"/>
      <c r="HNW40" s="10"/>
      <c r="HNX40" s="10"/>
      <c r="HNY40" s="10"/>
      <c r="HNZ40" s="10"/>
      <c r="HOA40" s="10"/>
      <c r="HOB40" s="10"/>
      <c r="HOC40" s="10"/>
      <c r="HOD40" s="10"/>
      <c r="HOE40" s="10"/>
      <c r="HOF40" s="10"/>
      <c r="HOG40" s="10"/>
      <c r="HOH40" s="10"/>
      <c r="HOI40" s="10"/>
      <c r="HOJ40" s="10"/>
      <c r="HOK40" s="10"/>
      <c r="HOL40" s="10"/>
      <c r="HOM40" s="10"/>
      <c r="HON40" s="10"/>
      <c r="HOO40" s="10"/>
      <c r="HOP40" s="10"/>
      <c r="HOQ40" s="10"/>
      <c r="HOR40" s="10"/>
      <c r="HOS40" s="10"/>
      <c r="HOT40" s="10"/>
      <c r="HOU40" s="10"/>
      <c r="HOV40" s="10"/>
      <c r="HOW40" s="10"/>
      <c r="HOX40" s="10"/>
      <c r="HOY40" s="10"/>
      <c r="HOZ40" s="10"/>
      <c r="HPA40" s="10"/>
      <c r="HPB40" s="10"/>
      <c r="HPC40" s="10"/>
      <c r="HPD40" s="10"/>
      <c r="HPE40" s="10"/>
      <c r="HPF40" s="10"/>
      <c r="HPG40" s="10"/>
      <c r="HPH40" s="10"/>
      <c r="HPI40" s="10"/>
      <c r="HPJ40" s="10"/>
      <c r="HPK40" s="10"/>
      <c r="HPL40" s="10"/>
      <c r="HPM40" s="10"/>
      <c r="HPN40" s="10"/>
      <c r="HPO40" s="10"/>
      <c r="HPP40" s="10"/>
      <c r="HPQ40" s="10"/>
      <c r="HPR40" s="10"/>
      <c r="HPS40" s="10"/>
      <c r="HPT40" s="10"/>
      <c r="HPU40" s="10"/>
      <c r="HPV40" s="10"/>
      <c r="HPW40" s="10"/>
      <c r="HPX40" s="10"/>
      <c r="HPY40" s="10"/>
      <c r="HPZ40" s="10"/>
      <c r="HQA40" s="10"/>
      <c r="HQB40" s="10"/>
      <c r="HQC40" s="10"/>
      <c r="HQD40" s="10"/>
      <c r="HQE40" s="10"/>
      <c r="HQF40" s="10"/>
      <c r="HQG40" s="10"/>
      <c r="HQH40" s="10"/>
      <c r="HQI40" s="10"/>
      <c r="HQJ40" s="10"/>
      <c r="HQK40" s="10"/>
      <c r="HQL40" s="10"/>
      <c r="HQM40" s="10"/>
      <c r="HQN40" s="10"/>
      <c r="HQO40" s="10"/>
      <c r="HQP40" s="10"/>
      <c r="HQQ40" s="10"/>
      <c r="HQR40" s="10"/>
      <c r="HQS40" s="10"/>
      <c r="HQT40" s="10"/>
      <c r="HQU40" s="10"/>
      <c r="HQV40" s="10"/>
      <c r="HQW40" s="10"/>
      <c r="HQX40" s="10"/>
      <c r="HQY40" s="10"/>
      <c r="HQZ40" s="10"/>
      <c r="HRA40" s="10"/>
      <c r="HRB40" s="10"/>
      <c r="HRC40" s="10"/>
      <c r="HRD40" s="10"/>
      <c r="HRE40" s="10"/>
      <c r="HRF40" s="10"/>
      <c r="HRG40" s="10"/>
      <c r="HRH40" s="10"/>
      <c r="HRI40" s="10"/>
      <c r="HRJ40" s="10"/>
      <c r="HRK40" s="10"/>
      <c r="HRL40" s="10"/>
      <c r="HRM40" s="10"/>
      <c r="HRN40" s="10"/>
      <c r="HRO40" s="10"/>
      <c r="HRP40" s="10"/>
      <c r="HRQ40" s="10"/>
      <c r="HRR40" s="10"/>
      <c r="HRS40" s="10"/>
      <c r="HRT40" s="10"/>
      <c r="HRU40" s="10"/>
      <c r="HRV40" s="10"/>
      <c r="HRW40" s="10"/>
      <c r="HRX40" s="10"/>
      <c r="HRY40" s="10"/>
      <c r="HRZ40" s="10"/>
      <c r="HSA40" s="10"/>
      <c r="HSB40" s="10"/>
      <c r="HSC40" s="10"/>
      <c r="HSD40" s="10"/>
      <c r="HSE40" s="10"/>
      <c r="HSF40" s="10"/>
      <c r="HSG40" s="10"/>
      <c r="HSH40" s="10"/>
      <c r="HSI40" s="10"/>
      <c r="HSJ40" s="10"/>
      <c r="HSK40" s="10"/>
      <c r="HSL40" s="10"/>
      <c r="HSM40" s="10"/>
      <c r="HSN40" s="10"/>
      <c r="HSO40" s="10"/>
      <c r="HSP40" s="10"/>
      <c r="HSQ40" s="10"/>
      <c r="HSR40" s="10"/>
      <c r="HSS40" s="10"/>
      <c r="HST40" s="10"/>
      <c r="HSU40" s="10"/>
      <c r="HSV40" s="10"/>
      <c r="HSW40" s="10"/>
      <c r="HSX40" s="10"/>
      <c r="HSY40" s="10"/>
      <c r="HSZ40" s="10"/>
      <c r="HTA40" s="10"/>
      <c r="HTB40" s="10"/>
      <c r="HTC40" s="10"/>
      <c r="HTD40" s="10"/>
      <c r="HTE40" s="10"/>
      <c r="HTF40" s="10"/>
      <c r="HTG40" s="10"/>
      <c r="HTH40" s="10"/>
      <c r="HTI40" s="10"/>
      <c r="HTJ40" s="10"/>
      <c r="HTK40" s="10"/>
      <c r="HTL40" s="10"/>
      <c r="HTM40" s="10"/>
      <c r="HTN40" s="10"/>
      <c r="HTO40" s="10"/>
      <c r="HTP40" s="10"/>
      <c r="HTQ40" s="10"/>
      <c r="HTR40" s="10"/>
      <c r="HTS40" s="10"/>
      <c r="HTT40" s="10"/>
      <c r="HTU40" s="10"/>
      <c r="HTV40" s="10"/>
      <c r="HTW40" s="10"/>
      <c r="HTX40" s="10"/>
      <c r="HTY40" s="10"/>
      <c r="HTZ40" s="10"/>
      <c r="HUA40" s="10"/>
      <c r="HUB40" s="10"/>
      <c r="HUC40" s="10"/>
      <c r="HUD40" s="10"/>
      <c r="HUE40" s="10"/>
      <c r="HUF40" s="10"/>
      <c r="HUG40" s="10"/>
      <c r="HUH40" s="10"/>
      <c r="HUI40" s="10"/>
      <c r="HUJ40" s="10"/>
      <c r="HUK40" s="10"/>
      <c r="HUL40" s="10"/>
      <c r="HUM40" s="10"/>
      <c r="HUN40" s="10"/>
      <c r="HUO40" s="10"/>
      <c r="HUP40" s="10"/>
      <c r="HUQ40" s="10"/>
      <c r="HUR40" s="10"/>
      <c r="HUS40" s="10"/>
      <c r="HUT40" s="10"/>
      <c r="HUU40" s="10"/>
      <c r="HUV40" s="10"/>
      <c r="HUW40" s="10"/>
      <c r="HUX40" s="10"/>
      <c r="HUY40" s="10"/>
      <c r="HUZ40" s="10"/>
      <c r="HVA40" s="10"/>
      <c r="HVB40" s="10"/>
      <c r="HVC40" s="10"/>
      <c r="HVD40" s="10"/>
      <c r="HVE40" s="10"/>
      <c r="HVF40" s="10"/>
      <c r="HVG40" s="10"/>
      <c r="HVH40" s="10"/>
      <c r="HVI40" s="10"/>
      <c r="HVJ40" s="10"/>
      <c r="HVK40" s="10"/>
      <c r="HVL40" s="10"/>
      <c r="HVM40" s="10"/>
      <c r="HVN40" s="10"/>
      <c r="HVO40" s="10"/>
      <c r="HVP40" s="10"/>
      <c r="HVQ40" s="10"/>
      <c r="HVR40" s="10"/>
      <c r="HVS40" s="10"/>
      <c r="HVT40" s="10"/>
      <c r="HVU40" s="10"/>
      <c r="HVV40" s="10"/>
      <c r="HVW40" s="10"/>
      <c r="HVX40" s="10"/>
      <c r="HVY40" s="10"/>
      <c r="HVZ40" s="10"/>
      <c r="HWA40" s="10"/>
      <c r="HWB40" s="10"/>
      <c r="HWC40" s="10"/>
      <c r="HWD40" s="10"/>
      <c r="HWE40" s="10"/>
      <c r="HWF40" s="10"/>
      <c r="HWG40" s="10"/>
      <c r="HWH40" s="10"/>
      <c r="HWI40" s="10"/>
      <c r="HWJ40" s="10"/>
      <c r="HWK40" s="10"/>
      <c r="HWL40" s="10"/>
      <c r="HWM40" s="10"/>
      <c r="HWN40" s="10"/>
      <c r="HWO40" s="10"/>
      <c r="HWP40" s="10"/>
      <c r="HWQ40" s="10"/>
      <c r="HWR40" s="10"/>
      <c r="HWS40" s="10"/>
      <c r="HWT40" s="10"/>
      <c r="HWU40" s="10"/>
      <c r="HWV40" s="10"/>
      <c r="HWW40" s="10"/>
      <c r="HWX40" s="10"/>
      <c r="HWY40" s="10"/>
      <c r="HWZ40" s="10"/>
      <c r="HXA40" s="10"/>
      <c r="HXB40" s="10"/>
      <c r="HXC40" s="10"/>
      <c r="HXD40" s="10"/>
      <c r="HXE40" s="10"/>
      <c r="HXF40" s="10"/>
      <c r="HXG40" s="10"/>
      <c r="HXH40" s="10"/>
      <c r="HXI40" s="10"/>
      <c r="HXJ40" s="10"/>
      <c r="HXK40" s="10"/>
      <c r="HXL40" s="10"/>
      <c r="HXM40" s="10"/>
      <c r="HXN40" s="10"/>
      <c r="HXO40" s="10"/>
      <c r="HXP40" s="10"/>
      <c r="HXQ40" s="10"/>
      <c r="HXR40" s="10"/>
      <c r="HXS40" s="10"/>
      <c r="HXT40" s="10"/>
      <c r="HXU40" s="10"/>
      <c r="HXV40" s="10"/>
      <c r="HXW40" s="10"/>
      <c r="HXX40" s="10"/>
      <c r="HXY40" s="10"/>
      <c r="HXZ40" s="10"/>
      <c r="HYA40" s="10"/>
      <c r="HYB40" s="10"/>
      <c r="HYC40" s="10"/>
      <c r="HYD40" s="10"/>
      <c r="HYE40" s="10"/>
      <c r="HYF40" s="10"/>
      <c r="HYG40" s="10"/>
      <c r="HYH40" s="10"/>
      <c r="HYI40" s="10"/>
      <c r="HYJ40" s="10"/>
      <c r="HYK40" s="10"/>
      <c r="HYL40" s="10"/>
      <c r="HYM40" s="10"/>
      <c r="HYN40" s="10"/>
      <c r="HYO40" s="10"/>
      <c r="HYP40" s="10"/>
      <c r="HYQ40" s="10"/>
      <c r="HYR40" s="10"/>
      <c r="HYS40" s="10"/>
      <c r="HYT40" s="10"/>
      <c r="HYU40" s="10"/>
      <c r="HYV40" s="10"/>
      <c r="HYW40" s="10"/>
      <c r="HYX40" s="10"/>
      <c r="HYY40" s="10"/>
      <c r="HYZ40" s="10"/>
      <c r="HZA40" s="10"/>
      <c r="HZB40" s="10"/>
      <c r="HZC40" s="10"/>
      <c r="HZD40" s="10"/>
      <c r="HZE40" s="10"/>
      <c r="HZF40" s="10"/>
      <c r="HZG40" s="10"/>
      <c r="HZH40" s="10"/>
      <c r="HZI40" s="10"/>
      <c r="HZJ40" s="10"/>
      <c r="HZK40" s="10"/>
      <c r="HZL40" s="10"/>
      <c r="HZM40" s="10"/>
      <c r="HZN40" s="10"/>
      <c r="HZO40" s="10"/>
      <c r="HZP40" s="10"/>
      <c r="HZQ40" s="10"/>
      <c r="HZR40" s="10"/>
      <c r="HZS40" s="10"/>
      <c r="HZT40" s="10"/>
      <c r="HZU40" s="10"/>
      <c r="HZV40" s="10"/>
      <c r="HZW40" s="10"/>
      <c r="HZX40" s="10"/>
      <c r="HZY40" s="10"/>
      <c r="HZZ40" s="10"/>
      <c r="IAA40" s="10"/>
      <c r="IAB40" s="10"/>
      <c r="IAC40" s="10"/>
      <c r="IAD40" s="10"/>
      <c r="IAE40" s="10"/>
      <c r="IAF40" s="10"/>
      <c r="IAG40" s="10"/>
      <c r="IAH40" s="10"/>
      <c r="IAI40" s="10"/>
      <c r="IAJ40" s="10"/>
      <c r="IAK40" s="10"/>
      <c r="IAL40" s="10"/>
      <c r="IAM40" s="10"/>
      <c r="IAN40" s="10"/>
      <c r="IAO40" s="10"/>
      <c r="IAP40" s="10"/>
      <c r="IAQ40" s="10"/>
      <c r="IAR40" s="10"/>
      <c r="IAS40" s="10"/>
      <c r="IAT40" s="10"/>
      <c r="IAU40" s="10"/>
      <c r="IAV40" s="10"/>
      <c r="IAW40" s="10"/>
      <c r="IAX40" s="10"/>
      <c r="IAY40" s="10"/>
      <c r="IAZ40" s="10"/>
      <c r="IBA40" s="10"/>
      <c r="IBB40" s="10"/>
      <c r="IBC40" s="10"/>
      <c r="IBD40" s="10"/>
      <c r="IBE40" s="10"/>
      <c r="IBF40" s="10"/>
      <c r="IBG40" s="10"/>
      <c r="IBH40" s="10"/>
      <c r="IBI40" s="10"/>
      <c r="IBJ40" s="10"/>
      <c r="IBK40" s="10"/>
      <c r="IBL40" s="10"/>
      <c r="IBM40" s="10"/>
      <c r="IBN40" s="10"/>
      <c r="IBO40" s="10"/>
      <c r="IBP40" s="10"/>
      <c r="IBQ40" s="10"/>
      <c r="IBR40" s="10"/>
      <c r="IBS40" s="10"/>
      <c r="IBT40" s="10"/>
      <c r="IBU40" s="10"/>
      <c r="IBV40" s="10"/>
      <c r="IBW40" s="10"/>
      <c r="IBX40" s="10"/>
      <c r="IBY40" s="10"/>
      <c r="IBZ40" s="10"/>
      <c r="ICA40" s="10"/>
      <c r="ICB40" s="10"/>
      <c r="ICC40" s="10"/>
      <c r="ICD40" s="10"/>
      <c r="ICE40" s="10"/>
      <c r="ICF40" s="10"/>
      <c r="ICG40" s="10"/>
      <c r="ICH40" s="10"/>
      <c r="ICI40" s="10"/>
      <c r="ICJ40" s="10"/>
      <c r="ICK40" s="10"/>
      <c r="ICL40" s="10"/>
      <c r="ICM40" s="10"/>
      <c r="ICN40" s="10"/>
      <c r="ICO40" s="10"/>
      <c r="ICP40" s="10"/>
      <c r="ICQ40" s="10"/>
      <c r="ICR40" s="10"/>
      <c r="ICS40" s="10"/>
      <c r="ICT40" s="10"/>
      <c r="ICU40" s="10"/>
      <c r="ICV40" s="10"/>
      <c r="ICW40" s="10"/>
      <c r="ICX40" s="10"/>
      <c r="ICY40" s="10"/>
      <c r="ICZ40" s="10"/>
      <c r="IDA40" s="10"/>
      <c r="IDB40" s="10"/>
      <c r="IDC40" s="10"/>
      <c r="IDD40" s="10"/>
      <c r="IDE40" s="10"/>
      <c r="IDF40" s="10"/>
      <c r="IDG40" s="10"/>
      <c r="IDH40" s="10"/>
      <c r="IDI40" s="10"/>
      <c r="IDJ40" s="10"/>
      <c r="IDK40" s="10"/>
      <c r="IDL40" s="10"/>
      <c r="IDM40" s="10"/>
      <c r="IDN40" s="10"/>
      <c r="IDO40" s="10"/>
      <c r="IDP40" s="10"/>
      <c r="IDQ40" s="10"/>
      <c r="IDR40" s="10"/>
      <c r="IDS40" s="10"/>
      <c r="IDT40" s="10"/>
      <c r="IDU40" s="10"/>
      <c r="IDV40" s="10"/>
      <c r="IDW40" s="10"/>
      <c r="IDX40" s="10"/>
      <c r="IDY40" s="10"/>
      <c r="IDZ40" s="10"/>
      <c r="IEA40" s="10"/>
      <c r="IEB40" s="10"/>
      <c r="IEC40" s="10"/>
      <c r="IED40" s="10"/>
      <c r="IEE40" s="10"/>
      <c r="IEF40" s="10"/>
      <c r="IEG40" s="10"/>
      <c r="IEH40" s="10"/>
      <c r="IEI40" s="10"/>
      <c r="IEJ40" s="10"/>
      <c r="IEK40" s="10"/>
      <c r="IEL40" s="10"/>
      <c r="IEM40" s="10"/>
      <c r="IEN40" s="10"/>
      <c r="IEO40" s="10"/>
      <c r="IEP40" s="10"/>
      <c r="IEQ40" s="10"/>
      <c r="IER40" s="10"/>
      <c r="IES40" s="10"/>
      <c r="IET40" s="10"/>
      <c r="IEU40" s="10"/>
      <c r="IEV40" s="10"/>
      <c r="IEW40" s="10"/>
      <c r="IEX40" s="10"/>
      <c r="IEY40" s="10"/>
      <c r="IEZ40" s="10"/>
      <c r="IFA40" s="10"/>
      <c r="IFB40" s="10"/>
      <c r="IFC40" s="10"/>
      <c r="IFD40" s="10"/>
      <c r="IFE40" s="10"/>
      <c r="IFF40" s="10"/>
      <c r="IFG40" s="10"/>
      <c r="IFH40" s="10"/>
      <c r="IFI40" s="10"/>
      <c r="IFJ40" s="10"/>
      <c r="IFK40" s="10"/>
      <c r="IFL40" s="10"/>
      <c r="IFM40" s="10"/>
      <c r="IFN40" s="10"/>
      <c r="IFO40" s="10"/>
      <c r="IFP40" s="10"/>
      <c r="IFQ40" s="10"/>
      <c r="IFR40" s="10"/>
      <c r="IFS40" s="10"/>
      <c r="IFT40" s="10"/>
      <c r="IFU40" s="10"/>
      <c r="IFV40" s="10"/>
      <c r="IFW40" s="10"/>
      <c r="IFX40" s="10"/>
      <c r="IFY40" s="10"/>
      <c r="IFZ40" s="10"/>
      <c r="IGA40" s="10"/>
      <c r="IGB40" s="10"/>
      <c r="IGC40" s="10"/>
      <c r="IGD40" s="10"/>
      <c r="IGE40" s="10"/>
      <c r="IGF40" s="10"/>
      <c r="IGG40" s="10"/>
      <c r="IGH40" s="10"/>
      <c r="IGI40" s="10"/>
      <c r="IGJ40" s="10"/>
      <c r="IGK40" s="10"/>
      <c r="IGL40" s="10"/>
      <c r="IGM40" s="10"/>
      <c r="IGN40" s="10"/>
      <c r="IGO40" s="10"/>
      <c r="IGP40" s="10"/>
      <c r="IGQ40" s="10"/>
      <c r="IGR40" s="10"/>
      <c r="IGS40" s="10"/>
      <c r="IGT40" s="10"/>
      <c r="IGU40" s="10"/>
      <c r="IGV40" s="10"/>
      <c r="IGW40" s="10"/>
      <c r="IGX40" s="10"/>
      <c r="IGY40" s="10"/>
      <c r="IGZ40" s="10"/>
      <c r="IHA40" s="10"/>
      <c r="IHB40" s="10"/>
      <c r="IHC40" s="10"/>
      <c r="IHD40" s="10"/>
      <c r="IHE40" s="10"/>
      <c r="IHF40" s="10"/>
      <c r="IHG40" s="10"/>
      <c r="IHH40" s="10"/>
      <c r="IHI40" s="10"/>
      <c r="IHJ40" s="10"/>
      <c r="IHK40" s="10"/>
      <c r="IHL40" s="10"/>
      <c r="IHM40" s="10"/>
      <c r="IHN40" s="10"/>
      <c r="IHO40" s="10"/>
      <c r="IHP40" s="10"/>
      <c r="IHQ40" s="10"/>
      <c r="IHR40" s="10"/>
      <c r="IHS40" s="10"/>
      <c r="IHT40" s="10"/>
      <c r="IHU40" s="10"/>
      <c r="IHV40" s="10"/>
      <c r="IHW40" s="10"/>
      <c r="IHX40" s="10"/>
      <c r="IHY40" s="10"/>
      <c r="IHZ40" s="10"/>
      <c r="IIA40" s="10"/>
      <c r="IIB40" s="10"/>
      <c r="IIC40" s="10"/>
      <c r="IID40" s="10"/>
      <c r="IIE40" s="10"/>
      <c r="IIF40" s="10"/>
      <c r="IIG40" s="10"/>
      <c r="IIH40" s="10"/>
      <c r="III40" s="10"/>
      <c r="IIJ40" s="10"/>
      <c r="IIK40" s="10"/>
      <c r="IIL40" s="10"/>
      <c r="IIM40" s="10"/>
      <c r="IIN40" s="10"/>
      <c r="IIO40" s="10"/>
      <c r="IIP40" s="10"/>
      <c r="IIQ40" s="10"/>
      <c r="IIR40" s="10"/>
      <c r="IIS40" s="10"/>
      <c r="IIT40" s="10"/>
      <c r="IIU40" s="10"/>
      <c r="IIV40" s="10"/>
      <c r="IIW40" s="10"/>
      <c r="IIX40" s="10"/>
      <c r="IIY40" s="10"/>
      <c r="IIZ40" s="10"/>
      <c r="IJA40" s="10"/>
      <c r="IJB40" s="10"/>
      <c r="IJC40" s="10"/>
      <c r="IJD40" s="10"/>
      <c r="IJE40" s="10"/>
      <c r="IJF40" s="10"/>
      <c r="IJG40" s="10"/>
      <c r="IJH40" s="10"/>
      <c r="IJI40" s="10"/>
      <c r="IJJ40" s="10"/>
      <c r="IJK40" s="10"/>
      <c r="IJL40" s="10"/>
      <c r="IJM40" s="10"/>
      <c r="IJN40" s="10"/>
      <c r="IJO40" s="10"/>
      <c r="IJP40" s="10"/>
      <c r="IJQ40" s="10"/>
      <c r="IJR40" s="10"/>
      <c r="IJS40" s="10"/>
      <c r="IJT40" s="10"/>
      <c r="IJU40" s="10"/>
      <c r="IJV40" s="10"/>
      <c r="IJW40" s="10"/>
      <c r="IJX40" s="10"/>
      <c r="IJY40" s="10"/>
      <c r="IJZ40" s="10"/>
      <c r="IKA40" s="10"/>
      <c r="IKB40" s="10"/>
      <c r="IKC40" s="10"/>
      <c r="IKD40" s="10"/>
      <c r="IKE40" s="10"/>
      <c r="IKF40" s="10"/>
      <c r="IKG40" s="10"/>
      <c r="IKH40" s="10"/>
      <c r="IKI40" s="10"/>
      <c r="IKJ40" s="10"/>
      <c r="IKK40" s="10"/>
      <c r="IKL40" s="10"/>
      <c r="IKM40" s="10"/>
      <c r="IKN40" s="10"/>
      <c r="IKO40" s="10"/>
      <c r="IKP40" s="10"/>
      <c r="IKQ40" s="10"/>
      <c r="IKR40" s="10"/>
      <c r="IKS40" s="10"/>
      <c r="IKT40" s="10"/>
      <c r="IKU40" s="10"/>
      <c r="IKV40" s="10"/>
      <c r="IKW40" s="10"/>
      <c r="IKX40" s="10"/>
      <c r="IKY40" s="10"/>
      <c r="IKZ40" s="10"/>
      <c r="ILA40" s="10"/>
      <c r="ILB40" s="10"/>
      <c r="ILC40" s="10"/>
      <c r="ILD40" s="10"/>
      <c r="ILE40" s="10"/>
      <c r="ILF40" s="10"/>
      <c r="ILG40" s="10"/>
      <c r="ILH40" s="10"/>
      <c r="ILI40" s="10"/>
      <c r="ILJ40" s="10"/>
      <c r="ILK40" s="10"/>
      <c r="ILL40" s="10"/>
      <c r="ILM40" s="10"/>
      <c r="ILN40" s="10"/>
      <c r="ILO40" s="10"/>
      <c r="ILP40" s="10"/>
      <c r="ILQ40" s="10"/>
      <c r="ILR40" s="10"/>
      <c r="ILS40" s="10"/>
      <c r="ILT40" s="10"/>
      <c r="ILU40" s="10"/>
      <c r="ILV40" s="10"/>
      <c r="ILW40" s="10"/>
      <c r="ILX40" s="10"/>
      <c r="ILY40" s="10"/>
      <c r="ILZ40" s="10"/>
      <c r="IMA40" s="10"/>
      <c r="IMB40" s="10"/>
      <c r="IMC40" s="10"/>
      <c r="IMD40" s="10"/>
      <c r="IME40" s="10"/>
      <c r="IMF40" s="10"/>
      <c r="IMG40" s="10"/>
      <c r="IMH40" s="10"/>
      <c r="IMI40" s="10"/>
      <c r="IMJ40" s="10"/>
      <c r="IMK40" s="10"/>
      <c r="IML40" s="10"/>
      <c r="IMM40" s="10"/>
      <c r="IMN40" s="10"/>
      <c r="IMO40" s="10"/>
      <c r="IMP40" s="10"/>
      <c r="IMQ40" s="10"/>
      <c r="IMR40" s="10"/>
      <c r="IMS40" s="10"/>
      <c r="IMT40" s="10"/>
      <c r="IMU40" s="10"/>
      <c r="IMV40" s="10"/>
      <c r="IMW40" s="10"/>
      <c r="IMX40" s="10"/>
      <c r="IMY40" s="10"/>
      <c r="IMZ40" s="10"/>
      <c r="INA40" s="10"/>
      <c r="INB40" s="10"/>
      <c r="INC40" s="10"/>
      <c r="IND40" s="10"/>
      <c r="INE40" s="10"/>
      <c r="INF40" s="10"/>
      <c r="ING40" s="10"/>
      <c r="INH40" s="10"/>
      <c r="INI40" s="10"/>
      <c r="INJ40" s="10"/>
      <c r="INK40" s="10"/>
      <c r="INL40" s="10"/>
      <c r="INM40" s="10"/>
      <c r="INN40" s="10"/>
      <c r="INO40" s="10"/>
      <c r="INP40" s="10"/>
      <c r="INQ40" s="10"/>
      <c r="INR40" s="10"/>
      <c r="INS40" s="10"/>
      <c r="INT40" s="10"/>
      <c r="INU40" s="10"/>
      <c r="INV40" s="10"/>
      <c r="INW40" s="10"/>
      <c r="INX40" s="10"/>
      <c r="INY40" s="10"/>
      <c r="INZ40" s="10"/>
      <c r="IOA40" s="10"/>
      <c r="IOB40" s="10"/>
      <c r="IOC40" s="10"/>
      <c r="IOD40" s="10"/>
      <c r="IOE40" s="10"/>
      <c r="IOF40" s="10"/>
      <c r="IOG40" s="10"/>
      <c r="IOH40" s="10"/>
      <c r="IOI40" s="10"/>
      <c r="IOJ40" s="10"/>
      <c r="IOK40" s="10"/>
      <c r="IOL40" s="10"/>
      <c r="IOM40" s="10"/>
      <c r="ION40" s="10"/>
      <c r="IOO40" s="10"/>
      <c r="IOP40" s="10"/>
      <c r="IOQ40" s="10"/>
      <c r="IOR40" s="10"/>
      <c r="IOS40" s="10"/>
      <c r="IOT40" s="10"/>
      <c r="IOU40" s="10"/>
      <c r="IOV40" s="10"/>
      <c r="IOW40" s="10"/>
      <c r="IOX40" s="10"/>
      <c r="IOY40" s="10"/>
      <c r="IOZ40" s="10"/>
      <c r="IPA40" s="10"/>
      <c r="IPB40" s="10"/>
      <c r="IPC40" s="10"/>
      <c r="IPD40" s="10"/>
      <c r="IPE40" s="10"/>
      <c r="IPF40" s="10"/>
      <c r="IPG40" s="10"/>
      <c r="IPH40" s="10"/>
      <c r="IPI40" s="10"/>
      <c r="IPJ40" s="10"/>
      <c r="IPK40" s="10"/>
      <c r="IPL40" s="10"/>
      <c r="IPM40" s="10"/>
      <c r="IPN40" s="10"/>
      <c r="IPO40" s="10"/>
      <c r="IPP40" s="10"/>
      <c r="IPQ40" s="10"/>
      <c r="IPR40" s="10"/>
      <c r="IPS40" s="10"/>
      <c r="IPT40" s="10"/>
      <c r="IPU40" s="10"/>
      <c r="IPV40" s="10"/>
      <c r="IPW40" s="10"/>
      <c r="IPX40" s="10"/>
      <c r="IPY40" s="10"/>
      <c r="IPZ40" s="10"/>
      <c r="IQA40" s="10"/>
      <c r="IQB40" s="10"/>
      <c r="IQC40" s="10"/>
      <c r="IQD40" s="10"/>
      <c r="IQE40" s="10"/>
      <c r="IQF40" s="10"/>
      <c r="IQG40" s="10"/>
      <c r="IQH40" s="10"/>
      <c r="IQI40" s="10"/>
      <c r="IQJ40" s="10"/>
      <c r="IQK40" s="10"/>
      <c r="IQL40" s="10"/>
      <c r="IQM40" s="10"/>
      <c r="IQN40" s="10"/>
      <c r="IQO40" s="10"/>
      <c r="IQP40" s="10"/>
      <c r="IQQ40" s="10"/>
      <c r="IQR40" s="10"/>
      <c r="IQS40" s="10"/>
      <c r="IQT40" s="10"/>
      <c r="IQU40" s="10"/>
      <c r="IQV40" s="10"/>
      <c r="IQW40" s="10"/>
      <c r="IQX40" s="10"/>
      <c r="IQY40" s="10"/>
      <c r="IQZ40" s="10"/>
      <c r="IRA40" s="10"/>
      <c r="IRB40" s="10"/>
      <c r="IRC40" s="10"/>
      <c r="IRD40" s="10"/>
      <c r="IRE40" s="10"/>
      <c r="IRF40" s="10"/>
      <c r="IRG40" s="10"/>
      <c r="IRH40" s="10"/>
      <c r="IRI40" s="10"/>
      <c r="IRJ40" s="10"/>
      <c r="IRK40" s="10"/>
      <c r="IRL40" s="10"/>
      <c r="IRM40" s="10"/>
      <c r="IRN40" s="10"/>
      <c r="IRO40" s="10"/>
      <c r="IRP40" s="10"/>
      <c r="IRQ40" s="10"/>
      <c r="IRR40" s="10"/>
      <c r="IRS40" s="10"/>
      <c r="IRT40" s="10"/>
      <c r="IRU40" s="10"/>
      <c r="IRV40" s="10"/>
      <c r="IRW40" s="10"/>
      <c r="IRX40" s="10"/>
      <c r="IRY40" s="10"/>
      <c r="IRZ40" s="10"/>
      <c r="ISA40" s="10"/>
      <c r="ISB40" s="10"/>
      <c r="ISC40" s="10"/>
      <c r="ISD40" s="10"/>
      <c r="ISE40" s="10"/>
      <c r="ISF40" s="10"/>
      <c r="ISG40" s="10"/>
      <c r="ISH40" s="10"/>
      <c r="ISI40" s="10"/>
      <c r="ISJ40" s="10"/>
      <c r="ISK40" s="10"/>
      <c r="ISL40" s="10"/>
      <c r="ISM40" s="10"/>
      <c r="ISN40" s="10"/>
      <c r="ISO40" s="10"/>
      <c r="ISP40" s="10"/>
      <c r="ISQ40" s="10"/>
      <c r="ISR40" s="10"/>
      <c r="ISS40" s="10"/>
      <c r="IST40" s="10"/>
      <c r="ISU40" s="10"/>
      <c r="ISV40" s="10"/>
      <c r="ISW40" s="10"/>
      <c r="ISX40" s="10"/>
      <c r="ISY40" s="10"/>
      <c r="ISZ40" s="10"/>
      <c r="ITA40" s="10"/>
      <c r="ITB40" s="10"/>
      <c r="ITC40" s="10"/>
      <c r="ITD40" s="10"/>
      <c r="ITE40" s="10"/>
      <c r="ITF40" s="10"/>
      <c r="ITG40" s="10"/>
      <c r="ITH40" s="10"/>
      <c r="ITI40" s="10"/>
      <c r="ITJ40" s="10"/>
      <c r="ITK40" s="10"/>
      <c r="ITL40" s="10"/>
      <c r="ITM40" s="10"/>
      <c r="ITN40" s="10"/>
      <c r="ITO40" s="10"/>
      <c r="ITP40" s="10"/>
      <c r="ITQ40" s="10"/>
      <c r="ITR40" s="10"/>
      <c r="ITS40" s="10"/>
      <c r="ITT40" s="10"/>
      <c r="ITU40" s="10"/>
      <c r="ITV40" s="10"/>
      <c r="ITW40" s="10"/>
      <c r="ITX40" s="10"/>
      <c r="ITY40" s="10"/>
      <c r="ITZ40" s="10"/>
      <c r="IUA40" s="10"/>
      <c r="IUB40" s="10"/>
      <c r="IUC40" s="10"/>
      <c r="IUD40" s="10"/>
      <c r="IUE40" s="10"/>
      <c r="IUF40" s="10"/>
      <c r="IUG40" s="10"/>
      <c r="IUH40" s="10"/>
      <c r="IUI40" s="10"/>
      <c r="IUJ40" s="10"/>
      <c r="IUK40" s="10"/>
      <c r="IUL40" s="10"/>
      <c r="IUM40" s="10"/>
      <c r="IUN40" s="10"/>
      <c r="IUO40" s="10"/>
      <c r="IUP40" s="10"/>
      <c r="IUQ40" s="10"/>
      <c r="IUR40" s="10"/>
      <c r="IUS40" s="10"/>
      <c r="IUT40" s="10"/>
      <c r="IUU40" s="10"/>
      <c r="IUV40" s="10"/>
      <c r="IUW40" s="10"/>
      <c r="IUX40" s="10"/>
      <c r="IUY40" s="10"/>
      <c r="IUZ40" s="10"/>
      <c r="IVA40" s="10"/>
      <c r="IVB40" s="10"/>
      <c r="IVC40" s="10"/>
      <c r="IVD40" s="10"/>
      <c r="IVE40" s="10"/>
      <c r="IVF40" s="10"/>
      <c r="IVG40" s="10"/>
      <c r="IVH40" s="10"/>
      <c r="IVI40" s="10"/>
      <c r="IVJ40" s="10"/>
      <c r="IVK40" s="10"/>
      <c r="IVL40" s="10"/>
      <c r="IVM40" s="10"/>
      <c r="IVN40" s="10"/>
      <c r="IVO40" s="10"/>
      <c r="IVP40" s="10"/>
      <c r="IVQ40" s="10"/>
      <c r="IVR40" s="10"/>
      <c r="IVS40" s="10"/>
      <c r="IVT40" s="10"/>
      <c r="IVU40" s="10"/>
      <c r="IVV40" s="10"/>
      <c r="IVW40" s="10"/>
      <c r="IVX40" s="10"/>
      <c r="IVY40" s="10"/>
      <c r="IVZ40" s="10"/>
      <c r="IWA40" s="10"/>
      <c r="IWB40" s="10"/>
      <c r="IWC40" s="10"/>
      <c r="IWD40" s="10"/>
      <c r="IWE40" s="10"/>
      <c r="IWF40" s="10"/>
      <c r="IWG40" s="10"/>
      <c r="IWH40" s="10"/>
      <c r="IWI40" s="10"/>
      <c r="IWJ40" s="10"/>
      <c r="IWK40" s="10"/>
      <c r="IWL40" s="10"/>
      <c r="IWM40" s="10"/>
      <c r="IWN40" s="10"/>
      <c r="IWO40" s="10"/>
      <c r="IWP40" s="10"/>
      <c r="IWQ40" s="10"/>
      <c r="IWR40" s="10"/>
      <c r="IWS40" s="10"/>
      <c r="IWT40" s="10"/>
      <c r="IWU40" s="10"/>
      <c r="IWV40" s="10"/>
      <c r="IWW40" s="10"/>
      <c r="IWX40" s="10"/>
      <c r="IWY40" s="10"/>
      <c r="IWZ40" s="10"/>
      <c r="IXA40" s="10"/>
      <c r="IXB40" s="10"/>
      <c r="IXC40" s="10"/>
      <c r="IXD40" s="10"/>
      <c r="IXE40" s="10"/>
      <c r="IXF40" s="10"/>
      <c r="IXG40" s="10"/>
      <c r="IXH40" s="10"/>
      <c r="IXI40" s="10"/>
      <c r="IXJ40" s="10"/>
      <c r="IXK40" s="10"/>
      <c r="IXL40" s="10"/>
      <c r="IXM40" s="10"/>
      <c r="IXN40" s="10"/>
      <c r="IXO40" s="10"/>
      <c r="IXP40" s="10"/>
      <c r="IXQ40" s="10"/>
      <c r="IXR40" s="10"/>
      <c r="IXS40" s="10"/>
      <c r="IXT40" s="10"/>
      <c r="IXU40" s="10"/>
      <c r="IXV40" s="10"/>
      <c r="IXW40" s="10"/>
      <c r="IXX40" s="10"/>
      <c r="IXY40" s="10"/>
      <c r="IXZ40" s="10"/>
      <c r="IYA40" s="10"/>
      <c r="IYB40" s="10"/>
      <c r="IYC40" s="10"/>
      <c r="IYD40" s="10"/>
      <c r="IYE40" s="10"/>
      <c r="IYF40" s="10"/>
      <c r="IYG40" s="10"/>
      <c r="IYH40" s="10"/>
      <c r="IYI40" s="10"/>
      <c r="IYJ40" s="10"/>
      <c r="IYK40" s="10"/>
      <c r="IYL40" s="10"/>
      <c r="IYM40" s="10"/>
      <c r="IYN40" s="10"/>
      <c r="IYO40" s="10"/>
      <c r="IYP40" s="10"/>
      <c r="IYQ40" s="10"/>
      <c r="IYR40" s="10"/>
      <c r="IYS40" s="10"/>
      <c r="IYT40" s="10"/>
      <c r="IYU40" s="10"/>
      <c r="IYV40" s="10"/>
      <c r="IYW40" s="10"/>
      <c r="IYX40" s="10"/>
      <c r="IYY40" s="10"/>
      <c r="IYZ40" s="10"/>
      <c r="IZA40" s="10"/>
      <c r="IZB40" s="10"/>
      <c r="IZC40" s="10"/>
      <c r="IZD40" s="10"/>
      <c r="IZE40" s="10"/>
      <c r="IZF40" s="10"/>
      <c r="IZG40" s="10"/>
      <c r="IZH40" s="10"/>
      <c r="IZI40" s="10"/>
      <c r="IZJ40" s="10"/>
      <c r="IZK40" s="10"/>
      <c r="IZL40" s="10"/>
      <c r="IZM40" s="10"/>
      <c r="IZN40" s="10"/>
      <c r="IZO40" s="10"/>
      <c r="IZP40" s="10"/>
      <c r="IZQ40" s="10"/>
      <c r="IZR40" s="10"/>
      <c r="IZS40" s="10"/>
      <c r="IZT40" s="10"/>
      <c r="IZU40" s="10"/>
      <c r="IZV40" s="10"/>
      <c r="IZW40" s="10"/>
      <c r="IZX40" s="10"/>
      <c r="IZY40" s="10"/>
      <c r="IZZ40" s="10"/>
      <c r="JAA40" s="10"/>
      <c r="JAB40" s="10"/>
      <c r="JAC40" s="10"/>
      <c r="JAD40" s="10"/>
      <c r="JAE40" s="10"/>
      <c r="JAF40" s="10"/>
      <c r="JAG40" s="10"/>
      <c r="JAH40" s="10"/>
      <c r="JAI40" s="10"/>
      <c r="JAJ40" s="10"/>
      <c r="JAK40" s="10"/>
      <c r="JAL40" s="10"/>
      <c r="JAM40" s="10"/>
      <c r="JAN40" s="10"/>
      <c r="JAO40" s="10"/>
      <c r="JAP40" s="10"/>
      <c r="JAQ40" s="10"/>
      <c r="JAR40" s="10"/>
      <c r="JAS40" s="10"/>
      <c r="JAT40" s="10"/>
      <c r="JAU40" s="10"/>
      <c r="JAV40" s="10"/>
      <c r="JAW40" s="10"/>
      <c r="JAX40" s="10"/>
      <c r="JAY40" s="10"/>
      <c r="JAZ40" s="10"/>
      <c r="JBA40" s="10"/>
      <c r="JBB40" s="10"/>
      <c r="JBC40" s="10"/>
      <c r="JBD40" s="10"/>
      <c r="JBE40" s="10"/>
      <c r="JBF40" s="10"/>
      <c r="JBG40" s="10"/>
      <c r="JBH40" s="10"/>
      <c r="JBI40" s="10"/>
      <c r="JBJ40" s="10"/>
      <c r="JBK40" s="10"/>
      <c r="JBL40" s="10"/>
      <c r="JBM40" s="10"/>
      <c r="JBN40" s="10"/>
      <c r="JBO40" s="10"/>
      <c r="JBP40" s="10"/>
      <c r="JBQ40" s="10"/>
      <c r="JBR40" s="10"/>
      <c r="JBS40" s="10"/>
      <c r="JBT40" s="10"/>
      <c r="JBU40" s="10"/>
      <c r="JBV40" s="10"/>
      <c r="JBW40" s="10"/>
      <c r="JBX40" s="10"/>
      <c r="JBY40" s="10"/>
      <c r="JBZ40" s="10"/>
      <c r="JCA40" s="10"/>
      <c r="JCB40" s="10"/>
      <c r="JCC40" s="10"/>
      <c r="JCD40" s="10"/>
      <c r="JCE40" s="10"/>
      <c r="JCF40" s="10"/>
      <c r="JCG40" s="10"/>
      <c r="JCH40" s="10"/>
      <c r="JCI40" s="10"/>
      <c r="JCJ40" s="10"/>
      <c r="JCK40" s="10"/>
      <c r="JCL40" s="10"/>
      <c r="JCM40" s="10"/>
      <c r="JCN40" s="10"/>
      <c r="JCO40" s="10"/>
      <c r="JCP40" s="10"/>
      <c r="JCQ40" s="10"/>
      <c r="JCR40" s="10"/>
      <c r="JCS40" s="10"/>
      <c r="JCT40" s="10"/>
      <c r="JCU40" s="10"/>
      <c r="JCV40" s="10"/>
      <c r="JCW40" s="10"/>
      <c r="JCX40" s="10"/>
      <c r="JCY40" s="10"/>
      <c r="JCZ40" s="10"/>
      <c r="JDA40" s="10"/>
      <c r="JDB40" s="10"/>
      <c r="JDC40" s="10"/>
      <c r="JDD40" s="10"/>
      <c r="JDE40" s="10"/>
      <c r="JDF40" s="10"/>
      <c r="JDG40" s="10"/>
      <c r="JDH40" s="10"/>
      <c r="JDI40" s="10"/>
      <c r="JDJ40" s="10"/>
      <c r="JDK40" s="10"/>
      <c r="JDL40" s="10"/>
      <c r="JDM40" s="10"/>
      <c r="JDN40" s="10"/>
      <c r="JDO40" s="10"/>
      <c r="JDP40" s="10"/>
      <c r="JDQ40" s="10"/>
      <c r="JDR40" s="10"/>
      <c r="JDS40" s="10"/>
      <c r="JDT40" s="10"/>
      <c r="JDU40" s="10"/>
      <c r="JDV40" s="10"/>
      <c r="JDW40" s="10"/>
      <c r="JDX40" s="10"/>
      <c r="JDY40" s="10"/>
      <c r="JDZ40" s="10"/>
      <c r="JEA40" s="10"/>
      <c r="JEB40" s="10"/>
      <c r="JEC40" s="10"/>
      <c r="JED40" s="10"/>
      <c r="JEE40" s="10"/>
      <c r="JEF40" s="10"/>
      <c r="JEG40" s="10"/>
      <c r="JEH40" s="10"/>
      <c r="JEI40" s="10"/>
      <c r="JEJ40" s="10"/>
      <c r="JEK40" s="10"/>
      <c r="JEL40" s="10"/>
      <c r="JEM40" s="10"/>
      <c r="JEN40" s="10"/>
      <c r="JEO40" s="10"/>
      <c r="JEP40" s="10"/>
      <c r="JEQ40" s="10"/>
      <c r="JER40" s="10"/>
      <c r="JES40" s="10"/>
      <c r="JET40" s="10"/>
      <c r="JEU40" s="10"/>
      <c r="JEV40" s="10"/>
      <c r="JEW40" s="10"/>
      <c r="JEX40" s="10"/>
      <c r="JEY40" s="10"/>
      <c r="JEZ40" s="10"/>
      <c r="JFA40" s="10"/>
      <c r="JFB40" s="10"/>
      <c r="JFC40" s="10"/>
      <c r="JFD40" s="10"/>
      <c r="JFE40" s="10"/>
      <c r="JFF40" s="10"/>
      <c r="JFG40" s="10"/>
      <c r="JFH40" s="10"/>
      <c r="JFI40" s="10"/>
      <c r="JFJ40" s="10"/>
      <c r="JFK40" s="10"/>
      <c r="JFL40" s="10"/>
      <c r="JFM40" s="10"/>
      <c r="JFN40" s="10"/>
      <c r="JFO40" s="10"/>
      <c r="JFP40" s="10"/>
      <c r="JFQ40" s="10"/>
      <c r="JFR40" s="10"/>
      <c r="JFS40" s="10"/>
      <c r="JFT40" s="10"/>
      <c r="JFU40" s="10"/>
      <c r="JFV40" s="10"/>
      <c r="JFW40" s="10"/>
      <c r="JFX40" s="10"/>
      <c r="JFY40" s="10"/>
      <c r="JFZ40" s="10"/>
      <c r="JGA40" s="10"/>
      <c r="JGB40" s="10"/>
      <c r="JGC40" s="10"/>
      <c r="JGD40" s="10"/>
      <c r="JGE40" s="10"/>
      <c r="JGF40" s="10"/>
      <c r="JGG40" s="10"/>
      <c r="JGH40" s="10"/>
      <c r="JGI40" s="10"/>
      <c r="JGJ40" s="10"/>
      <c r="JGK40" s="10"/>
      <c r="JGL40" s="10"/>
      <c r="JGM40" s="10"/>
      <c r="JGN40" s="10"/>
      <c r="JGO40" s="10"/>
      <c r="JGP40" s="10"/>
      <c r="JGQ40" s="10"/>
      <c r="JGR40" s="10"/>
      <c r="JGS40" s="10"/>
      <c r="JGT40" s="10"/>
      <c r="JGU40" s="10"/>
      <c r="JGV40" s="10"/>
      <c r="JGW40" s="10"/>
      <c r="JGX40" s="10"/>
      <c r="JGY40" s="10"/>
      <c r="JGZ40" s="10"/>
      <c r="JHA40" s="10"/>
      <c r="JHB40" s="10"/>
      <c r="JHC40" s="10"/>
      <c r="JHD40" s="10"/>
      <c r="JHE40" s="10"/>
      <c r="JHF40" s="10"/>
      <c r="JHG40" s="10"/>
      <c r="JHH40" s="10"/>
      <c r="JHI40" s="10"/>
      <c r="JHJ40" s="10"/>
      <c r="JHK40" s="10"/>
      <c r="JHL40" s="10"/>
      <c r="JHM40" s="10"/>
      <c r="JHN40" s="10"/>
      <c r="JHO40" s="10"/>
      <c r="JHP40" s="10"/>
      <c r="JHQ40" s="10"/>
      <c r="JHR40" s="10"/>
      <c r="JHS40" s="10"/>
      <c r="JHT40" s="10"/>
      <c r="JHU40" s="10"/>
      <c r="JHV40" s="10"/>
      <c r="JHW40" s="10"/>
      <c r="JHX40" s="10"/>
      <c r="JHY40" s="10"/>
      <c r="JHZ40" s="10"/>
      <c r="JIA40" s="10"/>
      <c r="JIB40" s="10"/>
      <c r="JIC40" s="10"/>
      <c r="JID40" s="10"/>
      <c r="JIE40" s="10"/>
      <c r="JIF40" s="10"/>
      <c r="JIG40" s="10"/>
      <c r="JIH40" s="10"/>
      <c r="JII40" s="10"/>
      <c r="JIJ40" s="10"/>
      <c r="JIK40" s="10"/>
      <c r="JIL40" s="10"/>
      <c r="JIM40" s="10"/>
      <c r="JIN40" s="10"/>
      <c r="JIO40" s="10"/>
      <c r="JIP40" s="10"/>
      <c r="JIQ40" s="10"/>
      <c r="JIR40" s="10"/>
      <c r="JIS40" s="10"/>
      <c r="JIT40" s="10"/>
      <c r="JIU40" s="10"/>
      <c r="JIV40" s="10"/>
      <c r="JIW40" s="10"/>
      <c r="JIX40" s="10"/>
      <c r="JIY40" s="10"/>
      <c r="JIZ40" s="10"/>
      <c r="JJA40" s="10"/>
      <c r="JJB40" s="10"/>
      <c r="JJC40" s="10"/>
      <c r="JJD40" s="10"/>
      <c r="JJE40" s="10"/>
      <c r="JJF40" s="10"/>
      <c r="JJG40" s="10"/>
      <c r="JJH40" s="10"/>
      <c r="JJI40" s="10"/>
      <c r="JJJ40" s="10"/>
      <c r="JJK40" s="10"/>
      <c r="JJL40" s="10"/>
      <c r="JJM40" s="10"/>
      <c r="JJN40" s="10"/>
      <c r="JJO40" s="10"/>
      <c r="JJP40" s="10"/>
      <c r="JJQ40" s="10"/>
      <c r="JJR40" s="10"/>
      <c r="JJS40" s="10"/>
      <c r="JJT40" s="10"/>
      <c r="JJU40" s="10"/>
      <c r="JJV40" s="10"/>
      <c r="JJW40" s="10"/>
      <c r="JJX40" s="10"/>
      <c r="JJY40" s="10"/>
      <c r="JJZ40" s="10"/>
      <c r="JKA40" s="10"/>
      <c r="JKB40" s="10"/>
      <c r="JKC40" s="10"/>
      <c r="JKD40" s="10"/>
      <c r="JKE40" s="10"/>
      <c r="JKF40" s="10"/>
      <c r="JKG40" s="10"/>
      <c r="JKH40" s="10"/>
      <c r="JKI40" s="10"/>
      <c r="JKJ40" s="10"/>
      <c r="JKK40" s="10"/>
      <c r="JKL40" s="10"/>
      <c r="JKM40" s="10"/>
      <c r="JKN40" s="10"/>
      <c r="JKO40" s="10"/>
      <c r="JKP40" s="10"/>
      <c r="JKQ40" s="10"/>
      <c r="JKR40" s="10"/>
      <c r="JKS40" s="10"/>
      <c r="JKT40" s="10"/>
      <c r="JKU40" s="10"/>
      <c r="JKV40" s="10"/>
      <c r="JKW40" s="10"/>
      <c r="JKX40" s="10"/>
      <c r="JKY40" s="10"/>
      <c r="JKZ40" s="10"/>
      <c r="JLA40" s="10"/>
      <c r="JLB40" s="10"/>
      <c r="JLC40" s="10"/>
      <c r="JLD40" s="10"/>
      <c r="JLE40" s="10"/>
      <c r="JLF40" s="10"/>
      <c r="JLG40" s="10"/>
      <c r="JLH40" s="10"/>
      <c r="JLI40" s="10"/>
      <c r="JLJ40" s="10"/>
      <c r="JLK40" s="10"/>
      <c r="JLL40" s="10"/>
      <c r="JLM40" s="10"/>
      <c r="JLN40" s="10"/>
      <c r="JLO40" s="10"/>
      <c r="JLP40" s="10"/>
      <c r="JLQ40" s="10"/>
      <c r="JLR40" s="10"/>
      <c r="JLS40" s="10"/>
      <c r="JLT40" s="10"/>
      <c r="JLU40" s="10"/>
      <c r="JLV40" s="10"/>
      <c r="JLW40" s="10"/>
      <c r="JLX40" s="10"/>
      <c r="JLY40" s="10"/>
      <c r="JLZ40" s="10"/>
      <c r="JMA40" s="10"/>
      <c r="JMB40" s="10"/>
      <c r="JMC40" s="10"/>
      <c r="JMD40" s="10"/>
      <c r="JME40" s="10"/>
      <c r="JMF40" s="10"/>
      <c r="JMG40" s="10"/>
      <c r="JMH40" s="10"/>
      <c r="JMI40" s="10"/>
      <c r="JMJ40" s="10"/>
      <c r="JMK40" s="10"/>
      <c r="JML40" s="10"/>
      <c r="JMM40" s="10"/>
      <c r="JMN40" s="10"/>
      <c r="JMO40" s="10"/>
      <c r="JMP40" s="10"/>
      <c r="JMQ40" s="10"/>
      <c r="JMR40" s="10"/>
      <c r="JMS40" s="10"/>
      <c r="JMT40" s="10"/>
      <c r="JMU40" s="10"/>
      <c r="JMV40" s="10"/>
      <c r="JMW40" s="10"/>
      <c r="JMX40" s="10"/>
      <c r="JMY40" s="10"/>
      <c r="JMZ40" s="10"/>
      <c r="JNA40" s="10"/>
      <c r="JNB40" s="10"/>
      <c r="JNC40" s="10"/>
      <c r="JND40" s="10"/>
      <c r="JNE40" s="10"/>
      <c r="JNF40" s="10"/>
      <c r="JNG40" s="10"/>
      <c r="JNH40" s="10"/>
      <c r="JNI40" s="10"/>
      <c r="JNJ40" s="10"/>
      <c r="JNK40" s="10"/>
      <c r="JNL40" s="10"/>
      <c r="JNM40" s="10"/>
      <c r="JNN40" s="10"/>
      <c r="JNO40" s="10"/>
      <c r="JNP40" s="10"/>
      <c r="JNQ40" s="10"/>
      <c r="JNR40" s="10"/>
      <c r="JNS40" s="10"/>
      <c r="JNT40" s="10"/>
      <c r="JNU40" s="10"/>
      <c r="JNV40" s="10"/>
      <c r="JNW40" s="10"/>
      <c r="JNX40" s="10"/>
      <c r="JNY40" s="10"/>
      <c r="JNZ40" s="10"/>
      <c r="JOA40" s="10"/>
      <c r="JOB40" s="10"/>
      <c r="JOC40" s="10"/>
      <c r="JOD40" s="10"/>
      <c r="JOE40" s="10"/>
      <c r="JOF40" s="10"/>
      <c r="JOG40" s="10"/>
      <c r="JOH40" s="10"/>
      <c r="JOI40" s="10"/>
      <c r="JOJ40" s="10"/>
      <c r="JOK40" s="10"/>
      <c r="JOL40" s="10"/>
      <c r="JOM40" s="10"/>
      <c r="JON40" s="10"/>
      <c r="JOO40" s="10"/>
      <c r="JOP40" s="10"/>
      <c r="JOQ40" s="10"/>
      <c r="JOR40" s="10"/>
      <c r="JOS40" s="10"/>
      <c r="JOT40" s="10"/>
      <c r="JOU40" s="10"/>
      <c r="JOV40" s="10"/>
      <c r="JOW40" s="10"/>
      <c r="JOX40" s="10"/>
      <c r="JOY40" s="10"/>
      <c r="JOZ40" s="10"/>
      <c r="JPA40" s="10"/>
      <c r="JPB40" s="10"/>
      <c r="JPC40" s="10"/>
      <c r="JPD40" s="10"/>
      <c r="JPE40" s="10"/>
      <c r="JPF40" s="10"/>
      <c r="JPG40" s="10"/>
      <c r="JPH40" s="10"/>
      <c r="JPI40" s="10"/>
      <c r="JPJ40" s="10"/>
      <c r="JPK40" s="10"/>
      <c r="JPL40" s="10"/>
      <c r="JPM40" s="10"/>
      <c r="JPN40" s="10"/>
      <c r="JPO40" s="10"/>
      <c r="JPP40" s="10"/>
      <c r="JPQ40" s="10"/>
      <c r="JPR40" s="10"/>
      <c r="JPS40" s="10"/>
      <c r="JPT40" s="10"/>
      <c r="JPU40" s="10"/>
      <c r="JPV40" s="10"/>
      <c r="JPW40" s="10"/>
      <c r="JPX40" s="10"/>
      <c r="JPY40" s="10"/>
      <c r="JPZ40" s="10"/>
      <c r="JQA40" s="10"/>
      <c r="JQB40" s="10"/>
      <c r="JQC40" s="10"/>
      <c r="JQD40" s="10"/>
      <c r="JQE40" s="10"/>
      <c r="JQF40" s="10"/>
      <c r="JQG40" s="10"/>
      <c r="JQH40" s="10"/>
      <c r="JQI40" s="10"/>
      <c r="JQJ40" s="10"/>
      <c r="JQK40" s="10"/>
      <c r="JQL40" s="10"/>
      <c r="JQM40" s="10"/>
      <c r="JQN40" s="10"/>
      <c r="JQO40" s="10"/>
      <c r="JQP40" s="10"/>
      <c r="JQQ40" s="10"/>
      <c r="JQR40" s="10"/>
      <c r="JQS40" s="10"/>
      <c r="JQT40" s="10"/>
      <c r="JQU40" s="10"/>
      <c r="JQV40" s="10"/>
      <c r="JQW40" s="10"/>
      <c r="JQX40" s="10"/>
      <c r="JQY40" s="10"/>
      <c r="JQZ40" s="10"/>
      <c r="JRA40" s="10"/>
      <c r="JRB40" s="10"/>
      <c r="JRC40" s="10"/>
      <c r="JRD40" s="10"/>
      <c r="JRE40" s="10"/>
      <c r="JRF40" s="10"/>
      <c r="JRG40" s="10"/>
      <c r="JRH40" s="10"/>
      <c r="JRI40" s="10"/>
      <c r="JRJ40" s="10"/>
      <c r="JRK40" s="10"/>
      <c r="JRL40" s="10"/>
      <c r="JRM40" s="10"/>
      <c r="JRN40" s="10"/>
      <c r="JRO40" s="10"/>
      <c r="JRP40" s="10"/>
      <c r="JRQ40" s="10"/>
      <c r="JRR40" s="10"/>
      <c r="JRS40" s="10"/>
      <c r="JRT40" s="10"/>
      <c r="JRU40" s="10"/>
      <c r="JRV40" s="10"/>
      <c r="JRW40" s="10"/>
      <c r="JRX40" s="10"/>
      <c r="JRY40" s="10"/>
      <c r="JRZ40" s="10"/>
      <c r="JSA40" s="10"/>
      <c r="JSB40" s="10"/>
      <c r="JSC40" s="10"/>
      <c r="JSD40" s="10"/>
      <c r="JSE40" s="10"/>
      <c r="JSF40" s="10"/>
      <c r="JSG40" s="10"/>
      <c r="JSH40" s="10"/>
      <c r="JSI40" s="10"/>
      <c r="JSJ40" s="10"/>
      <c r="JSK40" s="10"/>
      <c r="JSL40" s="10"/>
      <c r="JSM40" s="10"/>
      <c r="JSN40" s="10"/>
      <c r="JSO40" s="10"/>
      <c r="JSP40" s="10"/>
      <c r="JSQ40" s="10"/>
      <c r="JSR40" s="10"/>
      <c r="JSS40" s="10"/>
      <c r="JST40" s="10"/>
      <c r="JSU40" s="10"/>
      <c r="JSV40" s="10"/>
      <c r="JSW40" s="10"/>
      <c r="JSX40" s="10"/>
      <c r="JSY40" s="10"/>
      <c r="JSZ40" s="10"/>
      <c r="JTA40" s="10"/>
      <c r="JTB40" s="10"/>
      <c r="JTC40" s="10"/>
      <c r="JTD40" s="10"/>
      <c r="JTE40" s="10"/>
      <c r="JTF40" s="10"/>
      <c r="JTG40" s="10"/>
      <c r="JTH40" s="10"/>
      <c r="JTI40" s="10"/>
      <c r="JTJ40" s="10"/>
      <c r="JTK40" s="10"/>
      <c r="JTL40" s="10"/>
      <c r="JTM40" s="10"/>
      <c r="JTN40" s="10"/>
      <c r="JTO40" s="10"/>
      <c r="JTP40" s="10"/>
      <c r="JTQ40" s="10"/>
      <c r="JTR40" s="10"/>
      <c r="JTS40" s="10"/>
      <c r="JTT40" s="10"/>
      <c r="JTU40" s="10"/>
      <c r="JTV40" s="10"/>
      <c r="JTW40" s="10"/>
      <c r="JTX40" s="10"/>
      <c r="JTY40" s="10"/>
      <c r="JTZ40" s="10"/>
      <c r="JUA40" s="10"/>
      <c r="JUB40" s="10"/>
      <c r="JUC40" s="10"/>
      <c r="JUD40" s="10"/>
      <c r="JUE40" s="10"/>
      <c r="JUF40" s="10"/>
      <c r="JUG40" s="10"/>
      <c r="JUH40" s="10"/>
      <c r="JUI40" s="10"/>
      <c r="JUJ40" s="10"/>
      <c r="JUK40" s="10"/>
      <c r="JUL40" s="10"/>
      <c r="JUM40" s="10"/>
      <c r="JUN40" s="10"/>
      <c r="JUO40" s="10"/>
      <c r="JUP40" s="10"/>
      <c r="JUQ40" s="10"/>
      <c r="JUR40" s="10"/>
      <c r="JUS40" s="10"/>
      <c r="JUT40" s="10"/>
      <c r="JUU40" s="10"/>
      <c r="JUV40" s="10"/>
      <c r="JUW40" s="10"/>
      <c r="JUX40" s="10"/>
      <c r="JUY40" s="10"/>
      <c r="JUZ40" s="10"/>
      <c r="JVA40" s="10"/>
      <c r="JVB40" s="10"/>
      <c r="JVC40" s="10"/>
      <c r="JVD40" s="10"/>
      <c r="JVE40" s="10"/>
      <c r="JVF40" s="10"/>
      <c r="JVG40" s="10"/>
      <c r="JVH40" s="10"/>
      <c r="JVI40" s="10"/>
      <c r="JVJ40" s="10"/>
      <c r="JVK40" s="10"/>
      <c r="JVL40" s="10"/>
      <c r="JVM40" s="10"/>
      <c r="JVN40" s="10"/>
      <c r="JVO40" s="10"/>
      <c r="JVP40" s="10"/>
      <c r="JVQ40" s="10"/>
      <c r="JVR40" s="10"/>
      <c r="JVS40" s="10"/>
      <c r="JVT40" s="10"/>
      <c r="JVU40" s="10"/>
      <c r="JVV40" s="10"/>
      <c r="JVW40" s="10"/>
      <c r="JVX40" s="10"/>
      <c r="JVY40" s="10"/>
      <c r="JVZ40" s="10"/>
      <c r="JWA40" s="10"/>
      <c r="JWB40" s="10"/>
      <c r="JWC40" s="10"/>
      <c r="JWD40" s="10"/>
      <c r="JWE40" s="10"/>
      <c r="JWF40" s="10"/>
      <c r="JWG40" s="10"/>
      <c r="JWH40" s="10"/>
      <c r="JWI40" s="10"/>
      <c r="JWJ40" s="10"/>
      <c r="JWK40" s="10"/>
      <c r="JWL40" s="10"/>
      <c r="JWM40" s="10"/>
      <c r="JWN40" s="10"/>
      <c r="JWO40" s="10"/>
      <c r="JWP40" s="10"/>
      <c r="JWQ40" s="10"/>
      <c r="JWR40" s="10"/>
      <c r="JWS40" s="10"/>
      <c r="JWT40" s="10"/>
      <c r="JWU40" s="10"/>
      <c r="JWV40" s="10"/>
      <c r="JWW40" s="10"/>
      <c r="JWX40" s="10"/>
      <c r="JWY40" s="10"/>
      <c r="JWZ40" s="10"/>
      <c r="JXA40" s="10"/>
      <c r="JXB40" s="10"/>
      <c r="JXC40" s="10"/>
      <c r="JXD40" s="10"/>
      <c r="JXE40" s="10"/>
      <c r="JXF40" s="10"/>
      <c r="JXG40" s="10"/>
      <c r="JXH40" s="10"/>
      <c r="JXI40" s="10"/>
      <c r="JXJ40" s="10"/>
      <c r="JXK40" s="10"/>
      <c r="JXL40" s="10"/>
      <c r="JXM40" s="10"/>
      <c r="JXN40" s="10"/>
      <c r="JXO40" s="10"/>
      <c r="JXP40" s="10"/>
      <c r="JXQ40" s="10"/>
      <c r="JXR40" s="10"/>
      <c r="JXS40" s="10"/>
      <c r="JXT40" s="10"/>
      <c r="JXU40" s="10"/>
      <c r="JXV40" s="10"/>
      <c r="JXW40" s="10"/>
      <c r="JXX40" s="10"/>
      <c r="JXY40" s="10"/>
      <c r="JXZ40" s="10"/>
      <c r="JYA40" s="10"/>
      <c r="JYB40" s="10"/>
      <c r="JYC40" s="10"/>
      <c r="JYD40" s="10"/>
      <c r="JYE40" s="10"/>
      <c r="JYF40" s="10"/>
      <c r="JYG40" s="10"/>
      <c r="JYH40" s="10"/>
      <c r="JYI40" s="10"/>
      <c r="JYJ40" s="10"/>
      <c r="JYK40" s="10"/>
      <c r="JYL40" s="10"/>
      <c r="JYM40" s="10"/>
      <c r="JYN40" s="10"/>
      <c r="JYO40" s="10"/>
      <c r="JYP40" s="10"/>
      <c r="JYQ40" s="10"/>
      <c r="JYR40" s="10"/>
      <c r="JYS40" s="10"/>
      <c r="JYT40" s="10"/>
      <c r="JYU40" s="10"/>
      <c r="JYV40" s="10"/>
      <c r="JYW40" s="10"/>
      <c r="JYX40" s="10"/>
      <c r="JYY40" s="10"/>
      <c r="JYZ40" s="10"/>
      <c r="JZA40" s="10"/>
      <c r="JZB40" s="10"/>
      <c r="JZC40" s="10"/>
      <c r="JZD40" s="10"/>
      <c r="JZE40" s="10"/>
      <c r="JZF40" s="10"/>
      <c r="JZG40" s="10"/>
      <c r="JZH40" s="10"/>
      <c r="JZI40" s="10"/>
      <c r="JZJ40" s="10"/>
      <c r="JZK40" s="10"/>
      <c r="JZL40" s="10"/>
      <c r="JZM40" s="10"/>
      <c r="JZN40" s="10"/>
      <c r="JZO40" s="10"/>
      <c r="JZP40" s="10"/>
      <c r="JZQ40" s="10"/>
      <c r="JZR40" s="10"/>
      <c r="JZS40" s="10"/>
      <c r="JZT40" s="10"/>
      <c r="JZU40" s="10"/>
      <c r="JZV40" s="10"/>
      <c r="JZW40" s="10"/>
      <c r="JZX40" s="10"/>
      <c r="JZY40" s="10"/>
      <c r="JZZ40" s="10"/>
      <c r="KAA40" s="10"/>
      <c r="KAB40" s="10"/>
      <c r="KAC40" s="10"/>
      <c r="KAD40" s="10"/>
      <c r="KAE40" s="10"/>
      <c r="KAF40" s="10"/>
      <c r="KAG40" s="10"/>
      <c r="KAH40" s="10"/>
      <c r="KAI40" s="10"/>
      <c r="KAJ40" s="10"/>
      <c r="KAK40" s="10"/>
      <c r="KAL40" s="10"/>
      <c r="KAM40" s="10"/>
      <c r="KAN40" s="10"/>
      <c r="KAO40" s="10"/>
      <c r="KAP40" s="10"/>
      <c r="KAQ40" s="10"/>
      <c r="KAR40" s="10"/>
      <c r="KAS40" s="10"/>
      <c r="KAT40" s="10"/>
      <c r="KAU40" s="10"/>
      <c r="KAV40" s="10"/>
      <c r="KAW40" s="10"/>
      <c r="KAX40" s="10"/>
      <c r="KAY40" s="10"/>
      <c r="KAZ40" s="10"/>
      <c r="KBA40" s="10"/>
      <c r="KBB40" s="10"/>
      <c r="KBC40" s="10"/>
      <c r="KBD40" s="10"/>
      <c r="KBE40" s="10"/>
      <c r="KBF40" s="10"/>
      <c r="KBG40" s="10"/>
      <c r="KBH40" s="10"/>
      <c r="KBI40" s="10"/>
      <c r="KBJ40" s="10"/>
      <c r="KBK40" s="10"/>
      <c r="KBL40" s="10"/>
      <c r="KBM40" s="10"/>
      <c r="KBN40" s="10"/>
      <c r="KBO40" s="10"/>
      <c r="KBP40" s="10"/>
      <c r="KBQ40" s="10"/>
      <c r="KBR40" s="10"/>
      <c r="KBS40" s="10"/>
      <c r="KBT40" s="10"/>
      <c r="KBU40" s="10"/>
      <c r="KBV40" s="10"/>
      <c r="KBW40" s="10"/>
      <c r="KBX40" s="10"/>
      <c r="KBY40" s="10"/>
      <c r="KBZ40" s="10"/>
      <c r="KCA40" s="10"/>
      <c r="KCB40" s="10"/>
      <c r="KCC40" s="10"/>
      <c r="KCD40" s="10"/>
      <c r="KCE40" s="10"/>
      <c r="KCF40" s="10"/>
      <c r="KCG40" s="10"/>
      <c r="KCH40" s="10"/>
      <c r="KCI40" s="10"/>
      <c r="KCJ40" s="10"/>
      <c r="KCK40" s="10"/>
      <c r="KCL40" s="10"/>
      <c r="KCM40" s="10"/>
      <c r="KCN40" s="10"/>
      <c r="KCO40" s="10"/>
      <c r="KCP40" s="10"/>
      <c r="KCQ40" s="10"/>
      <c r="KCR40" s="10"/>
      <c r="KCS40" s="10"/>
      <c r="KCT40" s="10"/>
      <c r="KCU40" s="10"/>
      <c r="KCV40" s="10"/>
      <c r="KCW40" s="10"/>
      <c r="KCX40" s="10"/>
      <c r="KCY40" s="10"/>
      <c r="KCZ40" s="10"/>
      <c r="KDA40" s="10"/>
      <c r="KDB40" s="10"/>
      <c r="KDC40" s="10"/>
      <c r="KDD40" s="10"/>
      <c r="KDE40" s="10"/>
      <c r="KDF40" s="10"/>
      <c r="KDG40" s="10"/>
      <c r="KDH40" s="10"/>
      <c r="KDI40" s="10"/>
      <c r="KDJ40" s="10"/>
      <c r="KDK40" s="10"/>
      <c r="KDL40" s="10"/>
      <c r="KDM40" s="10"/>
      <c r="KDN40" s="10"/>
      <c r="KDO40" s="10"/>
      <c r="KDP40" s="10"/>
      <c r="KDQ40" s="10"/>
      <c r="KDR40" s="10"/>
      <c r="KDS40" s="10"/>
      <c r="KDT40" s="10"/>
      <c r="KDU40" s="10"/>
      <c r="KDV40" s="10"/>
      <c r="KDW40" s="10"/>
      <c r="KDX40" s="10"/>
      <c r="KDY40" s="10"/>
      <c r="KDZ40" s="10"/>
      <c r="KEA40" s="10"/>
      <c r="KEB40" s="10"/>
      <c r="KEC40" s="10"/>
      <c r="KED40" s="10"/>
      <c r="KEE40" s="10"/>
      <c r="KEF40" s="10"/>
      <c r="KEG40" s="10"/>
      <c r="KEH40" s="10"/>
      <c r="KEI40" s="10"/>
      <c r="KEJ40" s="10"/>
      <c r="KEK40" s="10"/>
      <c r="KEL40" s="10"/>
      <c r="KEM40" s="10"/>
      <c r="KEN40" s="10"/>
      <c r="KEO40" s="10"/>
      <c r="KEP40" s="10"/>
      <c r="KEQ40" s="10"/>
      <c r="KER40" s="10"/>
      <c r="KES40" s="10"/>
      <c r="KET40" s="10"/>
      <c r="KEU40" s="10"/>
      <c r="KEV40" s="10"/>
      <c r="KEW40" s="10"/>
      <c r="KEX40" s="10"/>
      <c r="KEY40" s="10"/>
      <c r="KEZ40" s="10"/>
      <c r="KFA40" s="10"/>
      <c r="KFB40" s="10"/>
      <c r="KFC40" s="10"/>
      <c r="KFD40" s="10"/>
      <c r="KFE40" s="10"/>
      <c r="KFF40" s="10"/>
      <c r="KFG40" s="10"/>
      <c r="KFH40" s="10"/>
      <c r="KFI40" s="10"/>
      <c r="KFJ40" s="10"/>
      <c r="KFK40" s="10"/>
      <c r="KFL40" s="10"/>
      <c r="KFM40" s="10"/>
      <c r="KFN40" s="10"/>
      <c r="KFO40" s="10"/>
      <c r="KFP40" s="10"/>
      <c r="KFQ40" s="10"/>
      <c r="KFR40" s="10"/>
      <c r="KFS40" s="10"/>
      <c r="KFT40" s="10"/>
      <c r="KFU40" s="10"/>
      <c r="KFV40" s="10"/>
      <c r="KFW40" s="10"/>
      <c r="KFX40" s="10"/>
      <c r="KFY40" s="10"/>
      <c r="KFZ40" s="10"/>
      <c r="KGA40" s="10"/>
      <c r="KGB40" s="10"/>
      <c r="KGC40" s="10"/>
      <c r="KGD40" s="10"/>
      <c r="KGE40" s="10"/>
      <c r="KGF40" s="10"/>
      <c r="KGG40" s="10"/>
      <c r="KGH40" s="10"/>
      <c r="KGI40" s="10"/>
      <c r="KGJ40" s="10"/>
      <c r="KGK40" s="10"/>
      <c r="KGL40" s="10"/>
      <c r="KGM40" s="10"/>
      <c r="KGN40" s="10"/>
      <c r="KGO40" s="10"/>
      <c r="KGP40" s="10"/>
      <c r="KGQ40" s="10"/>
      <c r="KGR40" s="10"/>
      <c r="KGS40" s="10"/>
      <c r="KGT40" s="10"/>
      <c r="KGU40" s="10"/>
      <c r="KGV40" s="10"/>
      <c r="KGW40" s="10"/>
      <c r="KGX40" s="10"/>
      <c r="KGY40" s="10"/>
      <c r="KGZ40" s="10"/>
      <c r="KHA40" s="10"/>
      <c r="KHB40" s="10"/>
      <c r="KHC40" s="10"/>
      <c r="KHD40" s="10"/>
      <c r="KHE40" s="10"/>
      <c r="KHF40" s="10"/>
      <c r="KHG40" s="10"/>
      <c r="KHH40" s="10"/>
      <c r="KHI40" s="10"/>
      <c r="KHJ40" s="10"/>
      <c r="KHK40" s="10"/>
      <c r="KHL40" s="10"/>
      <c r="KHM40" s="10"/>
      <c r="KHN40" s="10"/>
      <c r="KHO40" s="10"/>
      <c r="KHP40" s="10"/>
      <c r="KHQ40" s="10"/>
      <c r="KHR40" s="10"/>
      <c r="KHS40" s="10"/>
      <c r="KHT40" s="10"/>
      <c r="KHU40" s="10"/>
      <c r="KHV40" s="10"/>
      <c r="KHW40" s="10"/>
      <c r="KHX40" s="10"/>
      <c r="KHY40" s="10"/>
      <c r="KHZ40" s="10"/>
      <c r="KIA40" s="10"/>
      <c r="KIB40" s="10"/>
      <c r="KIC40" s="10"/>
      <c r="KID40" s="10"/>
      <c r="KIE40" s="10"/>
      <c r="KIF40" s="10"/>
      <c r="KIG40" s="10"/>
      <c r="KIH40" s="10"/>
      <c r="KII40" s="10"/>
      <c r="KIJ40" s="10"/>
      <c r="KIK40" s="10"/>
      <c r="KIL40" s="10"/>
      <c r="KIM40" s="10"/>
      <c r="KIN40" s="10"/>
      <c r="KIO40" s="10"/>
      <c r="KIP40" s="10"/>
      <c r="KIQ40" s="10"/>
      <c r="KIR40" s="10"/>
      <c r="KIS40" s="10"/>
      <c r="KIT40" s="10"/>
      <c r="KIU40" s="10"/>
      <c r="KIV40" s="10"/>
      <c r="KIW40" s="10"/>
      <c r="KIX40" s="10"/>
      <c r="KIY40" s="10"/>
      <c r="KIZ40" s="10"/>
      <c r="KJA40" s="10"/>
      <c r="KJB40" s="10"/>
      <c r="KJC40" s="10"/>
      <c r="KJD40" s="10"/>
      <c r="KJE40" s="10"/>
      <c r="KJF40" s="10"/>
      <c r="KJG40" s="10"/>
      <c r="KJH40" s="10"/>
      <c r="KJI40" s="10"/>
      <c r="KJJ40" s="10"/>
      <c r="KJK40" s="10"/>
      <c r="KJL40" s="10"/>
      <c r="KJM40" s="10"/>
      <c r="KJN40" s="10"/>
      <c r="KJO40" s="10"/>
      <c r="KJP40" s="10"/>
      <c r="KJQ40" s="10"/>
      <c r="KJR40" s="10"/>
      <c r="KJS40" s="10"/>
      <c r="KJT40" s="10"/>
      <c r="KJU40" s="10"/>
      <c r="KJV40" s="10"/>
      <c r="KJW40" s="10"/>
      <c r="KJX40" s="10"/>
      <c r="KJY40" s="10"/>
      <c r="KJZ40" s="10"/>
      <c r="KKA40" s="10"/>
      <c r="KKB40" s="10"/>
      <c r="KKC40" s="10"/>
      <c r="KKD40" s="10"/>
      <c r="KKE40" s="10"/>
      <c r="KKF40" s="10"/>
      <c r="KKG40" s="10"/>
      <c r="KKH40" s="10"/>
      <c r="KKI40" s="10"/>
      <c r="KKJ40" s="10"/>
      <c r="KKK40" s="10"/>
      <c r="KKL40" s="10"/>
      <c r="KKM40" s="10"/>
      <c r="KKN40" s="10"/>
      <c r="KKO40" s="10"/>
      <c r="KKP40" s="10"/>
      <c r="KKQ40" s="10"/>
      <c r="KKR40" s="10"/>
      <c r="KKS40" s="10"/>
      <c r="KKT40" s="10"/>
      <c r="KKU40" s="10"/>
      <c r="KKV40" s="10"/>
      <c r="KKW40" s="10"/>
      <c r="KKX40" s="10"/>
      <c r="KKY40" s="10"/>
      <c r="KKZ40" s="10"/>
      <c r="KLA40" s="10"/>
      <c r="KLB40" s="10"/>
      <c r="KLC40" s="10"/>
      <c r="KLD40" s="10"/>
      <c r="KLE40" s="10"/>
      <c r="KLF40" s="10"/>
      <c r="KLG40" s="10"/>
      <c r="KLH40" s="10"/>
      <c r="KLI40" s="10"/>
      <c r="KLJ40" s="10"/>
      <c r="KLK40" s="10"/>
      <c r="KLL40" s="10"/>
      <c r="KLM40" s="10"/>
      <c r="KLN40" s="10"/>
      <c r="KLO40" s="10"/>
      <c r="KLP40" s="10"/>
      <c r="KLQ40" s="10"/>
      <c r="KLR40" s="10"/>
      <c r="KLS40" s="10"/>
      <c r="KLT40" s="10"/>
      <c r="KLU40" s="10"/>
      <c r="KLV40" s="10"/>
      <c r="KLW40" s="10"/>
      <c r="KLX40" s="10"/>
      <c r="KLY40" s="10"/>
      <c r="KLZ40" s="10"/>
      <c r="KMA40" s="10"/>
      <c r="KMB40" s="10"/>
      <c r="KMC40" s="10"/>
      <c r="KMD40" s="10"/>
      <c r="KME40" s="10"/>
      <c r="KMF40" s="10"/>
      <c r="KMG40" s="10"/>
      <c r="KMH40" s="10"/>
      <c r="KMI40" s="10"/>
      <c r="KMJ40" s="10"/>
      <c r="KMK40" s="10"/>
      <c r="KML40" s="10"/>
      <c r="KMM40" s="10"/>
      <c r="KMN40" s="10"/>
      <c r="KMO40" s="10"/>
      <c r="KMP40" s="10"/>
      <c r="KMQ40" s="10"/>
      <c r="KMR40" s="10"/>
      <c r="KMS40" s="10"/>
      <c r="KMT40" s="10"/>
      <c r="KMU40" s="10"/>
      <c r="KMV40" s="10"/>
      <c r="KMW40" s="10"/>
      <c r="KMX40" s="10"/>
      <c r="KMY40" s="10"/>
      <c r="KMZ40" s="10"/>
      <c r="KNA40" s="10"/>
      <c r="KNB40" s="10"/>
      <c r="KNC40" s="10"/>
      <c r="KND40" s="10"/>
      <c r="KNE40" s="10"/>
      <c r="KNF40" s="10"/>
      <c r="KNG40" s="10"/>
      <c r="KNH40" s="10"/>
      <c r="KNI40" s="10"/>
      <c r="KNJ40" s="10"/>
      <c r="KNK40" s="10"/>
      <c r="KNL40" s="10"/>
      <c r="KNM40" s="10"/>
      <c r="KNN40" s="10"/>
      <c r="KNO40" s="10"/>
      <c r="KNP40" s="10"/>
      <c r="KNQ40" s="10"/>
      <c r="KNR40" s="10"/>
      <c r="KNS40" s="10"/>
      <c r="KNT40" s="10"/>
      <c r="KNU40" s="10"/>
      <c r="KNV40" s="10"/>
      <c r="KNW40" s="10"/>
      <c r="KNX40" s="10"/>
      <c r="KNY40" s="10"/>
      <c r="KNZ40" s="10"/>
      <c r="KOA40" s="10"/>
      <c r="KOB40" s="10"/>
      <c r="KOC40" s="10"/>
      <c r="KOD40" s="10"/>
      <c r="KOE40" s="10"/>
      <c r="KOF40" s="10"/>
      <c r="KOG40" s="10"/>
      <c r="KOH40" s="10"/>
      <c r="KOI40" s="10"/>
      <c r="KOJ40" s="10"/>
      <c r="KOK40" s="10"/>
      <c r="KOL40" s="10"/>
      <c r="KOM40" s="10"/>
      <c r="KON40" s="10"/>
      <c r="KOO40" s="10"/>
      <c r="KOP40" s="10"/>
      <c r="KOQ40" s="10"/>
      <c r="KOR40" s="10"/>
      <c r="KOS40" s="10"/>
      <c r="KOT40" s="10"/>
      <c r="KOU40" s="10"/>
      <c r="KOV40" s="10"/>
      <c r="KOW40" s="10"/>
      <c r="KOX40" s="10"/>
      <c r="KOY40" s="10"/>
      <c r="KOZ40" s="10"/>
      <c r="KPA40" s="10"/>
      <c r="KPB40" s="10"/>
      <c r="KPC40" s="10"/>
      <c r="KPD40" s="10"/>
      <c r="KPE40" s="10"/>
      <c r="KPF40" s="10"/>
      <c r="KPG40" s="10"/>
      <c r="KPH40" s="10"/>
      <c r="KPI40" s="10"/>
      <c r="KPJ40" s="10"/>
      <c r="KPK40" s="10"/>
      <c r="KPL40" s="10"/>
      <c r="KPM40" s="10"/>
      <c r="KPN40" s="10"/>
      <c r="KPO40" s="10"/>
      <c r="KPP40" s="10"/>
      <c r="KPQ40" s="10"/>
      <c r="KPR40" s="10"/>
      <c r="KPS40" s="10"/>
      <c r="KPT40" s="10"/>
      <c r="KPU40" s="10"/>
      <c r="KPV40" s="10"/>
      <c r="KPW40" s="10"/>
      <c r="KPX40" s="10"/>
      <c r="KPY40" s="10"/>
      <c r="KPZ40" s="10"/>
      <c r="KQA40" s="10"/>
      <c r="KQB40" s="10"/>
      <c r="KQC40" s="10"/>
      <c r="KQD40" s="10"/>
      <c r="KQE40" s="10"/>
      <c r="KQF40" s="10"/>
      <c r="KQG40" s="10"/>
      <c r="KQH40" s="10"/>
      <c r="KQI40" s="10"/>
      <c r="KQJ40" s="10"/>
      <c r="KQK40" s="10"/>
      <c r="KQL40" s="10"/>
      <c r="KQM40" s="10"/>
      <c r="KQN40" s="10"/>
      <c r="KQO40" s="10"/>
      <c r="KQP40" s="10"/>
      <c r="KQQ40" s="10"/>
      <c r="KQR40" s="10"/>
      <c r="KQS40" s="10"/>
      <c r="KQT40" s="10"/>
      <c r="KQU40" s="10"/>
      <c r="KQV40" s="10"/>
      <c r="KQW40" s="10"/>
      <c r="KQX40" s="10"/>
      <c r="KQY40" s="10"/>
      <c r="KQZ40" s="10"/>
      <c r="KRA40" s="10"/>
      <c r="KRB40" s="10"/>
      <c r="KRC40" s="10"/>
      <c r="KRD40" s="10"/>
      <c r="KRE40" s="10"/>
      <c r="KRF40" s="10"/>
      <c r="KRG40" s="10"/>
      <c r="KRH40" s="10"/>
      <c r="KRI40" s="10"/>
      <c r="KRJ40" s="10"/>
      <c r="KRK40" s="10"/>
      <c r="KRL40" s="10"/>
      <c r="KRM40" s="10"/>
      <c r="KRN40" s="10"/>
      <c r="KRO40" s="10"/>
      <c r="KRP40" s="10"/>
      <c r="KRQ40" s="10"/>
      <c r="KRR40" s="10"/>
      <c r="KRS40" s="10"/>
      <c r="KRT40" s="10"/>
      <c r="KRU40" s="10"/>
      <c r="KRV40" s="10"/>
      <c r="KRW40" s="10"/>
      <c r="KRX40" s="10"/>
      <c r="KRY40" s="10"/>
      <c r="KRZ40" s="10"/>
      <c r="KSA40" s="10"/>
      <c r="KSB40" s="10"/>
      <c r="KSC40" s="10"/>
      <c r="KSD40" s="10"/>
      <c r="KSE40" s="10"/>
      <c r="KSF40" s="10"/>
      <c r="KSG40" s="10"/>
      <c r="KSH40" s="10"/>
      <c r="KSI40" s="10"/>
      <c r="KSJ40" s="10"/>
      <c r="KSK40" s="10"/>
      <c r="KSL40" s="10"/>
      <c r="KSM40" s="10"/>
      <c r="KSN40" s="10"/>
      <c r="KSO40" s="10"/>
      <c r="KSP40" s="10"/>
      <c r="KSQ40" s="10"/>
      <c r="KSR40" s="10"/>
      <c r="KSS40" s="10"/>
      <c r="KST40" s="10"/>
      <c r="KSU40" s="10"/>
      <c r="KSV40" s="10"/>
      <c r="KSW40" s="10"/>
      <c r="KSX40" s="10"/>
      <c r="KSY40" s="10"/>
      <c r="KSZ40" s="10"/>
      <c r="KTA40" s="10"/>
      <c r="KTB40" s="10"/>
      <c r="KTC40" s="10"/>
      <c r="KTD40" s="10"/>
      <c r="KTE40" s="10"/>
      <c r="KTF40" s="10"/>
      <c r="KTG40" s="10"/>
      <c r="KTH40" s="10"/>
      <c r="KTI40" s="10"/>
      <c r="KTJ40" s="10"/>
      <c r="KTK40" s="10"/>
      <c r="KTL40" s="10"/>
      <c r="KTM40" s="10"/>
      <c r="KTN40" s="10"/>
      <c r="KTO40" s="10"/>
      <c r="KTP40" s="10"/>
      <c r="KTQ40" s="10"/>
      <c r="KTR40" s="10"/>
      <c r="KTS40" s="10"/>
      <c r="KTT40" s="10"/>
      <c r="KTU40" s="10"/>
      <c r="KTV40" s="10"/>
      <c r="KTW40" s="10"/>
      <c r="KTX40" s="10"/>
      <c r="KTY40" s="10"/>
      <c r="KTZ40" s="10"/>
      <c r="KUA40" s="10"/>
      <c r="KUB40" s="10"/>
      <c r="KUC40" s="10"/>
      <c r="KUD40" s="10"/>
      <c r="KUE40" s="10"/>
      <c r="KUF40" s="10"/>
      <c r="KUG40" s="10"/>
      <c r="KUH40" s="10"/>
      <c r="KUI40" s="10"/>
      <c r="KUJ40" s="10"/>
      <c r="KUK40" s="10"/>
      <c r="KUL40" s="10"/>
      <c r="KUM40" s="10"/>
      <c r="KUN40" s="10"/>
      <c r="KUO40" s="10"/>
      <c r="KUP40" s="10"/>
      <c r="KUQ40" s="10"/>
      <c r="KUR40" s="10"/>
      <c r="KUS40" s="10"/>
      <c r="KUT40" s="10"/>
      <c r="KUU40" s="10"/>
      <c r="KUV40" s="10"/>
      <c r="KUW40" s="10"/>
      <c r="KUX40" s="10"/>
      <c r="KUY40" s="10"/>
      <c r="KUZ40" s="10"/>
      <c r="KVA40" s="10"/>
      <c r="KVB40" s="10"/>
      <c r="KVC40" s="10"/>
      <c r="KVD40" s="10"/>
      <c r="KVE40" s="10"/>
      <c r="KVF40" s="10"/>
      <c r="KVG40" s="10"/>
      <c r="KVH40" s="10"/>
      <c r="KVI40" s="10"/>
      <c r="KVJ40" s="10"/>
      <c r="KVK40" s="10"/>
      <c r="KVL40" s="10"/>
      <c r="KVM40" s="10"/>
      <c r="KVN40" s="10"/>
      <c r="KVO40" s="10"/>
      <c r="KVP40" s="10"/>
      <c r="KVQ40" s="10"/>
      <c r="KVR40" s="10"/>
      <c r="KVS40" s="10"/>
      <c r="KVT40" s="10"/>
      <c r="KVU40" s="10"/>
      <c r="KVV40" s="10"/>
      <c r="KVW40" s="10"/>
      <c r="KVX40" s="10"/>
      <c r="KVY40" s="10"/>
      <c r="KVZ40" s="10"/>
      <c r="KWA40" s="10"/>
      <c r="KWB40" s="10"/>
      <c r="KWC40" s="10"/>
      <c r="KWD40" s="10"/>
      <c r="KWE40" s="10"/>
      <c r="KWF40" s="10"/>
      <c r="KWG40" s="10"/>
      <c r="KWH40" s="10"/>
      <c r="KWI40" s="10"/>
      <c r="KWJ40" s="10"/>
      <c r="KWK40" s="10"/>
      <c r="KWL40" s="10"/>
      <c r="KWM40" s="10"/>
      <c r="KWN40" s="10"/>
      <c r="KWO40" s="10"/>
      <c r="KWP40" s="10"/>
      <c r="KWQ40" s="10"/>
      <c r="KWR40" s="10"/>
      <c r="KWS40" s="10"/>
      <c r="KWT40" s="10"/>
      <c r="KWU40" s="10"/>
      <c r="KWV40" s="10"/>
      <c r="KWW40" s="10"/>
      <c r="KWX40" s="10"/>
      <c r="KWY40" s="10"/>
      <c r="KWZ40" s="10"/>
      <c r="KXA40" s="10"/>
      <c r="KXB40" s="10"/>
      <c r="KXC40" s="10"/>
      <c r="KXD40" s="10"/>
      <c r="KXE40" s="10"/>
      <c r="KXF40" s="10"/>
      <c r="KXG40" s="10"/>
      <c r="KXH40" s="10"/>
      <c r="KXI40" s="10"/>
      <c r="KXJ40" s="10"/>
      <c r="KXK40" s="10"/>
      <c r="KXL40" s="10"/>
      <c r="KXM40" s="10"/>
      <c r="KXN40" s="10"/>
      <c r="KXO40" s="10"/>
      <c r="KXP40" s="10"/>
      <c r="KXQ40" s="10"/>
      <c r="KXR40" s="10"/>
      <c r="KXS40" s="10"/>
      <c r="KXT40" s="10"/>
      <c r="KXU40" s="10"/>
      <c r="KXV40" s="10"/>
      <c r="KXW40" s="10"/>
      <c r="KXX40" s="10"/>
      <c r="KXY40" s="10"/>
      <c r="KXZ40" s="10"/>
      <c r="KYA40" s="10"/>
      <c r="KYB40" s="10"/>
      <c r="KYC40" s="10"/>
      <c r="KYD40" s="10"/>
      <c r="KYE40" s="10"/>
      <c r="KYF40" s="10"/>
      <c r="KYG40" s="10"/>
      <c r="KYH40" s="10"/>
      <c r="KYI40" s="10"/>
      <c r="KYJ40" s="10"/>
      <c r="KYK40" s="10"/>
      <c r="KYL40" s="10"/>
      <c r="KYM40" s="10"/>
      <c r="KYN40" s="10"/>
      <c r="KYO40" s="10"/>
      <c r="KYP40" s="10"/>
      <c r="KYQ40" s="10"/>
      <c r="KYR40" s="10"/>
      <c r="KYS40" s="10"/>
      <c r="KYT40" s="10"/>
      <c r="KYU40" s="10"/>
      <c r="KYV40" s="10"/>
      <c r="KYW40" s="10"/>
      <c r="KYX40" s="10"/>
      <c r="KYY40" s="10"/>
      <c r="KYZ40" s="10"/>
      <c r="KZA40" s="10"/>
      <c r="KZB40" s="10"/>
      <c r="KZC40" s="10"/>
      <c r="KZD40" s="10"/>
      <c r="KZE40" s="10"/>
      <c r="KZF40" s="10"/>
      <c r="KZG40" s="10"/>
      <c r="KZH40" s="10"/>
      <c r="KZI40" s="10"/>
      <c r="KZJ40" s="10"/>
      <c r="KZK40" s="10"/>
      <c r="KZL40" s="10"/>
      <c r="KZM40" s="10"/>
      <c r="KZN40" s="10"/>
      <c r="KZO40" s="10"/>
      <c r="KZP40" s="10"/>
      <c r="KZQ40" s="10"/>
      <c r="KZR40" s="10"/>
      <c r="KZS40" s="10"/>
      <c r="KZT40" s="10"/>
      <c r="KZU40" s="10"/>
      <c r="KZV40" s="10"/>
      <c r="KZW40" s="10"/>
      <c r="KZX40" s="10"/>
      <c r="KZY40" s="10"/>
      <c r="KZZ40" s="10"/>
      <c r="LAA40" s="10"/>
      <c r="LAB40" s="10"/>
      <c r="LAC40" s="10"/>
      <c r="LAD40" s="10"/>
      <c r="LAE40" s="10"/>
      <c r="LAF40" s="10"/>
      <c r="LAG40" s="10"/>
      <c r="LAH40" s="10"/>
      <c r="LAI40" s="10"/>
      <c r="LAJ40" s="10"/>
      <c r="LAK40" s="10"/>
      <c r="LAL40" s="10"/>
      <c r="LAM40" s="10"/>
      <c r="LAN40" s="10"/>
      <c r="LAO40" s="10"/>
      <c r="LAP40" s="10"/>
      <c r="LAQ40" s="10"/>
      <c r="LAR40" s="10"/>
      <c r="LAS40" s="10"/>
      <c r="LAT40" s="10"/>
      <c r="LAU40" s="10"/>
      <c r="LAV40" s="10"/>
      <c r="LAW40" s="10"/>
      <c r="LAX40" s="10"/>
      <c r="LAY40" s="10"/>
      <c r="LAZ40" s="10"/>
      <c r="LBA40" s="10"/>
      <c r="LBB40" s="10"/>
      <c r="LBC40" s="10"/>
      <c r="LBD40" s="10"/>
      <c r="LBE40" s="10"/>
      <c r="LBF40" s="10"/>
      <c r="LBG40" s="10"/>
      <c r="LBH40" s="10"/>
      <c r="LBI40" s="10"/>
      <c r="LBJ40" s="10"/>
      <c r="LBK40" s="10"/>
      <c r="LBL40" s="10"/>
      <c r="LBM40" s="10"/>
      <c r="LBN40" s="10"/>
      <c r="LBO40" s="10"/>
      <c r="LBP40" s="10"/>
      <c r="LBQ40" s="10"/>
      <c r="LBR40" s="10"/>
      <c r="LBS40" s="10"/>
      <c r="LBT40" s="10"/>
      <c r="LBU40" s="10"/>
      <c r="LBV40" s="10"/>
      <c r="LBW40" s="10"/>
      <c r="LBX40" s="10"/>
      <c r="LBY40" s="10"/>
      <c r="LBZ40" s="10"/>
      <c r="LCA40" s="10"/>
      <c r="LCB40" s="10"/>
      <c r="LCC40" s="10"/>
      <c r="LCD40" s="10"/>
      <c r="LCE40" s="10"/>
      <c r="LCF40" s="10"/>
      <c r="LCG40" s="10"/>
      <c r="LCH40" s="10"/>
      <c r="LCI40" s="10"/>
      <c r="LCJ40" s="10"/>
      <c r="LCK40" s="10"/>
      <c r="LCL40" s="10"/>
      <c r="LCM40" s="10"/>
      <c r="LCN40" s="10"/>
      <c r="LCO40" s="10"/>
      <c r="LCP40" s="10"/>
      <c r="LCQ40" s="10"/>
      <c r="LCR40" s="10"/>
      <c r="LCS40" s="10"/>
      <c r="LCT40" s="10"/>
      <c r="LCU40" s="10"/>
      <c r="LCV40" s="10"/>
      <c r="LCW40" s="10"/>
      <c r="LCX40" s="10"/>
      <c r="LCY40" s="10"/>
      <c r="LCZ40" s="10"/>
      <c r="LDA40" s="10"/>
      <c r="LDB40" s="10"/>
      <c r="LDC40" s="10"/>
      <c r="LDD40" s="10"/>
      <c r="LDE40" s="10"/>
      <c r="LDF40" s="10"/>
      <c r="LDG40" s="10"/>
      <c r="LDH40" s="10"/>
      <c r="LDI40" s="10"/>
      <c r="LDJ40" s="10"/>
      <c r="LDK40" s="10"/>
      <c r="LDL40" s="10"/>
      <c r="LDM40" s="10"/>
      <c r="LDN40" s="10"/>
      <c r="LDO40" s="10"/>
      <c r="LDP40" s="10"/>
      <c r="LDQ40" s="10"/>
      <c r="LDR40" s="10"/>
      <c r="LDS40" s="10"/>
      <c r="LDT40" s="10"/>
      <c r="LDU40" s="10"/>
      <c r="LDV40" s="10"/>
      <c r="LDW40" s="10"/>
      <c r="LDX40" s="10"/>
      <c r="LDY40" s="10"/>
      <c r="LDZ40" s="10"/>
      <c r="LEA40" s="10"/>
      <c r="LEB40" s="10"/>
      <c r="LEC40" s="10"/>
      <c r="LED40" s="10"/>
      <c r="LEE40" s="10"/>
      <c r="LEF40" s="10"/>
      <c r="LEG40" s="10"/>
      <c r="LEH40" s="10"/>
      <c r="LEI40" s="10"/>
      <c r="LEJ40" s="10"/>
      <c r="LEK40" s="10"/>
      <c r="LEL40" s="10"/>
      <c r="LEM40" s="10"/>
      <c r="LEN40" s="10"/>
      <c r="LEO40" s="10"/>
      <c r="LEP40" s="10"/>
      <c r="LEQ40" s="10"/>
      <c r="LER40" s="10"/>
      <c r="LES40" s="10"/>
      <c r="LET40" s="10"/>
      <c r="LEU40" s="10"/>
      <c r="LEV40" s="10"/>
      <c r="LEW40" s="10"/>
      <c r="LEX40" s="10"/>
      <c r="LEY40" s="10"/>
      <c r="LEZ40" s="10"/>
      <c r="LFA40" s="10"/>
      <c r="LFB40" s="10"/>
      <c r="LFC40" s="10"/>
      <c r="LFD40" s="10"/>
      <c r="LFE40" s="10"/>
      <c r="LFF40" s="10"/>
      <c r="LFG40" s="10"/>
      <c r="LFH40" s="10"/>
      <c r="LFI40" s="10"/>
      <c r="LFJ40" s="10"/>
      <c r="LFK40" s="10"/>
      <c r="LFL40" s="10"/>
      <c r="LFM40" s="10"/>
      <c r="LFN40" s="10"/>
      <c r="LFO40" s="10"/>
      <c r="LFP40" s="10"/>
      <c r="LFQ40" s="10"/>
      <c r="LFR40" s="10"/>
      <c r="LFS40" s="10"/>
      <c r="LFT40" s="10"/>
      <c r="LFU40" s="10"/>
      <c r="LFV40" s="10"/>
      <c r="LFW40" s="10"/>
      <c r="LFX40" s="10"/>
      <c r="LFY40" s="10"/>
      <c r="LFZ40" s="10"/>
      <c r="LGA40" s="10"/>
      <c r="LGB40" s="10"/>
      <c r="LGC40" s="10"/>
      <c r="LGD40" s="10"/>
      <c r="LGE40" s="10"/>
      <c r="LGF40" s="10"/>
      <c r="LGG40" s="10"/>
      <c r="LGH40" s="10"/>
      <c r="LGI40" s="10"/>
      <c r="LGJ40" s="10"/>
      <c r="LGK40" s="10"/>
      <c r="LGL40" s="10"/>
      <c r="LGM40" s="10"/>
      <c r="LGN40" s="10"/>
      <c r="LGO40" s="10"/>
      <c r="LGP40" s="10"/>
      <c r="LGQ40" s="10"/>
      <c r="LGR40" s="10"/>
      <c r="LGS40" s="10"/>
      <c r="LGT40" s="10"/>
      <c r="LGU40" s="10"/>
      <c r="LGV40" s="10"/>
      <c r="LGW40" s="10"/>
      <c r="LGX40" s="10"/>
      <c r="LGY40" s="10"/>
      <c r="LGZ40" s="10"/>
      <c r="LHA40" s="10"/>
      <c r="LHB40" s="10"/>
      <c r="LHC40" s="10"/>
      <c r="LHD40" s="10"/>
      <c r="LHE40" s="10"/>
      <c r="LHF40" s="10"/>
      <c r="LHG40" s="10"/>
      <c r="LHH40" s="10"/>
      <c r="LHI40" s="10"/>
      <c r="LHJ40" s="10"/>
      <c r="LHK40" s="10"/>
      <c r="LHL40" s="10"/>
      <c r="LHM40" s="10"/>
      <c r="LHN40" s="10"/>
      <c r="LHO40" s="10"/>
      <c r="LHP40" s="10"/>
      <c r="LHQ40" s="10"/>
      <c r="LHR40" s="10"/>
      <c r="LHS40" s="10"/>
      <c r="LHT40" s="10"/>
      <c r="LHU40" s="10"/>
      <c r="LHV40" s="10"/>
      <c r="LHW40" s="10"/>
      <c r="LHX40" s="10"/>
      <c r="LHY40" s="10"/>
      <c r="LHZ40" s="10"/>
      <c r="LIA40" s="10"/>
      <c r="LIB40" s="10"/>
      <c r="LIC40" s="10"/>
      <c r="LID40" s="10"/>
      <c r="LIE40" s="10"/>
      <c r="LIF40" s="10"/>
      <c r="LIG40" s="10"/>
      <c r="LIH40" s="10"/>
      <c r="LII40" s="10"/>
      <c r="LIJ40" s="10"/>
      <c r="LIK40" s="10"/>
      <c r="LIL40" s="10"/>
      <c r="LIM40" s="10"/>
      <c r="LIN40" s="10"/>
      <c r="LIO40" s="10"/>
      <c r="LIP40" s="10"/>
      <c r="LIQ40" s="10"/>
      <c r="LIR40" s="10"/>
      <c r="LIS40" s="10"/>
      <c r="LIT40" s="10"/>
      <c r="LIU40" s="10"/>
      <c r="LIV40" s="10"/>
      <c r="LIW40" s="10"/>
      <c r="LIX40" s="10"/>
      <c r="LIY40" s="10"/>
      <c r="LIZ40" s="10"/>
      <c r="LJA40" s="10"/>
      <c r="LJB40" s="10"/>
      <c r="LJC40" s="10"/>
      <c r="LJD40" s="10"/>
      <c r="LJE40" s="10"/>
      <c r="LJF40" s="10"/>
      <c r="LJG40" s="10"/>
      <c r="LJH40" s="10"/>
      <c r="LJI40" s="10"/>
      <c r="LJJ40" s="10"/>
      <c r="LJK40" s="10"/>
      <c r="LJL40" s="10"/>
      <c r="LJM40" s="10"/>
      <c r="LJN40" s="10"/>
      <c r="LJO40" s="10"/>
      <c r="LJP40" s="10"/>
      <c r="LJQ40" s="10"/>
      <c r="LJR40" s="10"/>
      <c r="LJS40" s="10"/>
      <c r="LJT40" s="10"/>
      <c r="LJU40" s="10"/>
      <c r="LJV40" s="10"/>
      <c r="LJW40" s="10"/>
      <c r="LJX40" s="10"/>
      <c r="LJY40" s="10"/>
      <c r="LJZ40" s="10"/>
      <c r="LKA40" s="10"/>
      <c r="LKB40" s="10"/>
      <c r="LKC40" s="10"/>
      <c r="LKD40" s="10"/>
      <c r="LKE40" s="10"/>
      <c r="LKF40" s="10"/>
      <c r="LKG40" s="10"/>
      <c r="LKH40" s="10"/>
      <c r="LKI40" s="10"/>
      <c r="LKJ40" s="10"/>
      <c r="LKK40" s="10"/>
      <c r="LKL40" s="10"/>
      <c r="LKM40" s="10"/>
      <c r="LKN40" s="10"/>
      <c r="LKO40" s="10"/>
      <c r="LKP40" s="10"/>
      <c r="LKQ40" s="10"/>
      <c r="LKR40" s="10"/>
      <c r="LKS40" s="10"/>
      <c r="LKT40" s="10"/>
      <c r="LKU40" s="10"/>
      <c r="LKV40" s="10"/>
      <c r="LKW40" s="10"/>
      <c r="LKX40" s="10"/>
      <c r="LKY40" s="10"/>
      <c r="LKZ40" s="10"/>
      <c r="LLA40" s="10"/>
      <c r="LLB40" s="10"/>
      <c r="LLC40" s="10"/>
      <c r="LLD40" s="10"/>
      <c r="LLE40" s="10"/>
      <c r="LLF40" s="10"/>
      <c r="LLG40" s="10"/>
      <c r="LLH40" s="10"/>
      <c r="LLI40" s="10"/>
      <c r="LLJ40" s="10"/>
      <c r="LLK40" s="10"/>
      <c r="LLL40" s="10"/>
      <c r="LLM40" s="10"/>
      <c r="LLN40" s="10"/>
      <c r="LLO40" s="10"/>
      <c r="LLP40" s="10"/>
      <c r="LLQ40" s="10"/>
      <c r="LLR40" s="10"/>
      <c r="LLS40" s="10"/>
      <c r="LLT40" s="10"/>
      <c r="LLU40" s="10"/>
      <c r="LLV40" s="10"/>
      <c r="LLW40" s="10"/>
      <c r="LLX40" s="10"/>
      <c r="LLY40" s="10"/>
      <c r="LLZ40" s="10"/>
      <c r="LMA40" s="10"/>
      <c r="LMB40" s="10"/>
      <c r="LMC40" s="10"/>
      <c r="LMD40" s="10"/>
      <c r="LME40" s="10"/>
      <c r="LMF40" s="10"/>
      <c r="LMG40" s="10"/>
      <c r="LMH40" s="10"/>
      <c r="LMI40" s="10"/>
      <c r="LMJ40" s="10"/>
      <c r="LMK40" s="10"/>
      <c r="LML40" s="10"/>
      <c r="LMM40" s="10"/>
      <c r="LMN40" s="10"/>
      <c r="LMO40" s="10"/>
      <c r="LMP40" s="10"/>
      <c r="LMQ40" s="10"/>
      <c r="LMR40" s="10"/>
      <c r="LMS40" s="10"/>
      <c r="LMT40" s="10"/>
      <c r="LMU40" s="10"/>
      <c r="LMV40" s="10"/>
      <c r="LMW40" s="10"/>
      <c r="LMX40" s="10"/>
      <c r="LMY40" s="10"/>
      <c r="LMZ40" s="10"/>
      <c r="LNA40" s="10"/>
      <c r="LNB40" s="10"/>
      <c r="LNC40" s="10"/>
      <c r="LND40" s="10"/>
      <c r="LNE40" s="10"/>
      <c r="LNF40" s="10"/>
      <c r="LNG40" s="10"/>
      <c r="LNH40" s="10"/>
      <c r="LNI40" s="10"/>
      <c r="LNJ40" s="10"/>
      <c r="LNK40" s="10"/>
      <c r="LNL40" s="10"/>
      <c r="LNM40" s="10"/>
      <c r="LNN40" s="10"/>
      <c r="LNO40" s="10"/>
      <c r="LNP40" s="10"/>
      <c r="LNQ40" s="10"/>
      <c r="LNR40" s="10"/>
      <c r="LNS40" s="10"/>
      <c r="LNT40" s="10"/>
      <c r="LNU40" s="10"/>
      <c r="LNV40" s="10"/>
      <c r="LNW40" s="10"/>
      <c r="LNX40" s="10"/>
      <c r="LNY40" s="10"/>
      <c r="LNZ40" s="10"/>
      <c r="LOA40" s="10"/>
      <c r="LOB40" s="10"/>
      <c r="LOC40" s="10"/>
      <c r="LOD40" s="10"/>
      <c r="LOE40" s="10"/>
      <c r="LOF40" s="10"/>
      <c r="LOG40" s="10"/>
      <c r="LOH40" s="10"/>
      <c r="LOI40" s="10"/>
      <c r="LOJ40" s="10"/>
      <c r="LOK40" s="10"/>
      <c r="LOL40" s="10"/>
      <c r="LOM40" s="10"/>
      <c r="LON40" s="10"/>
      <c r="LOO40" s="10"/>
      <c r="LOP40" s="10"/>
      <c r="LOQ40" s="10"/>
      <c r="LOR40" s="10"/>
      <c r="LOS40" s="10"/>
      <c r="LOT40" s="10"/>
      <c r="LOU40" s="10"/>
      <c r="LOV40" s="10"/>
      <c r="LOW40" s="10"/>
      <c r="LOX40" s="10"/>
      <c r="LOY40" s="10"/>
      <c r="LOZ40" s="10"/>
      <c r="LPA40" s="10"/>
      <c r="LPB40" s="10"/>
      <c r="LPC40" s="10"/>
      <c r="LPD40" s="10"/>
      <c r="LPE40" s="10"/>
      <c r="LPF40" s="10"/>
      <c r="LPG40" s="10"/>
      <c r="LPH40" s="10"/>
      <c r="LPI40" s="10"/>
      <c r="LPJ40" s="10"/>
      <c r="LPK40" s="10"/>
      <c r="LPL40" s="10"/>
      <c r="LPM40" s="10"/>
      <c r="LPN40" s="10"/>
      <c r="LPO40" s="10"/>
      <c r="LPP40" s="10"/>
      <c r="LPQ40" s="10"/>
      <c r="LPR40" s="10"/>
      <c r="LPS40" s="10"/>
      <c r="LPT40" s="10"/>
      <c r="LPU40" s="10"/>
      <c r="LPV40" s="10"/>
      <c r="LPW40" s="10"/>
      <c r="LPX40" s="10"/>
      <c r="LPY40" s="10"/>
      <c r="LPZ40" s="10"/>
      <c r="LQA40" s="10"/>
      <c r="LQB40" s="10"/>
      <c r="LQC40" s="10"/>
      <c r="LQD40" s="10"/>
      <c r="LQE40" s="10"/>
      <c r="LQF40" s="10"/>
      <c r="LQG40" s="10"/>
      <c r="LQH40" s="10"/>
      <c r="LQI40" s="10"/>
      <c r="LQJ40" s="10"/>
      <c r="LQK40" s="10"/>
      <c r="LQL40" s="10"/>
      <c r="LQM40" s="10"/>
      <c r="LQN40" s="10"/>
      <c r="LQO40" s="10"/>
      <c r="LQP40" s="10"/>
      <c r="LQQ40" s="10"/>
      <c r="LQR40" s="10"/>
      <c r="LQS40" s="10"/>
      <c r="LQT40" s="10"/>
      <c r="LQU40" s="10"/>
      <c r="LQV40" s="10"/>
      <c r="LQW40" s="10"/>
      <c r="LQX40" s="10"/>
      <c r="LQY40" s="10"/>
      <c r="LQZ40" s="10"/>
      <c r="LRA40" s="10"/>
      <c r="LRB40" s="10"/>
      <c r="LRC40" s="10"/>
      <c r="LRD40" s="10"/>
      <c r="LRE40" s="10"/>
      <c r="LRF40" s="10"/>
      <c r="LRG40" s="10"/>
      <c r="LRH40" s="10"/>
      <c r="LRI40" s="10"/>
      <c r="LRJ40" s="10"/>
      <c r="LRK40" s="10"/>
      <c r="LRL40" s="10"/>
      <c r="LRM40" s="10"/>
      <c r="LRN40" s="10"/>
      <c r="LRO40" s="10"/>
      <c r="LRP40" s="10"/>
      <c r="LRQ40" s="10"/>
      <c r="LRR40" s="10"/>
      <c r="LRS40" s="10"/>
      <c r="LRT40" s="10"/>
      <c r="LRU40" s="10"/>
      <c r="LRV40" s="10"/>
      <c r="LRW40" s="10"/>
      <c r="LRX40" s="10"/>
      <c r="LRY40" s="10"/>
      <c r="LRZ40" s="10"/>
      <c r="LSA40" s="10"/>
      <c r="LSB40" s="10"/>
      <c r="LSC40" s="10"/>
      <c r="LSD40" s="10"/>
      <c r="LSE40" s="10"/>
      <c r="LSF40" s="10"/>
      <c r="LSG40" s="10"/>
      <c r="LSH40" s="10"/>
      <c r="LSI40" s="10"/>
      <c r="LSJ40" s="10"/>
      <c r="LSK40" s="10"/>
      <c r="LSL40" s="10"/>
      <c r="LSM40" s="10"/>
      <c r="LSN40" s="10"/>
      <c r="LSO40" s="10"/>
      <c r="LSP40" s="10"/>
      <c r="LSQ40" s="10"/>
      <c r="LSR40" s="10"/>
      <c r="LSS40" s="10"/>
      <c r="LST40" s="10"/>
      <c r="LSU40" s="10"/>
      <c r="LSV40" s="10"/>
      <c r="LSW40" s="10"/>
      <c r="LSX40" s="10"/>
      <c r="LSY40" s="10"/>
      <c r="LSZ40" s="10"/>
      <c r="LTA40" s="10"/>
      <c r="LTB40" s="10"/>
      <c r="LTC40" s="10"/>
      <c r="LTD40" s="10"/>
      <c r="LTE40" s="10"/>
      <c r="LTF40" s="10"/>
      <c r="LTG40" s="10"/>
      <c r="LTH40" s="10"/>
      <c r="LTI40" s="10"/>
      <c r="LTJ40" s="10"/>
      <c r="LTK40" s="10"/>
      <c r="LTL40" s="10"/>
      <c r="LTM40" s="10"/>
      <c r="LTN40" s="10"/>
      <c r="LTO40" s="10"/>
      <c r="LTP40" s="10"/>
      <c r="LTQ40" s="10"/>
      <c r="LTR40" s="10"/>
      <c r="LTS40" s="10"/>
      <c r="LTT40" s="10"/>
      <c r="LTU40" s="10"/>
      <c r="LTV40" s="10"/>
      <c r="LTW40" s="10"/>
      <c r="LTX40" s="10"/>
      <c r="LTY40" s="10"/>
      <c r="LTZ40" s="10"/>
      <c r="LUA40" s="10"/>
      <c r="LUB40" s="10"/>
      <c r="LUC40" s="10"/>
      <c r="LUD40" s="10"/>
      <c r="LUE40" s="10"/>
      <c r="LUF40" s="10"/>
      <c r="LUG40" s="10"/>
      <c r="LUH40" s="10"/>
      <c r="LUI40" s="10"/>
      <c r="LUJ40" s="10"/>
      <c r="LUK40" s="10"/>
      <c r="LUL40" s="10"/>
      <c r="LUM40" s="10"/>
      <c r="LUN40" s="10"/>
      <c r="LUO40" s="10"/>
      <c r="LUP40" s="10"/>
      <c r="LUQ40" s="10"/>
      <c r="LUR40" s="10"/>
      <c r="LUS40" s="10"/>
      <c r="LUT40" s="10"/>
      <c r="LUU40" s="10"/>
      <c r="LUV40" s="10"/>
      <c r="LUW40" s="10"/>
      <c r="LUX40" s="10"/>
      <c r="LUY40" s="10"/>
      <c r="LUZ40" s="10"/>
      <c r="LVA40" s="10"/>
      <c r="LVB40" s="10"/>
      <c r="LVC40" s="10"/>
      <c r="LVD40" s="10"/>
      <c r="LVE40" s="10"/>
      <c r="LVF40" s="10"/>
      <c r="LVG40" s="10"/>
      <c r="LVH40" s="10"/>
      <c r="LVI40" s="10"/>
      <c r="LVJ40" s="10"/>
      <c r="LVK40" s="10"/>
      <c r="LVL40" s="10"/>
      <c r="LVM40" s="10"/>
      <c r="LVN40" s="10"/>
      <c r="LVO40" s="10"/>
      <c r="LVP40" s="10"/>
      <c r="LVQ40" s="10"/>
      <c r="LVR40" s="10"/>
      <c r="LVS40" s="10"/>
      <c r="LVT40" s="10"/>
      <c r="LVU40" s="10"/>
      <c r="LVV40" s="10"/>
      <c r="LVW40" s="10"/>
      <c r="LVX40" s="10"/>
      <c r="LVY40" s="10"/>
      <c r="LVZ40" s="10"/>
      <c r="LWA40" s="10"/>
      <c r="LWB40" s="10"/>
      <c r="LWC40" s="10"/>
      <c r="LWD40" s="10"/>
      <c r="LWE40" s="10"/>
      <c r="LWF40" s="10"/>
      <c r="LWG40" s="10"/>
      <c r="LWH40" s="10"/>
      <c r="LWI40" s="10"/>
      <c r="LWJ40" s="10"/>
      <c r="LWK40" s="10"/>
      <c r="LWL40" s="10"/>
      <c r="LWM40" s="10"/>
      <c r="LWN40" s="10"/>
      <c r="LWO40" s="10"/>
      <c r="LWP40" s="10"/>
      <c r="LWQ40" s="10"/>
      <c r="LWR40" s="10"/>
      <c r="LWS40" s="10"/>
      <c r="LWT40" s="10"/>
      <c r="LWU40" s="10"/>
      <c r="LWV40" s="10"/>
      <c r="LWW40" s="10"/>
      <c r="LWX40" s="10"/>
      <c r="LWY40" s="10"/>
      <c r="LWZ40" s="10"/>
      <c r="LXA40" s="10"/>
      <c r="LXB40" s="10"/>
      <c r="LXC40" s="10"/>
      <c r="LXD40" s="10"/>
      <c r="LXE40" s="10"/>
      <c r="LXF40" s="10"/>
      <c r="LXG40" s="10"/>
      <c r="LXH40" s="10"/>
      <c r="LXI40" s="10"/>
      <c r="LXJ40" s="10"/>
      <c r="LXK40" s="10"/>
      <c r="LXL40" s="10"/>
      <c r="LXM40" s="10"/>
      <c r="LXN40" s="10"/>
      <c r="LXO40" s="10"/>
      <c r="LXP40" s="10"/>
      <c r="LXQ40" s="10"/>
      <c r="LXR40" s="10"/>
      <c r="LXS40" s="10"/>
      <c r="LXT40" s="10"/>
      <c r="LXU40" s="10"/>
      <c r="LXV40" s="10"/>
      <c r="LXW40" s="10"/>
      <c r="LXX40" s="10"/>
      <c r="LXY40" s="10"/>
      <c r="LXZ40" s="10"/>
      <c r="LYA40" s="10"/>
      <c r="LYB40" s="10"/>
      <c r="LYC40" s="10"/>
      <c r="LYD40" s="10"/>
      <c r="LYE40" s="10"/>
      <c r="LYF40" s="10"/>
      <c r="LYG40" s="10"/>
      <c r="LYH40" s="10"/>
      <c r="LYI40" s="10"/>
      <c r="LYJ40" s="10"/>
      <c r="LYK40" s="10"/>
      <c r="LYL40" s="10"/>
      <c r="LYM40" s="10"/>
      <c r="LYN40" s="10"/>
      <c r="LYO40" s="10"/>
      <c r="LYP40" s="10"/>
      <c r="LYQ40" s="10"/>
      <c r="LYR40" s="10"/>
      <c r="LYS40" s="10"/>
      <c r="LYT40" s="10"/>
      <c r="LYU40" s="10"/>
      <c r="LYV40" s="10"/>
      <c r="LYW40" s="10"/>
      <c r="LYX40" s="10"/>
      <c r="LYY40" s="10"/>
      <c r="LYZ40" s="10"/>
      <c r="LZA40" s="10"/>
      <c r="LZB40" s="10"/>
      <c r="LZC40" s="10"/>
      <c r="LZD40" s="10"/>
      <c r="LZE40" s="10"/>
      <c r="LZF40" s="10"/>
      <c r="LZG40" s="10"/>
      <c r="LZH40" s="10"/>
      <c r="LZI40" s="10"/>
      <c r="LZJ40" s="10"/>
      <c r="LZK40" s="10"/>
      <c r="LZL40" s="10"/>
      <c r="LZM40" s="10"/>
      <c r="LZN40" s="10"/>
      <c r="LZO40" s="10"/>
      <c r="LZP40" s="10"/>
      <c r="LZQ40" s="10"/>
      <c r="LZR40" s="10"/>
      <c r="LZS40" s="10"/>
      <c r="LZT40" s="10"/>
      <c r="LZU40" s="10"/>
      <c r="LZV40" s="10"/>
      <c r="LZW40" s="10"/>
      <c r="LZX40" s="10"/>
      <c r="LZY40" s="10"/>
      <c r="LZZ40" s="10"/>
      <c r="MAA40" s="10"/>
      <c r="MAB40" s="10"/>
      <c r="MAC40" s="10"/>
      <c r="MAD40" s="10"/>
      <c r="MAE40" s="10"/>
      <c r="MAF40" s="10"/>
      <c r="MAG40" s="10"/>
      <c r="MAH40" s="10"/>
      <c r="MAI40" s="10"/>
      <c r="MAJ40" s="10"/>
      <c r="MAK40" s="10"/>
      <c r="MAL40" s="10"/>
      <c r="MAM40" s="10"/>
      <c r="MAN40" s="10"/>
      <c r="MAO40" s="10"/>
      <c r="MAP40" s="10"/>
      <c r="MAQ40" s="10"/>
      <c r="MAR40" s="10"/>
      <c r="MAS40" s="10"/>
      <c r="MAT40" s="10"/>
      <c r="MAU40" s="10"/>
      <c r="MAV40" s="10"/>
      <c r="MAW40" s="10"/>
      <c r="MAX40" s="10"/>
      <c r="MAY40" s="10"/>
      <c r="MAZ40" s="10"/>
      <c r="MBA40" s="10"/>
      <c r="MBB40" s="10"/>
      <c r="MBC40" s="10"/>
      <c r="MBD40" s="10"/>
      <c r="MBE40" s="10"/>
      <c r="MBF40" s="10"/>
      <c r="MBG40" s="10"/>
      <c r="MBH40" s="10"/>
      <c r="MBI40" s="10"/>
      <c r="MBJ40" s="10"/>
      <c r="MBK40" s="10"/>
      <c r="MBL40" s="10"/>
      <c r="MBM40" s="10"/>
      <c r="MBN40" s="10"/>
      <c r="MBO40" s="10"/>
      <c r="MBP40" s="10"/>
      <c r="MBQ40" s="10"/>
      <c r="MBR40" s="10"/>
      <c r="MBS40" s="10"/>
      <c r="MBT40" s="10"/>
      <c r="MBU40" s="10"/>
      <c r="MBV40" s="10"/>
      <c r="MBW40" s="10"/>
      <c r="MBX40" s="10"/>
      <c r="MBY40" s="10"/>
      <c r="MBZ40" s="10"/>
      <c r="MCA40" s="10"/>
      <c r="MCB40" s="10"/>
      <c r="MCC40" s="10"/>
      <c r="MCD40" s="10"/>
      <c r="MCE40" s="10"/>
      <c r="MCF40" s="10"/>
      <c r="MCG40" s="10"/>
      <c r="MCH40" s="10"/>
      <c r="MCI40" s="10"/>
      <c r="MCJ40" s="10"/>
      <c r="MCK40" s="10"/>
      <c r="MCL40" s="10"/>
      <c r="MCM40" s="10"/>
      <c r="MCN40" s="10"/>
      <c r="MCO40" s="10"/>
      <c r="MCP40" s="10"/>
      <c r="MCQ40" s="10"/>
      <c r="MCR40" s="10"/>
      <c r="MCS40" s="10"/>
      <c r="MCT40" s="10"/>
      <c r="MCU40" s="10"/>
      <c r="MCV40" s="10"/>
      <c r="MCW40" s="10"/>
      <c r="MCX40" s="10"/>
      <c r="MCY40" s="10"/>
      <c r="MCZ40" s="10"/>
      <c r="MDA40" s="10"/>
      <c r="MDB40" s="10"/>
      <c r="MDC40" s="10"/>
      <c r="MDD40" s="10"/>
      <c r="MDE40" s="10"/>
      <c r="MDF40" s="10"/>
      <c r="MDG40" s="10"/>
      <c r="MDH40" s="10"/>
      <c r="MDI40" s="10"/>
      <c r="MDJ40" s="10"/>
      <c r="MDK40" s="10"/>
      <c r="MDL40" s="10"/>
      <c r="MDM40" s="10"/>
      <c r="MDN40" s="10"/>
      <c r="MDO40" s="10"/>
      <c r="MDP40" s="10"/>
      <c r="MDQ40" s="10"/>
      <c r="MDR40" s="10"/>
      <c r="MDS40" s="10"/>
      <c r="MDT40" s="10"/>
      <c r="MDU40" s="10"/>
      <c r="MDV40" s="10"/>
      <c r="MDW40" s="10"/>
      <c r="MDX40" s="10"/>
      <c r="MDY40" s="10"/>
      <c r="MDZ40" s="10"/>
      <c r="MEA40" s="10"/>
      <c r="MEB40" s="10"/>
      <c r="MEC40" s="10"/>
      <c r="MED40" s="10"/>
      <c r="MEE40" s="10"/>
      <c r="MEF40" s="10"/>
      <c r="MEG40" s="10"/>
      <c r="MEH40" s="10"/>
      <c r="MEI40" s="10"/>
      <c r="MEJ40" s="10"/>
      <c r="MEK40" s="10"/>
      <c r="MEL40" s="10"/>
      <c r="MEM40" s="10"/>
      <c r="MEN40" s="10"/>
      <c r="MEO40" s="10"/>
      <c r="MEP40" s="10"/>
      <c r="MEQ40" s="10"/>
      <c r="MER40" s="10"/>
      <c r="MES40" s="10"/>
      <c r="MET40" s="10"/>
      <c r="MEU40" s="10"/>
      <c r="MEV40" s="10"/>
      <c r="MEW40" s="10"/>
      <c r="MEX40" s="10"/>
      <c r="MEY40" s="10"/>
      <c r="MEZ40" s="10"/>
      <c r="MFA40" s="10"/>
      <c r="MFB40" s="10"/>
      <c r="MFC40" s="10"/>
      <c r="MFD40" s="10"/>
      <c r="MFE40" s="10"/>
      <c r="MFF40" s="10"/>
      <c r="MFG40" s="10"/>
      <c r="MFH40" s="10"/>
      <c r="MFI40" s="10"/>
      <c r="MFJ40" s="10"/>
      <c r="MFK40" s="10"/>
      <c r="MFL40" s="10"/>
      <c r="MFM40" s="10"/>
      <c r="MFN40" s="10"/>
      <c r="MFO40" s="10"/>
      <c r="MFP40" s="10"/>
      <c r="MFQ40" s="10"/>
      <c r="MFR40" s="10"/>
      <c r="MFS40" s="10"/>
      <c r="MFT40" s="10"/>
      <c r="MFU40" s="10"/>
      <c r="MFV40" s="10"/>
      <c r="MFW40" s="10"/>
      <c r="MFX40" s="10"/>
      <c r="MFY40" s="10"/>
      <c r="MFZ40" s="10"/>
      <c r="MGA40" s="10"/>
      <c r="MGB40" s="10"/>
      <c r="MGC40" s="10"/>
      <c r="MGD40" s="10"/>
      <c r="MGE40" s="10"/>
      <c r="MGF40" s="10"/>
      <c r="MGG40" s="10"/>
      <c r="MGH40" s="10"/>
      <c r="MGI40" s="10"/>
      <c r="MGJ40" s="10"/>
      <c r="MGK40" s="10"/>
      <c r="MGL40" s="10"/>
      <c r="MGM40" s="10"/>
      <c r="MGN40" s="10"/>
      <c r="MGO40" s="10"/>
      <c r="MGP40" s="10"/>
      <c r="MGQ40" s="10"/>
      <c r="MGR40" s="10"/>
      <c r="MGS40" s="10"/>
      <c r="MGT40" s="10"/>
      <c r="MGU40" s="10"/>
      <c r="MGV40" s="10"/>
      <c r="MGW40" s="10"/>
      <c r="MGX40" s="10"/>
      <c r="MGY40" s="10"/>
      <c r="MGZ40" s="10"/>
      <c r="MHA40" s="10"/>
      <c r="MHB40" s="10"/>
      <c r="MHC40" s="10"/>
      <c r="MHD40" s="10"/>
      <c r="MHE40" s="10"/>
      <c r="MHF40" s="10"/>
      <c r="MHG40" s="10"/>
      <c r="MHH40" s="10"/>
      <c r="MHI40" s="10"/>
      <c r="MHJ40" s="10"/>
      <c r="MHK40" s="10"/>
      <c r="MHL40" s="10"/>
      <c r="MHM40" s="10"/>
      <c r="MHN40" s="10"/>
      <c r="MHO40" s="10"/>
      <c r="MHP40" s="10"/>
      <c r="MHQ40" s="10"/>
      <c r="MHR40" s="10"/>
      <c r="MHS40" s="10"/>
      <c r="MHT40" s="10"/>
      <c r="MHU40" s="10"/>
      <c r="MHV40" s="10"/>
      <c r="MHW40" s="10"/>
      <c r="MHX40" s="10"/>
      <c r="MHY40" s="10"/>
      <c r="MHZ40" s="10"/>
      <c r="MIA40" s="10"/>
      <c r="MIB40" s="10"/>
      <c r="MIC40" s="10"/>
      <c r="MID40" s="10"/>
      <c r="MIE40" s="10"/>
      <c r="MIF40" s="10"/>
      <c r="MIG40" s="10"/>
      <c r="MIH40" s="10"/>
      <c r="MII40" s="10"/>
      <c r="MIJ40" s="10"/>
      <c r="MIK40" s="10"/>
      <c r="MIL40" s="10"/>
      <c r="MIM40" s="10"/>
      <c r="MIN40" s="10"/>
      <c r="MIO40" s="10"/>
      <c r="MIP40" s="10"/>
      <c r="MIQ40" s="10"/>
      <c r="MIR40" s="10"/>
      <c r="MIS40" s="10"/>
      <c r="MIT40" s="10"/>
      <c r="MIU40" s="10"/>
      <c r="MIV40" s="10"/>
      <c r="MIW40" s="10"/>
      <c r="MIX40" s="10"/>
      <c r="MIY40" s="10"/>
      <c r="MIZ40" s="10"/>
      <c r="MJA40" s="10"/>
      <c r="MJB40" s="10"/>
      <c r="MJC40" s="10"/>
      <c r="MJD40" s="10"/>
      <c r="MJE40" s="10"/>
      <c r="MJF40" s="10"/>
      <c r="MJG40" s="10"/>
      <c r="MJH40" s="10"/>
      <c r="MJI40" s="10"/>
      <c r="MJJ40" s="10"/>
      <c r="MJK40" s="10"/>
      <c r="MJL40" s="10"/>
      <c r="MJM40" s="10"/>
      <c r="MJN40" s="10"/>
      <c r="MJO40" s="10"/>
      <c r="MJP40" s="10"/>
      <c r="MJQ40" s="10"/>
      <c r="MJR40" s="10"/>
      <c r="MJS40" s="10"/>
      <c r="MJT40" s="10"/>
      <c r="MJU40" s="10"/>
      <c r="MJV40" s="10"/>
      <c r="MJW40" s="10"/>
      <c r="MJX40" s="10"/>
      <c r="MJY40" s="10"/>
      <c r="MJZ40" s="10"/>
      <c r="MKA40" s="10"/>
      <c r="MKB40" s="10"/>
      <c r="MKC40" s="10"/>
      <c r="MKD40" s="10"/>
      <c r="MKE40" s="10"/>
      <c r="MKF40" s="10"/>
      <c r="MKG40" s="10"/>
      <c r="MKH40" s="10"/>
      <c r="MKI40" s="10"/>
      <c r="MKJ40" s="10"/>
      <c r="MKK40" s="10"/>
      <c r="MKL40" s="10"/>
      <c r="MKM40" s="10"/>
      <c r="MKN40" s="10"/>
      <c r="MKO40" s="10"/>
      <c r="MKP40" s="10"/>
      <c r="MKQ40" s="10"/>
      <c r="MKR40" s="10"/>
      <c r="MKS40" s="10"/>
      <c r="MKT40" s="10"/>
      <c r="MKU40" s="10"/>
      <c r="MKV40" s="10"/>
      <c r="MKW40" s="10"/>
      <c r="MKX40" s="10"/>
      <c r="MKY40" s="10"/>
      <c r="MKZ40" s="10"/>
      <c r="MLA40" s="10"/>
      <c r="MLB40" s="10"/>
      <c r="MLC40" s="10"/>
      <c r="MLD40" s="10"/>
      <c r="MLE40" s="10"/>
      <c r="MLF40" s="10"/>
      <c r="MLG40" s="10"/>
      <c r="MLH40" s="10"/>
      <c r="MLI40" s="10"/>
      <c r="MLJ40" s="10"/>
      <c r="MLK40" s="10"/>
      <c r="MLL40" s="10"/>
      <c r="MLM40" s="10"/>
      <c r="MLN40" s="10"/>
      <c r="MLO40" s="10"/>
      <c r="MLP40" s="10"/>
      <c r="MLQ40" s="10"/>
      <c r="MLR40" s="10"/>
      <c r="MLS40" s="10"/>
      <c r="MLT40" s="10"/>
      <c r="MLU40" s="10"/>
      <c r="MLV40" s="10"/>
      <c r="MLW40" s="10"/>
      <c r="MLX40" s="10"/>
      <c r="MLY40" s="10"/>
      <c r="MLZ40" s="10"/>
      <c r="MMA40" s="10"/>
      <c r="MMB40" s="10"/>
      <c r="MMC40" s="10"/>
      <c r="MMD40" s="10"/>
      <c r="MME40" s="10"/>
      <c r="MMF40" s="10"/>
      <c r="MMG40" s="10"/>
      <c r="MMH40" s="10"/>
      <c r="MMI40" s="10"/>
      <c r="MMJ40" s="10"/>
      <c r="MMK40" s="10"/>
      <c r="MML40" s="10"/>
      <c r="MMM40" s="10"/>
      <c r="MMN40" s="10"/>
      <c r="MMO40" s="10"/>
      <c r="MMP40" s="10"/>
      <c r="MMQ40" s="10"/>
      <c r="MMR40" s="10"/>
      <c r="MMS40" s="10"/>
      <c r="MMT40" s="10"/>
      <c r="MMU40" s="10"/>
      <c r="MMV40" s="10"/>
      <c r="MMW40" s="10"/>
      <c r="MMX40" s="10"/>
      <c r="MMY40" s="10"/>
      <c r="MMZ40" s="10"/>
      <c r="MNA40" s="10"/>
      <c r="MNB40" s="10"/>
      <c r="MNC40" s="10"/>
      <c r="MND40" s="10"/>
      <c r="MNE40" s="10"/>
      <c r="MNF40" s="10"/>
      <c r="MNG40" s="10"/>
      <c r="MNH40" s="10"/>
      <c r="MNI40" s="10"/>
      <c r="MNJ40" s="10"/>
      <c r="MNK40" s="10"/>
      <c r="MNL40" s="10"/>
      <c r="MNM40" s="10"/>
      <c r="MNN40" s="10"/>
      <c r="MNO40" s="10"/>
      <c r="MNP40" s="10"/>
      <c r="MNQ40" s="10"/>
      <c r="MNR40" s="10"/>
      <c r="MNS40" s="10"/>
      <c r="MNT40" s="10"/>
      <c r="MNU40" s="10"/>
      <c r="MNV40" s="10"/>
      <c r="MNW40" s="10"/>
      <c r="MNX40" s="10"/>
      <c r="MNY40" s="10"/>
      <c r="MNZ40" s="10"/>
      <c r="MOA40" s="10"/>
      <c r="MOB40" s="10"/>
      <c r="MOC40" s="10"/>
      <c r="MOD40" s="10"/>
      <c r="MOE40" s="10"/>
      <c r="MOF40" s="10"/>
      <c r="MOG40" s="10"/>
      <c r="MOH40" s="10"/>
      <c r="MOI40" s="10"/>
      <c r="MOJ40" s="10"/>
      <c r="MOK40" s="10"/>
      <c r="MOL40" s="10"/>
      <c r="MOM40" s="10"/>
      <c r="MON40" s="10"/>
      <c r="MOO40" s="10"/>
      <c r="MOP40" s="10"/>
      <c r="MOQ40" s="10"/>
      <c r="MOR40" s="10"/>
      <c r="MOS40" s="10"/>
      <c r="MOT40" s="10"/>
      <c r="MOU40" s="10"/>
      <c r="MOV40" s="10"/>
      <c r="MOW40" s="10"/>
      <c r="MOX40" s="10"/>
      <c r="MOY40" s="10"/>
      <c r="MOZ40" s="10"/>
      <c r="MPA40" s="10"/>
      <c r="MPB40" s="10"/>
      <c r="MPC40" s="10"/>
      <c r="MPD40" s="10"/>
      <c r="MPE40" s="10"/>
      <c r="MPF40" s="10"/>
      <c r="MPG40" s="10"/>
      <c r="MPH40" s="10"/>
      <c r="MPI40" s="10"/>
      <c r="MPJ40" s="10"/>
      <c r="MPK40" s="10"/>
      <c r="MPL40" s="10"/>
      <c r="MPM40" s="10"/>
      <c r="MPN40" s="10"/>
      <c r="MPO40" s="10"/>
      <c r="MPP40" s="10"/>
      <c r="MPQ40" s="10"/>
      <c r="MPR40" s="10"/>
      <c r="MPS40" s="10"/>
      <c r="MPT40" s="10"/>
      <c r="MPU40" s="10"/>
      <c r="MPV40" s="10"/>
      <c r="MPW40" s="10"/>
      <c r="MPX40" s="10"/>
      <c r="MPY40" s="10"/>
      <c r="MPZ40" s="10"/>
      <c r="MQA40" s="10"/>
      <c r="MQB40" s="10"/>
      <c r="MQC40" s="10"/>
      <c r="MQD40" s="10"/>
      <c r="MQE40" s="10"/>
      <c r="MQF40" s="10"/>
      <c r="MQG40" s="10"/>
      <c r="MQH40" s="10"/>
      <c r="MQI40" s="10"/>
      <c r="MQJ40" s="10"/>
      <c r="MQK40" s="10"/>
      <c r="MQL40" s="10"/>
      <c r="MQM40" s="10"/>
      <c r="MQN40" s="10"/>
      <c r="MQO40" s="10"/>
      <c r="MQP40" s="10"/>
      <c r="MQQ40" s="10"/>
      <c r="MQR40" s="10"/>
      <c r="MQS40" s="10"/>
      <c r="MQT40" s="10"/>
      <c r="MQU40" s="10"/>
      <c r="MQV40" s="10"/>
      <c r="MQW40" s="10"/>
      <c r="MQX40" s="10"/>
      <c r="MQY40" s="10"/>
      <c r="MQZ40" s="10"/>
      <c r="MRA40" s="10"/>
      <c r="MRB40" s="10"/>
      <c r="MRC40" s="10"/>
      <c r="MRD40" s="10"/>
      <c r="MRE40" s="10"/>
      <c r="MRF40" s="10"/>
      <c r="MRG40" s="10"/>
      <c r="MRH40" s="10"/>
      <c r="MRI40" s="10"/>
      <c r="MRJ40" s="10"/>
      <c r="MRK40" s="10"/>
      <c r="MRL40" s="10"/>
      <c r="MRM40" s="10"/>
      <c r="MRN40" s="10"/>
      <c r="MRO40" s="10"/>
      <c r="MRP40" s="10"/>
      <c r="MRQ40" s="10"/>
      <c r="MRR40" s="10"/>
      <c r="MRS40" s="10"/>
      <c r="MRT40" s="10"/>
      <c r="MRU40" s="10"/>
      <c r="MRV40" s="10"/>
      <c r="MRW40" s="10"/>
      <c r="MRX40" s="10"/>
      <c r="MRY40" s="10"/>
      <c r="MRZ40" s="10"/>
      <c r="MSA40" s="10"/>
      <c r="MSB40" s="10"/>
      <c r="MSC40" s="10"/>
      <c r="MSD40" s="10"/>
      <c r="MSE40" s="10"/>
      <c r="MSF40" s="10"/>
      <c r="MSG40" s="10"/>
      <c r="MSH40" s="10"/>
      <c r="MSI40" s="10"/>
      <c r="MSJ40" s="10"/>
      <c r="MSK40" s="10"/>
      <c r="MSL40" s="10"/>
      <c r="MSM40" s="10"/>
      <c r="MSN40" s="10"/>
      <c r="MSO40" s="10"/>
      <c r="MSP40" s="10"/>
      <c r="MSQ40" s="10"/>
      <c r="MSR40" s="10"/>
      <c r="MSS40" s="10"/>
      <c r="MST40" s="10"/>
      <c r="MSU40" s="10"/>
      <c r="MSV40" s="10"/>
      <c r="MSW40" s="10"/>
      <c r="MSX40" s="10"/>
      <c r="MSY40" s="10"/>
      <c r="MSZ40" s="10"/>
      <c r="MTA40" s="10"/>
      <c r="MTB40" s="10"/>
      <c r="MTC40" s="10"/>
      <c r="MTD40" s="10"/>
      <c r="MTE40" s="10"/>
      <c r="MTF40" s="10"/>
      <c r="MTG40" s="10"/>
      <c r="MTH40" s="10"/>
      <c r="MTI40" s="10"/>
      <c r="MTJ40" s="10"/>
      <c r="MTK40" s="10"/>
      <c r="MTL40" s="10"/>
      <c r="MTM40" s="10"/>
      <c r="MTN40" s="10"/>
      <c r="MTO40" s="10"/>
      <c r="MTP40" s="10"/>
      <c r="MTQ40" s="10"/>
      <c r="MTR40" s="10"/>
      <c r="MTS40" s="10"/>
      <c r="MTT40" s="10"/>
      <c r="MTU40" s="10"/>
      <c r="MTV40" s="10"/>
      <c r="MTW40" s="10"/>
      <c r="MTX40" s="10"/>
      <c r="MTY40" s="10"/>
      <c r="MTZ40" s="10"/>
      <c r="MUA40" s="10"/>
      <c r="MUB40" s="10"/>
      <c r="MUC40" s="10"/>
      <c r="MUD40" s="10"/>
      <c r="MUE40" s="10"/>
      <c r="MUF40" s="10"/>
      <c r="MUG40" s="10"/>
      <c r="MUH40" s="10"/>
      <c r="MUI40" s="10"/>
      <c r="MUJ40" s="10"/>
      <c r="MUK40" s="10"/>
      <c r="MUL40" s="10"/>
      <c r="MUM40" s="10"/>
      <c r="MUN40" s="10"/>
      <c r="MUO40" s="10"/>
      <c r="MUP40" s="10"/>
      <c r="MUQ40" s="10"/>
      <c r="MUR40" s="10"/>
      <c r="MUS40" s="10"/>
      <c r="MUT40" s="10"/>
      <c r="MUU40" s="10"/>
      <c r="MUV40" s="10"/>
      <c r="MUW40" s="10"/>
      <c r="MUX40" s="10"/>
      <c r="MUY40" s="10"/>
      <c r="MUZ40" s="10"/>
      <c r="MVA40" s="10"/>
      <c r="MVB40" s="10"/>
      <c r="MVC40" s="10"/>
      <c r="MVD40" s="10"/>
      <c r="MVE40" s="10"/>
      <c r="MVF40" s="10"/>
      <c r="MVG40" s="10"/>
      <c r="MVH40" s="10"/>
      <c r="MVI40" s="10"/>
      <c r="MVJ40" s="10"/>
      <c r="MVK40" s="10"/>
      <c r="MVL40" s="10"/>
      <c r="MVM40" s="10"/>
      <c r="MVN40" s="10"/>
      <c r="MVO40" s="10"/>
      <c r="MVP40" s="10"/>
      <c r="MVQ40" s="10"/>
      <c r="MVR40" s="10"/>
      <c r="MVS40" s="10"/>
      <c r="MVT40" s="10"/>
      <c r="MVU40" s="10"/>
      <c r="MVV40" s="10"/>
      <c r="MVW40" s="10"/>
      <c r="MVX40" s="10"/>
      <c r="MVY40" s="10"/>
      <c r="MVZ40" s="10"/>
      <c r="MWA40" s="10"/>
      <c r="MWB40" s="10"/>
      <c r="MWC40" s="10"/>
      <c r="MWD40" s="10"/>
      <c r="MWE40" s="10"/>
      <c r="MWF40" s="10"/>
      <c r="MWG40" s="10"/>
      <c r="MWH40" s="10"/>
      <c r="MWI40" s="10"/>
      <c r="MWJ40" s="10"/>
      <c r="MWK40" s="10"/>
      <c r="MWL40" s="10"/>
      <c r="MWM40" s="10"/>
      <c r="MWN40" s="10"/>
      <c r="MWO40" s="10"/>
      <c r="MWP40" s="10"/>
      <c r="MWQ40" s="10"/>
      <c r="MWR40" s="10"/>
      <c r="MWS40" s="10"/>
      <c r="MWT40" s="10"/>
      <c r="MWU40" s="10"/>
      <c r="MWV40" s="10"/>
      <c r="MWW40" s="10"/>
      <c r="MWX40" s="10"/>
      <c r="MWY40" s="10"/>
      <c r="MWZ40" s="10"/>
      <c r="MXA40" s="10"/>
      <c r="MXB40" s="10"/>
      <c r="MXC40" s="10"/>
      <c r="MXD40" s="10"/>
      <c r="MXE40" s="10"/>
      <c r="MXF40" s="10"/>
      <c r="MXG40" s="10"/>
      <c r="MXH40" s="10"/>
      <c r="MXI40" s="10"/>
      <c r="MXJ40" s="10"/>
      <c r="MXK40" s="10"/>
      <c r="MXL40" s="10"/>
      <c r="MXM40" s="10"/>
      <c r="MXN40" s="10"/>
      <c r="MXO40" s="10"/>
      <c r="MXP40" s="10"/>
      <c r="MXQ40" s="10"/>
      <c r="MXR40" s="10"/>
      <c r="MXS40" s="10"/>
      <c r="MXT40" s="10"/>
      <c r="MXU40" s="10"/>
      <c r="MXV40" s="10"/>
      <c r="MXW40" s="10"/>
      <c r="MXX40" s="10"/>
      <c r="MXY40" s="10"/>
      <c r="MXZ40" s="10"/>
      <c r="MYA40" s="10"/>
      <c r="MYB40" s="10"/>
      <c r="MYC40" s="10"/>
      <c r="MYD40" s="10"/>
      <c r="MYE40" s="10"/>
      <c r="MYF40" s="10"/>
      <c r="MYG40" s="10"/>
      <c r="MYH40" s="10"/>
      <c r="MYI40" s="10"/>
      <c r="MYJ40" s="10"/>
      <c r="MYK40" s="10"/>
      <c r="MYL40" s="10"/>
      <c r="MYM40" s="10"/>
      <c r="MYN40" s="10"/>
      <c r="MYO40" s="10"/>
      <c r="MYP40" s="10"/>
      <c r="MYQ40" s="10"/>
      <c r="MYR40" s="10"/>
      <c r="MYS40" s="10"/>
      <c r="MYT40" s="10"/>
      <c r="MYU40" s="10"/>
      <c r="MYV40" s="10"/>
      <c r="MYW40" s="10"/>
      <c r="MYX40" s="10"/>
      <c r="MYY40" s="10"/>
      <c r="MYZ40" s="10"/>
      <c r="MZA40" s="10"/>
      <c r="MZB40" s="10"/>
      <c r="MZC40" s="10"/>
      <c r="MZD40" s="10"/>
      <c r="MZE40" s="10"/>
      <c r="MZF40" s="10"/>
      <c r="MZG40" s="10"/>
      <c r="MZH40" s="10"/>
      <c r="MZI40" s="10"/>
      <c r="MZJ40" s="10"/>
      <c r="MZK40" s="10"/>
      <c r="MZL40" s="10"/>
      <c r="MZM40" s="10"/>
      <c r="MZN40" s="10"/>
      <c r="MZO40" s="10"/>
      <c r="MZP40" s="10"/>
      <c r="MZQ40" s="10"/>
      <c r="MZR40" s="10"/>
      <c r="MZS40" s="10"/>
      <c r="MZT40" s="10"/>
      <c r="MZU40" s="10"/>
      <c r="MZV40" s="10"/>
      <c r="MZW40" s="10"/>
      <c r="MZX40" s="10"/>
      <c r="MZY40" s="10"/>
      <c r="MZZ40" s="10"/>
      <c r="NAA40" s="10"/>
      <c r="NAB40" s="10"/>
      <c r="NAC40" s="10"/>
      <c r="NAD40" s="10"/>
      <c r="NAE40" s="10"/>
      <c r="NAF40" s="10"/>
      <c r="NAG40" s="10"/>
      <c r="NAH40" s="10"/>
      <c r="NAI40" s="10"/>
      <c r="NAJ40" s="10"/>
      <c r="NAK40" s="10"/>
      <c r="NAL40" s="10"/>
      <c r="NAM40" s="10"/>
      <c r="NAN40" s="10"/>
      <c r="NAO40" s="10"/>
      <c r="NAP40" s="10"/>
      <c r="NAQ40" s="10"/>
      <c r="NAR40" s="10"/>
      <c r="NAS40" s="10"/>
      <c r="NAT40" s="10"/>
      <c r="NAU40" s="10"/>
      <c r="NAV40" s="10"/>
      <c r="NAW40" s="10"/>
      <c r="NAX40" s="10"/>
      <c r="NAY40" s="10"/>
      <c r="NAZ40" s="10"/>
      <c r="NBA40" s="10"/>
      <c r="NBB40" s="10"/>
      <c r="NBC40" s="10"/>
      <c r="NBD40" s="10"/>
      <c r="NBE40" s="10"/>
      <c r="NBF40" s="10"/>
      <c r="NBG40" s="10"/>
      <c r="NBH40" s="10"/>
      <c r="NBI40" s="10"/>
      <c r="NBJ40" s="10"/>
      <c r="NBK40" s="10"/>
      <c r="NBL40" s="10"/>
      <c r="NBM40" s="10"/>
      <c r="NBN40" s="10"/>
      <c r="NBO40" s="10"/>
      <c r="NBP40" s="10"/>
      <c r="NBQ40" s="10"/>
      <c r="NBR40" s="10"/>
      <c r="NBS40" s="10"/>
      <c r="NBT40" s="10"/>
      <c r="NBU40" s="10"/>
      <c r="NBV40" s="10"/>
      <c r="NBW40" s="10"/>
      <c r="NBX40" s="10"/>
      <c r="NBY40" s="10"/>
      <c r="NBZ40" s="10"/>
      <c r="NCA40" s="10"/>
      <c r="NCB40" s="10"/>
      <c r="NCC40" s="10"/>
      <c r="NCD40" s="10"/>
      <c r="NCE40" s="10"/>
      <c r="NCF40" s="10"/>
      <c r="NCG40" s="10"/>
      <c r="NCH40" s="10"/>
      <c r="NCI40" s="10"/>
      <c r="NCJ40" s="10"/>
      <c r="NCK40" s="10"/>
      <c r="NCL40" s="10"/>
      <c r="NCM40" s="10"/>
      <c r="NCN40" s="10"/>
      <c r="NCO40" s="10"/>
      <c r="NCP40" s="10"/>
      <c r="NCQ40" s="10"/>
      <c r="NCR40" s="10"/>
      <c r="NCS40" s="10"/>
      <c r="NCT40" s="10"/>
      <c r="NCU40" s="10"/>
      <c r="NCV40" s="10"/>
      <c r="NCW40" s="10"/>
      <c r="NCX40" s="10"/>
      <c r="NCY40" s="10"/>
      <c r="NCZ40" s="10"/>
      <c r="NDA40" s="10"/>
      <c r="NDB40" s="10"/>
      <c r="NDC40" s="10"/>
      <c r="NDD40" s="10"/>
      <c r="NDE40" s="10"/>
      <c r="NDF40" s="10"/>
      <c r="NDG40" s="10"/>
      <c r="NDH40" s="10"/>
      <c r="NDI40" s="10"/>
      <c r="NDJ40" s="10"/>
      <c r="NDK40" s="10"/>
      <c r="NDL40" s="10"/>
      <c r="NDM40" s="10"/>
      <c r="NDN40" s="10"/>
      <c r="NDO40" s="10"/>
      <c r="NDP40" s="10"/>
      <c r="NDQ40" s="10"/>
      <c r="NDR40" s="10"/>
      <c r="NDS40" s="10"/>
      <c r="NDT40" s="10"/>
      <c r="NDU40" s="10"/>
      <c r="NDV40" s="10"/>
      <c r="NDW40" s="10"/>
      <c r="NDX40" s="10"/>
      <c r="NDY40" s="10"/>
      <c r="NDZ40" s="10"/>
      <c r="NEA40" s="10"/>
      <c r="NEB40" s="10"/>
      <c r="NEC40" s="10"/>
      <c r="NED40" s="10"/>
      <c r="NEE40" s="10"/>
      <c r="NEF40" s="10"/>
      <c r="NEG40" s="10"/>
      <c r="NEH40" s="10"/>
      <c r="NEI40" s="10"/>
      <c r="NEJ40" s="10"/>
      <c r="NEK40" s="10"/>
      <c r="NEL40" s="10"/>
      <c r="NEM40" s="10"/>
      <c r="NEN40" s="10"/>
      <c r="NEO40" s="10"/>
      <c r="NEP40" s="10"/>
      <c r="NEQ40" s="10"/>
      <c r="NER40" s="10"/>
      <c r="NES40" s="10"/>
      <c r="NET40" s="10"/>
      <c r="NEU40" s="10"/>
      <c r="NEV40" s="10"/>
      <c r="NEW40" s="10"/>
      <c r="NEX40" s="10"/>
      <c r="NEY40" s="10"/>
      <c r="NEZ40" s="10"/>
      <c r="NFA40" s="10"/>
      <c r="NFB40" s="10"/>
      <c r="NFC40" s="10"/>
      <c r="NFD40" s="10"/>
      <c r="NFE40" s="10"/>
      <c r="NFF40" s="10"/>
      <c r="NFG40" s="10"/>
      <c r="NFH40" s="10"/>
      <c r="NFI40" s="10"/>
      <c r="NFJ40" s="10"/>
      <c r="NFK40" s="10"/>
      <c r="NFL40" s="10"/>
      <c r="NFM40" s="10"/>
      <c r="NFN40" s="10"/>
      <c r="NFO40" s="10"/>
      <c r="NFP40" s="10"/>
      <c r="NFQ40" s="10"/>
      <c r="NFR40" s="10"/>
      <c r="NFS40" s="10"/>
      <c r="NFT40" s="10"/>
      <c r="NFU40" s="10"/>
      <c r="NFV40" s="10"/>
      <c r="NFW40" s="10"/>
      <c r="NFX40" s="10"/>
      <c r="NFY40" s="10"/>
      <c r="NFZ40" s="10"/>
      <c r="NGA40" s="10"/>
      <c r="NGB40" s="10"/>
      <c r="NGC40" s="10"/>
      <c r="NGD40" s="10"/>
      <c r="NGE40" s="10"/>
      <c r="NGF40" s="10"/>
      <c r="NGG40" s="10"/>
      <c r="NGH40" s="10"/>
      <c r="NGI40" s="10"/>
      <c r="NGJ40" s="10"/>
      <c r="NGK40" s="10"/>
      <c r="NGL40" s="10"/>
      <c r="NGM40" s="10"/>
      <c r="NGN40" s="10"/>
      <c r="NGO40" s="10"/>
      <c r="NGP40" s="10"/>
      <c r="NGQ40" s="10"/>
      <c r="NGR40" s="10"/>
      <c r="NGS40" s="10"/>
      <c r="NGT40" s="10"/>
      <c r="NGU40" s="10"/>
      <c r="NGV40" s="10"/>
      <c r="NGW40" s="10"/>
      <c r="NGX40" s="10"/>
      <c r="NGY40" s="10"/>
      <c r="NGZ40" s="10"/>
      <c r="NHA40" s="10"/>
      <c r="NHB40" s="10"/>
      <c r="NHC40" s="10"/>
      <c r="NHD40" s="10"/>
      <c r="NHE40" s="10"/>
      <c r="NHF40" s="10"/>
      <c r="NHG40" s="10"/>
      <c r="NHH40" s="10"/>
      <c r="NHI40" s="10"/>
      <c r="NHJ40" s="10"/>
      <c r="NHK40" s="10"/>
      <c r="NHL40" s="10"/>
      <c r="NHM40" s="10"/>
      <c r="NHN40" s="10"/>
      <c r="NHO40" s="10"/>
      <c r="NHP40" s="10"/>
      <c r="NHQ40" s="10"/>
      <c r="NHR40" s="10"/>
      <c r="NHS40" s="10"/>
      <c r="NHT40" s="10"/>
      <c r="NHU40" s="10"/>
      <c r="NHV40" s="10"/>
      <c r="NHW40" s="10"/>
      <c r="NHX40" s="10"/>
      <c r="NHY40" s="10"/>
      <c r="NHZ40" s="10"/>
      <c r="NIA40" s="10"/>
      <c r="NIB40" s="10"/>
      <c r="NIC40" s="10"/>
      <c r="NID40" s="10"/>
      <c r="NIE40" s="10"/>
      <c r="NIF40" s="10"/>
      <c r="NIG40" s="10"/>
      <c r="NIH40" s="10"/>
      <c r="NII40" s="10"/>
      <c r="NIJ40" s="10"/>
      <c r="NIK40" s="10"/>
      <c r="NIL40" s="10"/>
      <c r="NIM40" s="10"/>
      <c r="NIN40" s="10"/>
      <c r="NIO40" s="10"/>
      <c r="NIP40" s="10"/>
      <c r="NIQ40" s="10"/>
      <c r="NIR40" s="10"/>
      <c r="NIS40" s="10"/>
      <c r="NIT40" s="10"/>
      <c r="NIU40" s="10"/>
      <c r="NIV40" s="10"/>
      <c r="NIW40" s="10"/>
      <c r="NIX40" s="10"/>
      <c r="NIY40" s="10"/>
      <c r="NIZ40" s="10"/>
      <c r="NJA40" s="10"/>
      <c r="NJB40" s="10"/>
      <c r="NJC40" s="10"/>
      <c r="NJD40" s="10"/>
      <c r="NJE40" s="10"/>
      <c r="NJF40" s="10"/>
      <c r="NJG40" s="10"/>
      <c r="NJH40" s="10"/>
      <c r="NJI40" s="10"/>
      <c r="NJJ40" s="10"/>
      <c r="NJK40" s="10"/>
      <c r="NJL40" s="10"/>
      <c r="NJM40" s="10"/>
      <c r="NJN40" s="10"/>
      <c r="NJO40" s="10"/>
      <c r="NJP40" s="10"/>
      <c r="NJQ40" s="10"/>
      <c r="NJR40" s="10"/>
      <c r="NJS40" s="10"/>
      <c r="NJT40" s="10"/>
      <c r="NJU40" s="10"/>
      <c r="NJV40" s="10"/>
      <c r="NJW40" s="10"/>
      <c r="NJX40" s="10"/>
      <c r="NJY40" s="10"/>
      <c r="NJZ40" s="10"/>
      <c r="NKA40" s="10"/>
      <c r="NKB40" s="10"/>
      <c r="NKC40" s="10"/>
      <c r="NKD40" s="10"/>
      <c r="NKE40" s="10"/>
      <c r="NKF40" s="10"/>
      <c r="NKG40" s="10"/>
      <c r="NKH40" s="10"/>
      <c r="NKI40" s="10"/>
      <c r="NKJ40" s="10"/>
      <c r="NKK40" s="10"/>
      <c r="NKL40" s="10"/>
      <c r="NKM40" s="10"/>
      <c r="NKN40" s="10"/>
      <c r="NKO40" s="10"/>
      <c r="NKP40" s="10"/>
      <c r="NKQ40" s="10"/>
      <c r="NKR40" s="10"/>
      <c r="NKS40" s="10"/>
      <c r="NKT40" s="10"/>
      <c r="NKU40" s="10"/>
      <c r="NKV40" s="10"/>
      <c r="NKW40" s="10"/>
      <c r="NKX40" s="10"/>
      <c r="NKY40" s="10"/>
      <c r="NKZ40" s="10"/>
      <c r="NLA40" s="10"/>
      <c r="NLB40" s="10"/>
      <c r="NLC40" s="10"/>
      <c r="NLD40" s="10"/>
      <c r="NLE40" s="10"/>
      <c r="NLF40" s="10"/>
      <c r="NLG40" s="10"/>
      <c r="NLH40" s="10"/>
      <c r="NLI40" s="10"/>
      <c r="NLJ40" s="10"/>
      <c r="NLK40" s="10"/>
      <c r="NLL40" s="10"/>
      <c r="NLM40" s="10"/>
      <c r="NLN40" s="10"/>
      <c r="NLO40" s="10"/>
      <c r="NLP40" s="10"/>
      <c r="NLQ40" s="10"/>
      <c r="NLR40" s="10"/>
      <c r="NLS40" s="10"/>
      <c r="NLT40" s="10"/>
      <c r="NLU40" s="10"/>
      <c r="NLV40" s="10"/>
      <c r="NLW40" s="10"/>
      <c r="NLX40" s="10"/>
      <c r="NLY40" s="10"/>
      <c r="NLZ40" s="10"/>
      <c r="NMA40" s="10"/>
      <c r="NMB40" s="10"/>
      <c r="NMC40" s="10"/>
      <c r="NMD40" s="10"/>
      <c r="NME40" s="10"/>
      <c r="NMF40" s="10"/>
      <c r="NMG40" s="10"/>
      <c r="NMH40" s="10"/>
      <c r="NMI40" s="10"/>
      <c r="NMJ40" s="10"/>
      <c r="NMK40" s="10"/>
      <c r="NML40" s="10"/>
      <c r="NMM40" s="10"/>
      <c r="NMN40" s="10"/>
      <c r="NMO40" s="10"/>
      <c r="NMP40" s="10"/>
      <c r="NMQ40" s="10"/>
      <c r="NMR40" s="10"/>
      <c r="NMS40" s="10"/>
      <c r="NMT40" s="10"/>
      <c r="NMU40" s="10"/>
      <c r="NMV40" s="10"/>
      <c r="NMW40" s="10"/>
      <c r="NMX40" s="10"/>
      <c r="NMY40" s="10"/>
      <c r="NMZ40" s="10"/>
      <c r="NNA40" s="10"/>
      <c r="NNB40" s="10"/>
      <c r="NNC40" s="10"/>
      <c r="NND40" s="10"/>
      <c r="NNE40" s="10"/>
      <c r="NNF40" s="10"/>
      <c r="NNG40" s="10"/>
      <c r="NNH40" s="10"/>
      <c r="NNI40" s="10"/>
      <c r="NNJ40" s="10"/>
      <c r="NNK40" s="10"/>
      <c r="NNL40" s="10"/>
      <c r="NNM40" s="10"/>
      <c r="NNN40" s="10"/>
      <c r="NNO40" s="10"/>
      <c r="NNP40" s="10"/>
      <c r="NNQ40" s="10"/>
      <c r="NNR40" s="10"/>
      <c r="NNS40" s="10"/>
      <c r="NNT40" s="10"/>
      <c r="NNU40" s="10"/>
      <c r="NNV40" s="10"/>
      <c r="NNW40" s="10"/>
      <c r="NNX40" s="10"/>
      <c r="NNY40" s="10"/>
      <c r="NNZ40" s="10"/>
      <c r="NOA40" s="10"/>
      <c r="NOB40" s="10"/>
      <c r="NOC40" s="10"/>
      <c r="NOD40" s="10"/>
      <c r="NOE40" s="10"/>
      <c r="NOF40" s="10"/>
      <c r="NOG40" s="10"/>
      <c r="NOH40" s="10"/>
      <c r="NOI40" s="10"/>
      <c r="NOJ40" s="10"/>
      <c r="NOK40" s="10"/>
      <c r="NOL40" s="10"/>
      <c r="NOM40" s="10"/>
      <c r="NON40" s="10"/>
      <c r="NOO40" s="10"/>
      <c r="NOP40" s="10"/>
      <c r="NOQ40" s="10"/>
      <c r="NOR40" s="10"/>
      <c r="NOS40" s="10"/>
      <c r="NOT40" s="10"/>
      <c r="NOU40" s="10"/>
      <c r="NOV40" s="10"/>
      <c r="NOW40" s="10"/>
      <c r="NOX40" s="10"/>
      <c r="NOY40" s="10"/>
      <c r="NOZ40" s="10"/>
      <c r="NPA40" s="10"/>
      <c r="NPB40" s="10"/>
      <c r="NPC40" s="10"/>
      <c r="NPD40" s="10"/>
      <c r="NPE40" s="10"/>
      <c r="NPF40" s="10"/>
      <c r="NPG40" s="10"/>
      <c r="NPH40" s="10"/>
      <c r="NPI40" s="10"/>
      <c r="NPJ40" s="10"/>
      <c r="NPK40" s="10"/>
      <c r="NPL40" s="10"/>
      <c r="NPM40" s="10"/>
      <c r="NPN40" s="10"/>
      <c r="NPO40" s="10"/>
      <c r="NPP40" s="10"/>
      <c r="NPQ40" s="10"/>
      <c r="NPR40" s="10"/>
      <c r="NPS40" s="10"/>
      <c r="NPT40" s="10"/>
      <c r="NPU40" s="10"/>
      <c r="NPV40" s="10"/>
      <c r="NPW40" s="10"/>
      <c r="NPX40" s="10"/>
      <c r="NPY40" s="10"/>
      <c r="NPZ40" s="10"/>
      <c r="NQA40" s="10"/>
      <c r="NQB40" s="10"/>
      <c r="NQC40" s="10"/>
      <c r="NQD40" s="10"/>
      <c r="NQE40" s="10"/>
      <c r="NQF40" s="10"/>
      <c r="NQG40" s="10"/>
      <c r="NQH40" s="10"/>
      <c r="NQI40" s="10"/>
      <c r="NQJ40" s="10"/>
      <c r="NQK40" s="10"/>
      <c r="NQL40" s="10"/>
      <c r="NQM40" s="10"/>
      <c r="NQN40" s="10"/>
      <c r="NQO40" s="10"/>
      <c r="NQP40" s="10"/>
      <c r="NQQ40" s="10"/>
      <c r="NQR40" s="10"/>
      <c r="NQS40" s="10"/>
      <c r="NQT40" s="10"/>
      <c r="NQU40" s="10"/>
      <c r="NQV40" s="10"/>
      <c r="NQW40" s="10"/>
      <c r="NQX40" s="10"/>
      <c r="NQY40" s="10"/>
      <c r="NQZ40" s="10"/>
      <c r="NRA40" s="10"/>
      <c r="NRB40" s="10"/>
      <c r="NRC40" s="10"/>
      <c r="NRD40" s="10"/>
      <c r="NRE40" s="10"/>
      <c r="NRF40" s="10"/>
      <c r="NRG40" s="10"/>
      <c r="NRH40" s="10"/>
      <c r="NRI40" s="10"/>
      <c r="NRJ40" s="10"/>
      <c r="NRK40" s="10"/>
      <c r="NRL40" s="10"/>
      <c r="NRM40" s="10"/>
      <c r="NRN40" s="10"/>
      <c r="NRO40" s="10"/>
      <c r="NRP40" s="10"/>
      <c r="NRQ40" s="10"/>
      <c r="NRR40" s="10"/>
      <c r="NRS40" s="10"/>
      <c r="NRT40" s="10"/>
      <c r="NRU40" s="10"/>
      <c r="NRV40" s="10"/>
      <c r="NRW40" s="10"/>
      <c r="NRX40" s="10"/>
      <c r="NRY40" s="10"/>
      <c r="NRZ40" s="10"/>
      <c r="NSA40" s="10"/>
      <c r="NSB40" s="10"/>
      <c r="NSC40" s="10"/>
      <c r="NSD40" s="10"/>
      <c r="NSE40" s="10"/>
      <c r="NSF40" s="10"/>
      <c r="NSG40" s="10"/>
      <c r="NSH40" s="10"/>
      <c r="NSI40" s="10"/>
      <c r="NSJ40" s="10"/>
      <c r="NSK40" s="10"/>
      <c r="NSL40" s="10"/>
      <c r="NSM40" s="10"/>
      <c r="NSN40" s="10"/>
      <c r="NSO40" s="10"/>
      <c r="NSP40" s="10"/>
      <c r="NSQ40" s="10"/>
      <c r="NSR40" s="10"/>
      <c r="NSS40" s="10"/>
      <c r="NST40" s="10"/>
      <c r="NSU40" s="10"/>
      <c r="NSV40" s="10"/>
      <c r="NSW40" s="10"/>
      <c r="NSX40" s="10"/>
      <c r="NSY40" s="10"/>
      <c r="NSZ40" s="10"/>
      <c r="NTA40" s="10"/>
      <c r="NTB40" s="10"/>
      <c r="NTC40" s="10"/>
      <c r="NTD40" s="10"/>
      <c r="NTE40" s="10"/>
      <c r="NTF40" s="10"/>
      <c r="NTG40" s="10"/>
      <c r="NTH40" s="10"/>
      <c r="NTI40" s="10"/>
      <c r="NTJ40" s="10"/>
      <c r="NTK40" s="10"/>
      <c r="NTL40" s="10"/>
      <c r="NTM40" s="10"/>
      <c r="NTN40" s="10"/>
      <c r="NTO40" s="10"/>
      <c r="NTP40" s="10"/>
      <c r="NTQ40" s="10"/>
      <c r="NTR40" s="10"/>
      <c r="NTS40" s="10"/>
      <c r="NTT40" s="10"/>
      <c r="NTU40" s="10"/>
      <c r="NTV40" s="10"/>
      <c r="NTW40" s="10"/>
      <c r="NTX40" s="10"/>
      <c r="NTY40" s="10"/>
      <c r="NTZ40" s="10"/>
      <c r="NUA40" s="10"/>
      <c r="NUB40" s="10"/>
      <c r="NUC40" s="10"/>
      <c r="NUD40" s="10"/>
      <c r="NUE40" s="10"/>
      <c r="NUF40" s="10"/>
      <c r="NUG40" s="10"/>
      <c r="NUH40" s="10"/>
      <c r="NUI40" s="10"/>
      <c r="NUJ40" s="10"/>
      <c r="NUK40" s="10"/>
      <c r="NUL40" s="10"/>
      <c r="NUM40" s="10"/>
      <c r="NUN40" s="10"/>
      <c r="NUO40" s="10"/>
      <c r="NUP40" s="10"/>
      <c r="NUQ40" s="10"/>
      <c r="NUR40" s="10"/>
      <c r="NUS40" s="10"/>
      <c r="NUT40" s="10"/>
      <c r="NUU40" s="10"/>
      <c r="NUV40" s="10"/>
      <c r="NUW40" s="10"/>
      <c r="NUX40" s="10"/>
      <c r="NUY40" s="10"/>
      <c r="NUZ40" s="10"/>
      <c r="NVA40" s="10"/>
      <c r="NVB40" s="10"/>
      <c r="NVC40" s="10"/>
      <c r="NVD40" s="10"/>
      <c r="NVE40" s="10"/>
      <c r="NVF40" s="10"/>
      <c r="NVG40" s="10"/>
      <c r="NVH40" s="10"/>
      <c r="NVI40" s="10"/>
      <c r="NVJ40" s="10"/>
      <c r="NVK40" s="10"/>
      <c r="NVL40" s="10"/>
      <c r="NVM40" s="10"/>
      <c r="NVN40" s="10"/>
      <c r="NVO40" s="10"/>
      <c r="NVP40" s="10"/>
      <c r="NVQ40" s="10"/>
      <c r="NVR40" s="10"/>
      <c r="NVS40" s="10"/>
      <c r="NVT40" s="10"/>
      <c r="NVU40" s="10"/>
      <c r="NVV40" s="10"/>
      <c r="NVW40" s="10"/>
      <c r="NVX40" s="10"/>
      <c r="NVY40" s="10"/>
      <c r="NVZ40" s="10"/>
      <c r="NWA40" s="10"/>
      <c r="NWB40" s="10"/>
      <c r="NWC40" s="10"/>
      <c r="NWD40" s="10"/>
      <c r="NWE40" s="10"/>
      <c r="NWF40" s="10"/>
      <c r="NWG40" s="10"/>
      <c r="NWH40" s="10"/>
      <c r="NWI40" s="10"/>
      <c r="NWJ40" s="10"/>
      <c r="NWK40" s="10"/>
      <c r="NWL40" s="10"/>
      <c r="NWM40" s="10"/>
      <c r="NWN40" s="10"/>
      <c r="NWO40" s="10"/>
      <c r="NWP40" s="10"/>
      <c r="NWQ40" s="10"/>
      <c r="NWR40" s="10"/>
      <c r="NWS40" s="10"/>
      <c r="NWT40" s="10"/>
      <c r="NWU40" s="10"/>
      <c r="NWV40" s="10"/>
      <c r="NWW40" s="10"/>
      <c r="NWX40" s="10"/>
      <c r="NWY40" s="10"/>
      <c r="NWZ40" s="10"/>
      <c r="NXA40" s="10"/>
      <c r="NXB40" s="10"/>
      <c r="NXC40" s="10"/>
      <c r="NXD40" s="10"/>
      <c r="NXE40" s="10"/>
      <c r="NXF40" s="10"/>
      <c r="NXG40" s="10"/>
      <c r="NXH40" s="10"/>
      <c r="NXI40" s="10"/>
      <c r="NXJ40" s="10"/>
      <c r="NXK40" s="10"/>
      <c r="NXL40" s="10"/>
      <c r="NXM40" s="10"/>
      <c r="NXN40" s="10"/>
      <c r="NXO40" s="10"/>
      <c r="NXP40" s="10"/>
      <c r="NXQ40" s="10"/>
      <c r="NXR40" s="10"/>
      <c r="NXS40" s="10"/>
      <c r="NXT40" s="10"/>
      <c r="NXU40" s="10"/>
      <c r="NXV40" s="10"/>
      <c r="NXW40" s="10"/>
      <c r="NXX40" s="10"/>
      <c r="NXY40" s="10"/>
      <c r="NXZ40" s="10"/>
      <c r="NYA40" s="10"/>
      <c r="NYB40" s="10"/>
      <c r="NYC40" s="10"/>
      <c r="NYD40" s="10"/>
      <c r="NYE40" s="10"/>
      <c r="NYF40" s="10"/>
      <c r="NYG40" s="10"/>
      <c r="NYH40" s="10"/>
      <c r="NYI40" s="10"/>
      <c r="NYJ40" s="10"/>
      <c r="NYK40" s="10"/>
      <c r="NYL40" s="10"/>
      <c r="NYM40" s="10"/>
      <c r="NYN40" s="10"/>
      <c r="NYO40" s="10"/>
      <c r="NYP40" s="10"/>
      <c r="NYQ40" s="10"/>
      <c r="NYR40" s="10"/>
      <c r="NYS40" s="10"/>
      <c r="NYT40" s="10"/>
      <c r="NYU40" s="10"/>
      <c r="NYV40" s="10"/>
      <c r="NYW40" s="10"/>
      <c r="NYX40" s="10"/>
      <c r="NYY40" s="10"/>
      <c r="NYZ40" s="10"/>
      <c r="NZA40" s="10"/>
      <c r="NZB40" s="10"/>
      <c r="NZC40" s="10"/>
      <c r="NZD40" s="10"/>
      <c r="NZE40" s="10"/>
      <c r="NZF40" s="10"/>
      <c r="NZG40" s="10"/>
      <c r="NZH40" s="10"/>
      <c r="NZI40" s="10"/>
      <c r="NZJ40" s="10"/>
      <c r="NZK40" s="10"/>
      <c r="NZL40" s="10"/>
      <c r="NZM40" s="10"/>
      <c r="NZN40" s="10"/>
      <c r="NZO40" s="10"/>
      <c r="NZP40" s="10"/>
      <c r="NZQ40" s="10"/>
      <c r="NZR40" s="10"/>
      <c r="NZS40" s="10"/>
      <c r="NZT40" s="10"/>
      <c r="NZU40" s="10"/>
      <c r="NZV40" s="10"/>
      <c r="NZW40" s="10"/>
      <c r="NZX40" s="10"/>
      <c r="NZY40" s="10"/>
      <c r="NZZ40" s="10"/>
      <c r="OAA40" s="10"/>
      <c r="OAB40" s="10"/>
      <c r="OAC40" s="10"/>
      <c r="OAD40" s="10"/>
      <c r="OAE40" s="10"/>
      <c r="OAF40" s="10"/>
      <c r="OAG40" s="10"/>
      <c r="OAH40" s="10"/>
      <c r="OAI40" s="10"/>
      <c r="OAJ40" s="10"/>
      <c r="OAK40" s="10"/>
      <c r="OAL40" s="10"/>
      <c r="OAM40" s="10"/>
      <c r="OAN40" s="10"/>
      <c r="OAO40" s="10"/>
      <c r="OAP40" s="10"/>
      <c r="OAQ40" s="10"/>
      <c r="OAR40" s="10"/>
      <c r="OAS40" s="10"/>
      <c r="OAT40" s="10"/>
      <c r="OAU40" s="10"/>
      <c r="OAV40" s="10"/>
      <c r="OAW40" s="10"/>
      <c r="OAX40" s="10"/>
      <c r="OAY40" s="10"/>
      <c r="OAZ40" s="10"/>
      <c r="OBA40" s="10"/>
      <c r="OBB40" s="10"/>
      <c r="OBC40" s="10"/>
      <c r="OBD40" s="10"/>
      <c r="OBE40" s="10"/>
      <c r="OBF40" s="10"/>
      <c r="OBG40" s="10"/>
      <c r="OBH40" s="10"/>
      <c r="OBI40" s="10"/>
      <c r="OBJ40" s="10"/>
      <c r="OBK40" s="10"/>
      <c r="OBL40" s="10"/>
      <c r="OBM40" s="10"/>
      <c r="OBN40" s="10"/>
      <c r="OBO40" s="10"/>
      <c r="OBP40" s="10"/>
      <c r="OBQ40" s="10"/>
      <c r="OBR40" s="10"/>
      <c r="OBS40" s="10"/>
      <c r="OBT40" s="10"/>
      <c r="OBU40" s="10"/>
      <c r="OBV40" s="10"/>
      <c r="OBW40" s="10"/>
      <c r="OBX40" s="10"/>
      <c r="OBY40" s="10"/>
      <c r="OBZ40" s="10"/>
      <c r="OCA40" s="10"/>
      <c r="OCB40" s="10"/>
      <c r="OCC40" s="10"/>
      <c r="OCD40" s="10"/>
      <c r="OCE40" s="10"/>
      <c r="OCF40" s="10"/>
      <c r="OCG40" s="10"/>
      <c r="OCH40" s="10"/>
      <c r="OCI40" s="10"/>
      <c r="OCJ40" s="10"/>
      <c r="OCK40" s="10"/>
      <c r="OCL40" s="10"/>
      <c r="OCM40" s="10"/>
      <c r="OCN40" s="10"/>
      <c r="OCO40" s="10"/>
      <c r="OCP40" s="10"/>
      <c r="OCQ40" s="10"/>
      <c r="OCR40" s="10"/>
      <c r="OCS40" s="10"/>
      <c r="OCT40" s="10"/>
      <c r="OCU40" s="10"/>
      <c r="OCV40" s="10"/>
      <c r="OCW40" s="10"/>
      <c r="OCX40" s="10"/>
      <c r="OCY40" s="10"/>
      <c r="OCZ40" s="10"/>
      <c r="ODA40" s="10"/>
      <c r="ODB40" s="10"/>
      <c r="ODC40" s="10"/>
      <c r="ODD40" s="10"/>
      <c r="ODE40" s="10"/>
      <c r="ODF40" s="10"/>
      <c r="ODG40" s="10"/>
      <c r="ODH40" s="10"/>
      <c r="ODI40" s="10"/>
      <c r="ODJ40" s="10"/>
      <c r="ODK40" s="10"/>
      <c r="ODL40" s="10"/>
      <c r="ODM40" s="10"/>
      <c r="ODN40" s="10"/>
      <c r="ODO40" s="10"/>
      <c r="ODP40" s="10"/>
      <c r="ODQ40" s="10"/>
      <c r="ODR40" s="10"/>
      <c r="ODS40" s="10"/>
      <c r="ODT40" s="10"/>
      <c r="ODU40" s="10"/>
      <c r="ODV40" s="10"/>
      <c r="ODW40" s="10"/>
      <c r="ODX40" s="10"/>
      <c r="ODY40" s="10"/>
      <c r="ODZ40" s="10"/>
      <c r="OEA40" s="10"/>
      <c r="OEB40" s="10"/>
      <c r="OEC40" s="10"/>
      <c r="OED40" s="10"/>
      <c r="OEE40" s="10"/>
      <c r="OEF40" s="10"/>
      <c r="OEG40" s="10"/>
      <c r="OEH40" s="10"/>
      <c r="OEI40" s="10"/>
      <c r="OEJ40" s="10"/>
      <c r="OEK40" s="10"/>
      <c r="OEL40" s="10"/>
      <c r="OEM40" s="10"/>
      <c r="OEN40" s="10"/>
      <c r="OEO40" s="10"/>
      <c r="OEP40" s="10"/>
      <c r="OEQ40" s="10"/>
      <c r="OER40" s="10"/>
      <c r="OES40" s="10"/>
      <c r="OET40" s="10"/>
      <c r="OEU40" s="10"/>
      <c r="OEV40" s="10"/>
      <c r="OEW40" s="10"/>
      <c r="OEX40" s="10"/>
      <c r="OEY40" s="10"/>
      <c r="OEZ40" s="10"/>
      <c r="OFA40" s="10"/>
      <c r="OFB40" s="10"/>
      <c r="OFC40" s="10"/>
      <c r="OFD40" s="10"/>
      <c r="OFE40" s="10"/>
      <c r="OFF40" s="10"/>
      <c r="OFG40" s="10"/>
      <c r="OFH40" s="10"/>
      <c r="OFI40" s="10"/>
      <c r="OFJ40" s="10"/>
      <c r="OFK40" s="10"/>
      <c r="OFL40" s="10"/>
      <c r="OFM40" s="10"/>
      <c r="OFN40" s="10"/>
      <c r="OFO40" s="10"/>
      <c r="OFP40" s="10"/>
      <c r="OFQ40" s="10"/>
      <c r="OFR40" s="10"/>
      <c r="OFS40" s="10"/>
      <c r="OFT40" s="10"/>
      <c r="OFU40" s="10"/>
      <c r="OFV40" s="10"/>
      <c r="OFW40" s="10"/>
      <c r="OFX40" s="10"/>
      <c r="OFY40" s="10"/>
      <c r="OFZ40" s="10"/>
      <c r="OGA40" s="10"/>
      <c r="OGB40" s="10"/>
      <c r="OGC40" s="10"/>
      <c r="OGD40" s="10"/>
      <c r="OGE40" s="10"/>
      <c r="OGF40" s="10"/>
      <c r="OGG40" s="10"/>
      <c r="OGH40" s="10"/>
      <c r="OGI40" s="10"/>
      <c r="OGJ40" s="10"/>
      <c r="OGK40" s="10"/>
      <c r="OGL40" s="10"/>
      <c r="OGM40" s="10"/>
      <c r="OGN40" s="10"/>
      <c r="OGO40" s="10"/>
      <c r="OGP40" s="10"/>
      <c r="OGQ40" s="10"/>
      <c r="OGR40" s="10"/>
      <c r="OGS40" s="10"/>
      <c r="OGT40" s="10"/>
      <c r="OGU40" s="10"/>
      <c r="OGV40" s="10"/>
      <c r="OGW40" s="10"/>
      <c r="OGX40" s="10"/>
      <c r="OGY40" s="10"/>
      <c r="OGZ40" s="10"/>
      <c r="OHA40" s="10"/>
      <c r="OHB40" s="10"/>
      <c r="OHC40" s="10"/>
      <c r="OHD40" s="10"/>
      <c r="OHE40" s="10"/>
      <c r="OHF40" s="10"/>
      <c r="OHG40" s="10"/>
      <c r="OHH40" s="10"/>
      <c r="OHI40" s="10"/>
      <c r="OHJ40" s="10"/>
      <c r="OHK40" s="10"/>
      <c r="OHL40" s="10"/>
      <c r="OHM40" s="10"/>
      <c r="OHN40" s="10"/>
      <c r="OHO40" s="10"/>
      <c r="OHP40" s="10"/>
      <c r="OHQ40" s="10"/>
      <c r="OHR40" s="10"/>
      <c r="OHS40" s="10"/>
      <c r="OHT40" s="10"/>
      <c r="OHU40" s="10"/>
      <c r="OHV40" s="10"/>
      <c r="OHW40" s="10"/>
      <c r="OHX40" s="10"/>
      <c r="OHY40" s="10"/>
      <c r="OHZ40" s="10"/>
      <c r="OIA40" s="10"/>
      <c r="OIB40" s="10"/>
      <c r="OIC40" s="10"/>
      <c r="OID40" s="10"/>
      <c r="OIE40" s="10"/>
      <c r="OIF40" s="10"/>
      <c r="OIG40" s="10"/>
      <c r="OIH40" s="10"/>
      <c r="OII40" s="10"/>
      <c r="OIJ40" s="10"/>
      <c r="OIK40" s="10"/>
      <c r="OIL40" s="10"/>
      <c r="OIM40" s="10"/>
      <c r="OIN40" s="10"/>
      <c r="OIO40" s="10"/>
      <c r="OIP40" s="10"/>
      <c r="OIQ40" s="10"/>
      <c r="OIR40" s="10"/>
      <c r="OIS40" s="10"/>
      <c r="OIT40" s="10"/>
      <c r="OIU40" s="10"/>
      <c r="OIV40" s="10"/>
      <c r="OIW40" s="10"/>
      <c r="OIX40" s="10"/>
      <c r="OIY40" s="10"/>
      <c r="OIZ40" s="10"/>
      <c r="OJA40" s="10"/>
      <c r="OJB40" s="10"/>
      <c r="OJC40" s="10"/>
      <c r="OJD40" s="10"/>
      <c r="OJE40" s="10"/>
      <c r="OJF40" s="10"/>
      <c r="OJG40" s="10"/>
      <c r="OJH40" s="10"/>
      <c r="OJI40" s="10"/>
      <c r="OJJ40" s="10"/>
      <c r="OJK40" s="10"/>
      <c r="OJL40" s="10"/>
      <c r="OJM40" s="10"/>
      <c r="OJN40" s="10"/>
      <c r="OJO40" s="10"/>
      <c r="OJP40" s="10"/>
      <c r="OJQ40" s="10"/>
      <c r="OJR40" s="10"/>
      <c r="OJS40" s="10"/>
      <c r="OJT40" s="10"/>
      <c r="OJU40" s="10"/>
      <c r="OJV40" s="10"/>
      <c r="OJW40" s="10"/>
      <c r="OJX40" s="10"/>
      <c r="OJY40" s="10"/>
      <c r="OJZ40" s="10"/>
      <c r="OKA40" s="10"/>
      <c r="OKB40" s="10"/>
      <c r="OKC40" s="10"/>
      <c r="OKD40" s="10"/>
      <c r="OKE40" s="10"/>
      <c r="OKF40" s="10"/>
      <c r="OKG40" s="10"/>
      <c r="OKH40" s="10"/>
      <c r="OKI40" s="10"/>
      <c r="OKJ40" s="10"/>
      <c r="OKK40" s="10"/>
      <c r="OKL40" s="10"/>
      <c r="OKM40" s="10"/>
      <c r="OKN40" s="10"/>
      <c r="OKO40" s="10"/>
      <c r="OKP40" s="10"/>
      <c r="OKQ40" s="10"/>
      <c r="OKR40" s="10"/>
      <c r="OKS40" s="10"/>
      <c r="OKT40" s="10"/>
      <c r="OKU40" s="10"/>
      <c r="OKV40" s="10"/>
      <c r="OKW40" s="10"/>
      <c r="OKX40" s="10"/>
      <c r="OKY40" s="10"/>
      <c r="OKZ40" s="10"/>
      <c r="OLA40" s="10"/>
      <c r="OLB40" s="10"/>
      <c r="OLC40" s="10"/>
      <c r="OLD40" s="10"/>
      <c r="OLE40" s="10"/>
      <c r="OLF40" s="10"/>
      <c r="OLG40" s="10"/>
      <c r="OLH40" s="10"/>
      <c r="OLI40" s="10"/>
      <c r="OLJ40" s="10"/>
      <c r="OLK40" s="10"/>
      <c r="OLL40" s="10"/>
      <c r="OLM40" s="10"/>
      <c r="OLN40" s="10"/>
      <c r="OLO40" s="10"/>
      <c r="OLP40" s="10"/>
      <c r="OLQ40" s="10"/>
      <c r="OLR40" s="10"/>
      <c r="OLS40" s="10"/>
      <c r="OLT40" s="10"/>
      <c r="OLU40" s="10"/>
      <c r="OLV40" s="10"/>
      <c r="OLW40" s="10"/>
      <c r="OLX40" s="10"/>
      <c r="OLY40" s="10"/>
      <c r="OLZ40" s="10"/>
      <c r="OMA40" s="10"/>
      <c r="OMB40" s="10"/>
      <c r="OMC40" s="10"/>
      <c r="OMD40" s="10"/>
      <c r="OME40" s="10"/>
      <c r="OMF40" s="10"/>
      <c r="OMG40" s="10"/>
      <c r="OMH40" s="10"/>
      <c r="OMI40" s="10"/>
      <c r="OMJ40" s="10"/>
      <c r="OMK40" s="10"/>
      <c r="OML40" s="10"/>
      <c r="OMM40" s="10"/>
      <c r="OMN40" s="10"/>
      <c r="OMO40" s="10"/>
      <c r="OMP40" s="10"/>
      <c r="OMQ40" s="10"/>
      <c r="OMR40" s="10"/>
      <c r="OMS40" s="10"/>
      <c r="OMT40" s="10"/>
      <c r="OMU40" s="10"/>
      <c r="OMV40" s="10"/>
      <c r="OMW40" s="10"/>
      <c r="OMX40" s="10"/>
      <c r="OMY40" s="10"/>
      <c r="OMZ40" s="10"/>
      <c r="ONA40" s="10"/>
      <c r="ONB40" s="10"/>
      <c r="ONC40" s="10"/>
      <c r="OND40" s="10"/>
      <c r="ONE40" s="10"/>
      <c r="ONF40" s="10"/>
      <c r="ONG40" s="10"/>
      <c r="ONH40" s="10"/>
      <c r="ONI40" s="10"/>
      <c r="ONJ40" s="10"/>
      <c r="ONK40" s="10"/>
      <c r="ONL40" s="10"/>
      <c r="ONM40" s="10"/>
      <c r="ONN40" s="10"/>
      <c r="ONO40" s="10"/>
      <c r="ONP40" s="10"/>
      <c r="ONQ40" s="10"/>
      <c r="ONR40" s="10"/>
      <c r="ONS40" s="10"/>
      <c r="ONT40" s="10"/>
      <c r="ONU40" s="10"/>
      <c r="ONV40" s="10"/>
      <c r="ONW40" s="10"/>
      <c r="ONX40" s="10"/>
      <c r="ONY40" s="10"/>
      <c r="ONZ40" s="10"/>
      <c r="OOA40" s="10"/>
      <c r="OOB40" s="10"/>
      <c r="OOC40" s="10"/>
      <c r="OOD40" s="10"/>
      <c r="OOE40" s="10"/>
      <c r="OOF40" s="10"/>
      <c r="OOG40" s="10"/>
      <c r="OOH40" s="10"/>
      <c r="OOI40" s="10"/>
      <c r="OOJ40" s="10"/>
      <c r="OOK40" s="10"/>
      <c r="OOL40" s="10"/>
      <c r="OOM40" s="10"/>
      <c r="OON40" s="10"/>
      <c r="OOO40" s="10"/>
      <c r="OOP40" s="10"/>
      <c r="OOQ40" s="10"/>
      <c r="OOR40" s="10"/>
      <c r="OOS40" s="10"/>
      <c r="OOT40" s="10"/>
      <c r="OOU40" s="10"/>
      <c r="OOV40" s="10"/>
      <c r="OOW40" s="10"/>
      <c r="OOX40" s="10"/>
      <c r="OOY40" s="10"/>
      <c r="OOZ40" s="10"/>
      <c r="OPA40" s="10"/>
      <c r="OPB40" s="10"/>
      <c r="OPC40" s="10"/>
      <c r="OPD40" s="10"/>
      <c r="OPE40" s="10"/>
      <c r="OPF40" s="10"/>
      <c r="OPG40" s="10"/>
      <c r="OPH40" s="10"/>
      <c r="OPI40" s="10"/>
      <c r="OPJ40" s="10"/>
      <c r="OPK40" s="10"/>
      <c r="OPL40" s="10"/>
      <c r="OPM40" s="10"/>
      <c r="OPN40" s="10"/>
      <c r="OPO40" s="10"/>
      <c r="OPP40" s="10"/>
      <c r="OPQ40" s="10"/>
      <c r="OPR40" s="10"/>
      <c r="OPS40" s="10"/>
      <c r="OPT40" s="10"/>
      <c r="OPU40" s="10"/>
      <c r="OPV40" s="10"/>
      <c r="OPW40" s="10"/>
      <c r="OPX40" s="10"/>
      <c r="OPY40" s="10"/>
      <c r="OPZ40" s="10"/>
      <c r="OQA40" s="10"/>
      <c r="OQB40" s="10"/>
      <c r="OQC40" s="10"/>
      <c r="OQD40" s="10"/>
      <c r="OQE40" s="10"/>
      <c r="OQF40" s="10"/>
      <c r="OQG40" s="10"/>
      <c r="OQH40" s="10"/>
      <c r="OQI40" s="10"/>
      <c r="OQJ40" s="10"/>
      <c r="OQK40" s="10"/>
      <c r="OQL40" s="10"/>
      <c r="OQM40" s="10"/>
      <c r="OQN40" s="10"/>
      <c r="OQO40" s="10"/>
      <c r="OQP40" s="10"/>
      <c r="OQQ40" s="10"/>
      <c r="OQR40" s="10"/>
      <c r="OQS40" s="10"/>
      <c r="OQT40" s="10"/>
      <c r="OQU40" s="10"/>
      <c r="OQV40" s="10"/>
      <c r="OQW40" s="10"/>
      <c r="OQX40" s="10"/>
      <c r="OQY40" s="10"/>
      <c r="OQZ40" s="10"/>
      <c r="ORA40" s="10"/>
      <c r="ORB40" s="10"/>
      <c r="ORC40" s="10"/>
      <c r="ORD40" s="10"/>
      <c r="ORE40" s="10"/>
      <c r="ORF40" s="10"/>
      <c r="ORG40" s="10"/>
      <c r="ORH40" s="10"/>
      <c r="ORI40" s="10"/>
      <c r="ORJ40" s="10"/>
      <c r="ORK40" s="10"/>
      <c r="ORL40" s="10"/>
      <c r="ORM40" s="10"/>
      <c r="ORN40" s="10"/>
      <c r="ORO40" s="10"/>
      <c r="ORP40" s="10"/>
      <c r="ORQ40" s="10"/>
      <c r="ORR40" s="10"/>
      <c r="ORS40" s="10"/>
      <c r="ORT40" s="10"/>
      <c r="ORU40" s="10"/>
      <c r="ORV40" s="10"/>
      <c r="ORW40" s="10"/>
      <c r="ORX40" s="10"/>
      <c r="ORY40" s="10"/>
      <c r="ORZ40" s="10"/>
      <c r="OSA40" s="10"/>
      <c r="OSB40" s="10"/>
      <c r="OSC40" s="10"/>
      <c r="OSD40" s="10"/>
      <c r="OSE40" s="10"/>
      <c r="OSF40" s="10"/>
      <c r="OSG40" s="10"/>
      <c r="OSH40" s="10"/>
      <c r="OSI40" s="10"/>
      <c r="OSJ40" s="10"/>
      <c r="OSK40" s="10"/>
      <c r="OSL40" s="10"/>
      <c r="OSM40" s="10"/>
      <c r="OSN40" s="10"/>
      <c r="OSO40" s="10"/>
      <c r="OSP40" s="10"/>
      <c r="OSQ40" s="10"/>
      <c r="OSR40" s="10"/>
      <c r="OSS40" s="10"/>
      <c r="OST40" s="10"/>
      <c r="OSU40" s="10"/>
      <c r="OSV40" s="10"/>
      <c r="OSW40" s="10"/>
      <c r="OSX40" s="10"/>
      <c r="OSY40" s="10"/>
      <c r="OSZ40" s="10"/>
      <c r="OTA40" s="10"/>
      <c r="OTB40" s="10"/>
      <c r="OTC40" s="10"/>
      <c r="OTD40" s="10"/>
      <c r="OTE40" s="10"/>
      <c r="OTF40" s="10"/>
      <c r="OTG40" s="10"/>
      <c r="OTH40" s="10"/>
      <c r="OTI40" s="10"/>
      <c r="OTJ40" s="10"/>
      <c r="OTK40" s="10"/>
      <c r="OTL40" s="10"/>
      <c r="OTM40" s="10"/>
      <c r="OTN40" s="10"/>
      <c r="OTO40" s="10"/>
      <c r="OTP40" s="10"/>
      <c r="OTQ40" s="10"/>
      <c r="OTR40" s="10"/>
      <c r="OTS40" s="10"/>
      <c r="OTT40" s="10"/>
      <c r="OTU40" s="10"/>
      <c r="OTV40" s="10"/>
      <c r="OTW40" s="10"/>
      <c r="OTX40" s="10"/>
      <c r="OTY40" s="10"/>
      <c r="OTZ40" s="10"/>
      <c r="OUA40" s="10"/>
      <c r="OUB40" s="10"/>
      <c r="OUC40" s="10"/>
      <c r="OUD40" s="10"/>
      <c r="OUE40" s="10"/>
      <c r="OUF40" s="10"/>
      <c r="OUG40" s="10"/>
      <c r="OUH40" s="10"/>
      <c r="OUI40" s="10"/>
      <c r="OUJ40" s="10"/>
      <c r="OUK40" s="10"/>
      <c r="OUL40" s="10"/>
      <c r="OUM40" s="10"/>
      <c r="OUN40" s="10"/>
      <c r="OUO40" s="10"/>
      <c r="OUP40" s="10"/>
      <c r="OUQ40" s="10"/>
      <c r="OUR40" s="10"/>
      <c r="OUS40" s="10"/>
      <c r="OUT40" s="10"/>
      <c r="OUU40" s="10"/>
      <c r="OUV40" s="10"/>
      <c r="OUW40" s="10"/>
      <c r="OUX40" s="10"/>
      <c r="OUY40" s="10"/>
      <c r="OUZ40" s="10"/>
      <c r="OVA40" s="10"/>
      <c r="OVB40" s="10"/>
      <c r="OVC40" s="10"/>
      <c r="OVD40" s="10"/>
      <c r="OVE40" s="10"/>
      <c r="OVF40" s="10"/>
      <c r="OVG40" s="10"/>
      <c r="OVH40" s="10"/>
      <c r="OVI40" s="10"/>
      <c r="OVJ40" s="10"/>
      <c r="OVK40" s="10"/>
      <c r="OVL40" s="10"/>
      <c r="OVM40" s="10"/>
      <c r="OVN40" s="10"/>
      <c r="OVO40" s="10"/>
      <c r="OVP40" s="10"/>
      <c r="OVQ40" s="10"/>
      <c r="OVR40" s="10"/>
      <c r="OVS40" s="10"/>
      <c r="OVT40" s="10"/>
      <c r="OVU40" s="10"/>
      <c r="OVV40" s="10"/>
      <c r="OVW40" s="10"/>
      <c r="OVX40" s="10"/>
      <c r="OVY40" s="10"/>
      <c r="OVZ40" s="10"/>
      <c r="OWA40" s="10"/>
      <c r="OWB40" s="10"/>
      <c r="OWC40" s="10"/>
      <c r="OWD40" s="10"/>
      <c r="OWE40" s="10"/>
      <c r="OWF40" s="10"/>
      <c r="OWG40" s="10"/>
      <c r="OWH40" s="10"/>
      <c r="OWI40" s="10"/>
      <c r="OWJ40" s="10"/>
      <c r="OWK40" s="10"/>
      <c r="OWL40" s="10"/>
      <c r="OWM40" s="10"/>
      <c r="OWN40" s="10"/>
      <c r="OWO40" s="10"/>
      <c r="OWP40" s="10"/>
      <c r="OWQ40" s="10"/>
      <c r="OWR40" s="10"/>
      <c r="OWS40" s="10"/>
      <c r="OWT40" s="10"/>
      <c r="OWU40" s="10"/>
      <c r="OWV40" s="10"/>
      <c r="OWW40" s="10"/>
      <c r="OWX40" s="10"/>
      <c r="OWY40" s="10"/>
      <c r="OWZ40" s="10"/>
      <c r="OXA40" s="10"/>
      <c r="OXB40" s="10"/>
      <c r="OXC40" s="10"/>
      <c r="OXD40" s="10"/>
      <c r="OXE40" s="10"/>
      <c r="OXF40" s="10"/>
      <c r="OXG40" s="10"/>
      <c r="OXH40" s="10"/>
      <c r="OXI40" s="10"/>
      <c r="OXJ40" s="10"/>
      <c r="OXK40" s="10"/>
      <c r="OXL40" s="10"/>
      <c r="OXM40" s="10"/>
      <c r="OXN40" s="10"/>
      <c r="OXO40" s="10"/>
      <c r="OXP40" s="10"/>
      <c r="OXQ40" s="10"/>
      <c r="OXR40" s="10"/>
      <c r="OXS40" s="10"/>
      <c r="OXT40" s="10"/>
      <c r="OXU40" s="10"/>
      <c r="OXV40" s="10"/>
      <c r="OXW40" s="10"/>
      <c r="OXX40" s="10"/>
      <c r="OXY40" s="10"/>
      <c r="OXZ40" s="10"/>
      <c r="OYA40" s="10"/>
      <c r="OYB40" s="10"/>
      <c r="OYC40" s="10"/>
      <c r="OYD40" s="10"/>
      <c r="OYE40" s="10"/>
      <c r="OYF40" s="10"/>
      <c r="OYG40" s="10"/>
      <c r="OYH40" s="10"/>
      <c r="OYI40" s="10"/>
      <c r="OYJ40" s="10"/>
      <c r="OYK40" s="10"/>
      <c r="OYL40" s="10"/>
      <c r="OYM40" s="10"/>
      <c r="OYN40" s="10"/>
      <c r="OYO40" s="10"/>
      <c r="OYP40" s="10"/>
      <c r="OYQ40" s="10"/>
      <c r="OYR40" s="10"/>
      <c r="OYS40" s="10"/>
      <c r="OYT40" s="10"/>
      <c r="OYU40" s="10"/>
      <c r="OYV40" s="10"/>
      <c r="OYW40" s="10"/>
      <c r="OYX40" s="10"/>
      <c r="OYY40" s="10"/>
      <c r="OYZ40" s="10"/>
      <c r="OZA40" s="10"/>
      <c r="OZB40" s="10"/>
      <c r="OZC40" s="10"/>
      <c r="OZD40" s="10"/>
      <c r="OZE40" s="10"/>
      <c r="OZF40" s="10"/>
      <c r="OZG40" s="10"/>
      <c r="OZH40" s="10"/>
      <c r="OZI40" s="10"/>
      <c r="OZJ40" s="10"/>
      <c r="OZK40" s="10"/>
      <c r="OZL40" s="10"/>
      <c r="OZM40" s="10"/>
      <c r="OZN40" s="10"/>
      <c r="OZO40" s="10"/>
      <c r="OZP40" s="10"/>
      <c r="OZQ40" s="10"/>
      <c r="OZR40" s="10"/>
      <c r="OZS40" s="10"/>
      <c r="OZT40" s="10"/>
      <c r="OZU40" s="10"/>
      <c r="OZV40" s="10"/>
      <c r="OZW40" s="10"/>
      <c r="OZX40" s="10"/>
      <c r="OZY40" s="10"/>
      <c r="OZZ40" s="10"/>
      <c r="PAA40" s="10"/>
      <c r="PAB40" s="10"/>
      <c r="PAC40" s="10"/>
      <c r="PAD40" s="10"/>
      <c r="PAE40" s="10"/>
      <c r="PAF40" s="10"/>
      <c r="PAG40" s="10"/>
      <c r="PAH40" s="10"/>
      <c r="PAI40" s="10"/>
      <c r="PAJ40" s="10"/>
      <c r="PAK40" s="10"/>
      <c r="PAL40" s="10"/>
      <c r="PAM40" s="10"/>
      <c r="PAN40" s="10"/>
      <c r="PAO40" s="10"/>
      <c r="PAP40" s="10"/>
      <c r="PAQ40" s="10"/>
      <c r="PAR40" s="10"/>
      <c r="PAS40" s="10"/>
      <c r="PAT40" s="10"/>
      <c r="PAU40" s="10"/>
      <c r="PAV40" s="10"/>
      <c r="PAW40" s="10"/>
      <c r="PAX40" s="10"/>
      <c r="PAY40" s="10"/>
      <c r="PAZ40" s="10"/>
      <c r="PBA40" s="10"/>
      <c r="PBB40" s="10"/>
      <c r="PBC40" s="10"/>
      <c r="PBD40" s="10"/>
      <c r="PBE40" s="10"/>
      <c r="PBF40" s="10"/>
      <c r="PBG40" s="10"/>
      <c r="PBH40" s="10"/>
      <c r="PBI40" s="10"/>
      <c r="PBJ40" s="10"/>
      <c r="PBK40" s="10"/>
      <c r="PBL40" s="10"/>
      <c r="PBM40" s="10"/>
      <c r="PBN40" s="10"/>
      <c r="PBO40" s="10"/>
      <c r="PBP40" s="10"/>
      <c r="PBQ40" s="10"/>
      <c r="PBR40" s="10"/>
      <c r="PBS40" s="10"/>
      <c r="PBT40" s="10"/>
      <c r="PBU40" s="10"/>
      <c r="PBV40" s="10"/>
      <c r="PBW40" s="10"/>
      <c r="PBX40" s="10"/>
      <c r="PBY40" s="10"/>
      <c r="PBZ40" s="10"/>
      <c r="PCA40" s="10"/>
      <c r="PCB40" s="10"/>
      <c r="PCC40" s="10"/>
      <c r="PCD40" s="10"/>
      <c r="PCE40" s="10"/>
      <c r="PCF40" s="10"/>
      <c r="PCG40" s="10"/>
      <c r="PCH40" s="10"/>
      <c r="PCI40" s="10"/>
      <c r="PCJ40" s="10"/>
      <c r="PCK40" s="10"/>
      <c r="PCL40" s="10"/>
      <c r="PCM40" s="10"/>
      <c r="PCN40" s="10"/>
      <c r="PCO40" s="10"/>
      <c r="PCP40" s="10"/>
      <c r="PCQ40" s="10"/>
      <c r="PCR40" s="10"/>
      <c r="PCS40" s="10"/>
      <c r="PCT40" s="10"/>
      <c r="PCU40" s="10"/>
      <c r="PCV40" s="10"/>
      <c r="PCW40" s="10"/>
      <c r="PCX40" s="10"/>
      <c r="PCY40" s="10"/>
      <c r="PCZ40" s="10"/>
      <c r="PDA40" s="10"/>
      <c r="PDB40" s="10"/>
      <c r="PDC40" s="10"/>
      <c r="PDD40" s="10"/>
      <c r="PDE40" s="10"/>
      <c r="PDF40" s="10"/>
      <c r="PDG40" s="10"/>
      <c r="PDH40" s="10"/>
      <c r="PDI40" s="10"/>
      <c r="PDJ40" s="10"/>
      <c r="PDK40" s="10"/>
      <c r="PDL40" s="10"/>
      <c r="PDM40" s="10"/>
      <c r="PDN40" s="10"/>
      <c r="PDO40" s="10"/>
      <c r="PDP40" s="10"/>
      <c r="PDQ40" s="10"/>
      <c r="PDR40" s="10"/>
      <c r="PDS40" s="10"/>
      <c r="PDT40" s="10"/>
      <c r="PDU40" s="10"/>
      <c r="PDV40" s="10"/>
      <c r="PDW40" s="10"/>
      <c r="PDX40" s="10"/>
      <c r="PDY40" s="10"/>
      <c r="PDZ40" s="10"/>
      <c r="PEA40" s="10"/>
      <c r="PEB40" s="10"/>
      <c r="PEC40" s="10"/>
      <c r="PED40" s="10"/>
      <c r="PEE40" s="10"/>
      <c r="PEF40" s="10"/>
      <c r="PEG40" s="10"/>
      <c r="PEH40" s="10"/>
      <c r="PEI40" s="10"/>
      <c r="PEJ40" s="10"/>
      <c r="PEK40" s="10"/>
      <c r="PEL40" s="10"/>
      <c r="PEM40" s="10"/>
      <c r="PEN40" s="10"/>
      <c r="PEO40" s="10"/>
      <c r="PEP40" s="10"/>
      <c r="PEQ40" s="10"/>
      <c r="PER40" s="10"/>
      <c r="PES40" s="10"/>
      <c r="PET40" s="10"/>
      <c r="PEU40" s="10"/>
      <c r="PEV40" s="10"/>
      <c r="PEW40" s="10"/>
      <c r="PEX40" s="10"/>
      <c r="PEY40" s="10"/>
      <c r="PEZ40" s="10"/>
      <c r="PFA40" s="10"/>
      <c r="PFB40" s="10"/>
      <c r="PFC40" s="10"/>
      <c r="PFD40" s="10"/>
      <c r="PFE40" s="10"/>
      <c r="PFF40" s="10"/>
      <c r="PFG40" s="10"/>
      <c r="PFH40" s="10"/>
      <c r="PFI40" s="10"/>
      <c r="PFJ40" s="10"/>
      <c r="PFK40" s="10"/>
      <c r="PFL40" s="10"/>
      <c r="PFM40" s="10"/>
      <c r="PFN40" s="10"/>
      <c r="PFO40" s="10"/>
      <c r="PFP40" s="10"/>
      <c r="PFQ40" s="10"/>
      <c r="PFR40" s="10"/>
      <c r="PFS40" s="10"/>
      <c r="PFT40" s="10"/>
      <c r="PFU40" s="10"/>
      <c r="PFV40" s="10"/>
      <c r="PFW40" s="10"/>
      <c r="PFX40" s="10"/>
      <c r="PFY40" s="10"/>
      <c r="PFZ40" s="10"/>
      <c r="PGA40" s="10"/>
      <c r="PGB40" s="10"/>
      <c r="PGC40" s="10"/>
      <c r="PGD40" s="10"/>
      <c r="PGE40" s="10"/>
      <c r="PGF40" s="10"/>
      <c r="PGG40" s="10"/>
      <c r="PGH40" s="10"/>
      <c r="PGI40" s="10"/>
      <c r="PGJ40" s="10"/>
      <c r="PGK40" s="10"/>
      <c r="PGL40" s="10"/>
      <c r="PGM40" s="10"/>
      <c r="PGN40" s="10"/>
      <c r="PGO40" s="10"/>
      <c r="PGP40" s="10"/>
      <c r="PGQ40" s="10"/>
      <c r="PGR40" s="10"/>
      <c r="PGS40" s="10"/>
      <c r="PGT40" s="10"/>
      <c r="PGU40" s="10"/>
      <c r="PGV40" s="10"/>
      <c r="PGW40" s="10"/>
      <c r="PGX40" s="10"/>
      <c r="PGY40" s="10"/>
      <c r="PGZ40" s="10"/>
      <c r="PHA40" s="10"/>
      <c r="PHB40" s="10"/>
      <c r="PHC40" s="10"/>
      <c r="PHD40" s="10"/>
      <c r="PHE40" s="10"/>
      <c r="PHF40" s="10"/>
      <c r="PHG40" s="10"/>
      <c r="PHH40" s="10"/>
      <c r="PHI40" s="10"/>
      <c r="PHJ40" s="10"/>
      <c r="PHK40" s="10"/>
      <c r="PHL40" s="10"/>
      <c r="PHM40" s="10"/>
      <c r="PHN40" s="10"/>
      <c r="PHO40" s="10"/>
      <c r="PHP40" s="10"/>
      <c r="PHQ40" s="10"/>
      <c r="PHR40" s="10"/>
      <c r="PHS40" s="10"/>
      <c r="PHT40" s="10"/>
      <c r="PHU40" s="10"/>
      <c r="PHV40" s="10"/>
      <c r="PHW40" s="10"/>
      <c r="PHX40" s="10"/>
      <c r="PHY40" s="10"/>
      <c r="PHZ40" s="10"/>
      <c r="PIA40" s="10"/>
      <c r="PIB40" s="10"/>
      <c r="PIC40" s="10"/>
      <c r="PID40" s="10"/>
      <c r="PIE40" s="10"/>
      <c r="PIF40" s="10"/>
      <c r="PIG40" s="10"/>
      <c r="PIH40" s="10"/>
      <c r="PII40" s="10"/>
      <c r="PIJ40" s="10"/>
      <c r="PIK40" s="10"/>
      <c r="PIL40" s="10"/>
      <c r="PIM40" s="10"/>
      <c r="PIN40" s="10"/>
      <c r="PIO40" s="10"/>
      <c r="PIP40" s="10"/>
      <c r="PIQ40" s="10"/>
      <c r="PIR40" s="10"/>
      <c r="PIS40" s="10"/>
      <c r="PIT40" s="10"/>
      <c r="PIU40" s="10"/>
      <c r="PIV40" s="10"/>
      <c r="PIW40" s="10"/>
      <c r="PIX40" s="10"/>
      <c r="PIY40" s="10"/>
      <c r="PIZ40" s="10"/>
      <c r="PJA40" s="10"/>
      <c r="PJB40" s="10"/>
      <c r="PJC40" s="10"/>
      <c r="PJD40" s="10"/>
      <c r="PJE40" s="10"/>
      <c r="PJF40" s="10"/>
      <c r="PJG40" s="10"/>
      <c r="PJH40" s="10"/>
      <c r="PJI40" s="10"/>
      <c r="PJJ40" s="10"/>
      <c r="PJK40" s="10"/>
      <c r="PJL40" s="10"/>
      <c r="PJM40" s="10"/>
      <c r="PJN40" s="10"/>
      <c r="PJO40" s="10"/>
      <c r="PJP40" s="10"/>
      <c r="PJQ40" s="10"/>
      <c r="PJR40" s="10"/>
      <c r="PJS40" s="10"/>
      <c r="PJT40" s="10"/>
      <c r="PJU40" s="10"/>
      <c r="PJV40" s="10"/>
      <c r="PJW40" s="10"/>
      <c r="PJX40" s="10"/>
      <c r="PJY40" s="10"/>
      <c r="PJZ40" s="10"/>
      <c r="PKA40" s="10"/>
      <c r="PKB40" s="10"/>
      <c r="PKC40" s="10"/>
      <c r="PKD40" s="10"/>
      <c r="PKE40" s="10"/>
      <c r="PKF40" s="10"/>
      <c r="PKG40" s="10"/>
      <c r="PKH40" s="10"/>
      <c r="PKI40" s="10"/>
      <c r="PKJ40" s="10"/>
      <c r="PKK40" s="10"/>
      <c r="PKL40" s="10"/>
      <c r="PKM40" s="10"/>
      <c r="PKN40" s="10"/>
      <c r="PKO40" s="10"/>
      <c r="PKP40" s="10"/>
      <c r="PKQ40" s="10"/>
      <c r="PKR40" s="10"/>
      <c r="PKS40" s="10"/>
      <c r="PKT40" s="10"/>
      <c r="PKU40" s="10"/>
      <c r="PKV40" s="10"/>
      <c r="PKW40" s="10"/>
      <c r="PKX40" s="10"/>
      <c r="PKY40" s="10"/>
      <c r="PKZ40" s="10"/>
      <c r="PLA40" s="10"/>
      <c r="PLB40" s="10"/>
      <c r="PLC40" s="10"/>
      <c r="PLD40" s="10"/>
      <c r="PLE40" s="10"/>
      <c r="PLF40" s="10"/>
      <c r="PLG40" s="10"/>
      <c r="PLH40" s="10"/>
      <c r="PLI40" s="10"/>
      <c r="PLJ40" s="10"/>
      <c r="PLK40" s="10"/>
      <c r="PLL40" s="10"/>
      <c r="PLM40" s="10"/>
      <c r="PLN40" s="10"/>
      <c r="PLO40" s="10"/>
      <c r="PLP40" s="10"/>
      <c r="PLQ40" s="10"/>
      <c r="PLR40" s="10"/>
      <c r="PLS40" s="10"/>
      <c r="PLT40" s="10"/>
      <c r="PLU40" s="10"/>
      <c r="PLV40" s="10"/>
      <c r="PLW40" s="10"/>
      <c r="PLX40" s="10"/>
      <c r="PLY40" s="10"/>
      <c r="PLZ40" s="10"/>
      <c r="PMA40" s="10"/>
      <c r="PMB40" s="10"/>
      <c r="PMC40" s="10"/>
      <c r="PMD40" s="10"/>
      <c r="PME40" s="10"/>
      <c r="PMF40" s="10"/>
      <c r="PMG40" s="10"/>
      <c r="PMH40" s="10"/>
      <c r="PMI40" s="10"/>
      <c r="PMJ40" s="10"/>
      <c r="PMK40" s="10"/>
      <c r="PML40" s="10"/>
      <c r="PMM40" s="10"/>
      <c r="PMN40" s="10"/>
      <c r="PMO40" s="10"/>
      <c r="PMP40" s="10"/>
      <c r="PMQ40" s="10"/>
      <c r="PMR40" s="10"/>
      <c r="PMS40" s="10"/>
      <c r="PMT40" s="10"/>
      <c r="PMU40" s="10"/>
      <c r="PMV40" s="10"/>
      <c r="PMW40" s="10"/>
      <c r="PMX40" s="10"/>
      <c r="PMY40" s="10"/>
      <c r="PMZ40" s="10"/>
      <c r="PNA40" s="10"/>
      <c r="PNB40" s="10"/>
      <c r="PNC40" s="10"/>
      <c r="PND40" s="10"/>
      <c r="PNE40" s="10"/>
      <c r="PNF40" s="10"/>
      <c r="PNG40" s="10"/>
      <c r="PNH40" s="10"/>
      <c r="PNI40" s="10"/>
      <c r="PNJ40" s="10"/>
      <c r="PNK40" s="10"/>
      <c r="PNL40" s="10"/>
      <c r="PNM40" s="10"/>
      <c r="PNN40" s="10"/>
      <c r="PNO40" s="10"/>
      <c r="PNP40" s="10"/>
      <c r="PNQ40" s="10"/>
      <c r="PNR40" s="10"/>
      <c r="PNS40" s="10"/>
      <c r="PNT40" s="10"/>
      <c r="PNU40" s="10"/>
      <c r="PNV40" s="10"/>
      <c r="PNW40" s="10"/>
      <c r="PNX40" s="10"/>
      <c r="PNY40" s="10"/>
      <c r="PNZ40" s="10"/>
      <c r="POA40" s="10"/>
      <c r="POB40" s="10"/>
      <c r="POC40" s="10"/>
      <c r="POD40" s="10"/>
      <c r="POE40" s="10"/>
      <c r="POF40" s="10"/>
      <c r="POG40" s="10"/>
      <c r="POH40" s="10"/>
      <c r="POI40" s="10"/>
      <c r="POJ40" s="10"/>
      <c r="POK40" s="10"/>
      <c r="POL40" s="10"/>
      <c r="POM40" s="10"/>
      <c r="PON40" s="10"/>
      <c r="POO40" s="10"/>
      <c r="POP40" s="10"/>
      <c r="POQ40" s="10"/>
      <c r="POR40" s="10"/>
      <c r="POS40" s="10"/>
      <c r="POT40" s="10"/>
      <c r="POU40" s="10"/>
      <c r="POV40" s="10"/>
      <c r="POW40" s="10"/>
      <c r="POX40" s="10"/>
      <c r="POY40" s="10"/>
      <c r="POZ40" s="10"/>
      <c r="PPA40" s="10"/>
      <c r="PPB40" s="10"/>
      <c r="PPC40" s="10"/>
      <c r="PPD40" s="10"/>
      <c r="PPE40" s="10"/>
      <c r="PPF40" s="10"/>
      <c r="PPG40" s="10"/>
      <c r="PPH40" s="10"/>
      <c r="PPI40" s="10"/>
      <c r="PPJ40" s="10"/>
      <c r="PPK40" s="10"/>
      <c r="PPL40" s="10"/>
      <c r="PPM40" s="10"/>
      <c r="PPN40" s="10"/>
      <c r="PPO40" s="10"/>
      <c r="PPP40" s="10"/>
      <c r="PPQ40" s="10"/>
      <c r="PPR40" s="10"/>
      <c r="PPS40" s="10"/>
      <c r="PPT40" s="10"/>
      <c r="PPU40" s="10"/>
      <c r="PPV40" s="10"/>
      <c r="PPW40" s="10"/>
      <c r="PPX40" s="10"/>
      <c r="PPY40" s="10"/>
      <c r="PPZ40" s="10"/>
      <c r="PQA40" s="10"/>
      <c r="PQB40" s="10"/>
      <c r="PQC40" s="10"/>
      <c r="PQD40" s="10"/>
      <c r="PQE40" s="10"/>
      <c r="PQF40" s="10"/>
      <c r="PQG40" s="10"/>
      <c r="PQH40" s="10"/>
      <c r="PQI40" s="10"/>
      <c r="PQJ40" s="10"/>
      <c r="PQK40" s="10"/>
      <c r="PQL40" s="10"/>
      <c r="PQM40" s="10"/>
      <c r="PQN40" s="10"/>
      <c r="PQO40" s="10"/>
      <c r="PQP40" s="10"/>
      <c r="PQQ40" s="10"/>
      <c r="PQR40" s="10"/>
      <c r="PQS40" s="10"/>
      <c r="PQT40" s="10"/>
      <c r="PQU40" s="10"/>
      <c r="PQV40" s="10"/>
      <c r="PQW40" s="10"/>
      <c r="PQX40" s="10"/>
      <c r="PQY40" s="10"/>
      <c r="PQZ40" s="10"/>
      <c r="PRA40" s="10"/>
      <c r="PRB40" s="10"/>
      <c r="PRC40" s="10"/>
      <c r="PRD40" s="10"/>
      <c r="PRE40" s="10"/>
      <c r="PRF40" s="10"/>
      <c r="PRG40" s="10"/>
      <c r="PRH40" s="10"/>
      <c r="PRI40" s="10"/>
      <c r="PRJ40" s="10"/>
      <c r="PRK40" s="10"/>
      <c r="PRL40" s="10"/>
      <c r="PRM40" s="10"/>
      <c r="PRN40" s="10"/>
      <c r="PRO40" s="10"/>
      <c r="PRP40" s="10"/>
      <c r="PRQ40" s="10"/>
      <c r="PRR40" s="10"/>
      <c r="PRS40" s="10"/>
      <c r="PRT40" s="10"/>
      <c r="PRU40" s="10"/>
      <c r="PRV40" s="10"/>
      <c r="PRW40" s="10"/>
      <c r="PRX40" s="10"/>
      <c r="PRY40" s="10"/>
      <c r="PRZ40" s="10"/>
      <c r="PSA40" s="10"/>
      <c r="PSB40" s="10"/>
      <c r="PSC40" s="10"/>
      <c r="PSD40" s="10"/>
      <c r="PSE40" s="10"/>
      <c r="PSF40" s="10"/>
      <c r="PSG40" s="10"/>
      <c r="PSH40" s="10"/>
      <c r="PSI40" s="10"/>
      <c r="PSJ40" s="10"/>
      <c r="PSK40" s="10"/>
      <c r="PSL40" s="10"/>
      <c r="PSM40" s="10"/>
      <c r="PSN40" s="10"/>
      <c r="PSO40" s="10"/>
      <c r="PSP40" s="10"/>
      <c r="PSQ40" s="10"/>
      <c r="PSR40" s="10"/>
      <c r="PSS40" s="10"/>
      <c r="PST40" s="10"/>
      <c r="PSU40" s="10"/>
      <c r="PSV40" s="10"/>
      <c r="PSW40" s="10"/>
      <c r="PSX40" s="10"/>
      <c r="PSY40" s="10"/>
      <c r="PSZ40" s="10"/>
      <c r="PTA40" s="10"/>
      <c r="PTB40" s="10"/>
      <c r="PTC40" s="10"/>
      <c r="PTD40" s="10"/>
      <c r="PTE40" s="10"/>
      <c r="PTF40" s="10"/>
      <c r="PTG40" s="10"/>
      <c r="PTH40" s="10"/>
      <c r="PTI40" s="10"/>
      <c r="PTJ40" s="10"/>
      <c r="PTK40" s="10"/>
      <c r="PTL40" s="10"/>
      <c r="PTM40" s="10"/>
      <c r="PTN40" s="10"/>
      <c r="PTO40" s="10"/>
      <c r="PTP40" s="10"/>
      <c r="PTQ40" s="10"/>
      <c r="PTR40" s="10"/>
      <c r="PTS40" s="10"/>
      <c r="PTT40" s="10"/>
      <c r="PTU40" s="10"/>
      <c r="PTV40" s="10"/>
      <c r="PTW40" s="10"/>
      <c r="PTX40" s="10"/>
      <c r="PTY40" s="10"/>
      <c r="PTZ40" s="10"/>
      <c r="PUA40" s="10"/>
      <c r="PUB40" s="10"/>
      <c r="PUC40" s="10"/>
      <c r="PUD40" s="10"/>
      <c r="PUE40" s="10"/>
      <c r="PUF40" s="10"/>
      <c r="PUG40" s="10"/>
      <c r="PUH40" s="10"/>
      <c r="PUI40" s="10"/>
      <c r="PUJ40" s="10"/>
      <c r="PUK40" s="10"/>
      <c r="PUL40" s="10"/>
      <c r="PUM40" s="10"/>
      <c r="PUN40" s="10"/>
      <c r="PUO40" s="10"/>
      <c r="PUP40" s="10"/>
      <c r="PUQ40" s="10"/>
      <c r="PUR40" s="10"/>
      <c r="PUS40" s="10"/>
      <c r="PUT40" s="10"/>
      <c r="PUU40" s="10"/>
      <c r="PUV40" s="10"/>
      <c r="PUW40" s="10"/>
      <c r="PUX40" s="10"/>
      <c r="PUY40" s="10"/>
      <c r="PUZ40" s="10"/>
      <c r="PVA40" s="10"/>
      <c r="PVB40" s="10"/>
      <c r="PVC40" s="10"/>
      <c r="PVD40" s="10"/>
      <c r="PVE40" s="10"/>
      <c r="PVF40" s="10"/>
      <c r="PVG40" s="10"/>
      <c r="PVH40" s="10"/>
      <c r="PVI40" s="10"/>
      <c r="PVJ40" s="10"/>
      <c r="PVK40" s="10"/>
      <c r="PVL40" s="10"/>
      <c r="PVM40" s="10"/>
      <c r="PVN40" s="10"/>
      <c r="PVO40" s="10"/>
      <c r="PVP40" s="10"/>
      <c r="PVQ40" s="10"/>
      <c r="PVR40" s="10"/>
      <c r="PVS40" s="10"/>
      <c r="PVT40" s="10"/>
      <c r="PVU40" s="10"/>
      <c r="PVV40" s="10"/>
      <c r="PVW40" s="10"/>
      <c r="PVX40" s="10"/>
      <c r="PVY40" s="10"/>
      <c r="PVZ40" s="10"/>
      <c r="PWA40" s="10"/>
      <c r="PWB40" s="10"/>
      <c r="PWC40" s="10"/>
      <c r="PWD40" s="10"/>
      <c r="PWE40" s="10"/>
      <c r="PWF40" s="10"/>
      <c r="PWG40" s="10"/>
      <c r="PWH40" s="10"/>
      <c r="PWI40" s="10"/>
      <c r="PWJ40" s="10"/>
      <c r="PWK40" s="10"/>
      <c r="PWL40" s="10"/>
      <c r="PWM40" s="10"/>
      <c r="PWN40" s="10"/>
      <c r="PWO40" s="10"/>
      <c r="PWP40" s="10"/>
      <c r="PWQ40" s="10"/>
      <c r="PWR40" s="10"/>
      <c r="PWS40" s="10"/>
      <c r="PWT40" s="10"/>
      <c r="PWU40" s="10"/>
      <c r="PWV40" s="10"/>
      <c r="PWW40" s="10"/>
      <c r="PWX40" s="10"/>
      <c r="PWY40" s="10"/>
      <c r="PWZ40" s="10"/>
      <c r="PXA40" s="10"/>
      <c r="PXB40" s="10"/>
      <c r="PXC40" s="10"/>
      <c r="PXD40" s="10"/>
      <c r="PXE40" s="10"/>
      <c r="PXF40" s="10"/>
      <c r="PXG40" s="10"/>
      <c r="PXH40" s="10"/>
      <c r="PXI40" s="10"/>
      <c r="PXJ40" s="10"/>
      <c r="PXK40" s="10"/>
      <c r="PXL40" s="10"/>
      <c r="PXM40" s="10"/>
      <c r="PXN40" s="10"/>
      <c r="PXO40" s="10"/>
      <c r="PXP40" s="10"/>
      <c r="PXQ40" s="10"/>
      <c r="PXR40" s="10"/>
      <c r="PXS40" s="10"/>
      <c r="PXT40" s="10"/>
      <c r="PXU40" s="10"/>
      <c r="PXV40" s="10"/>
      <c r="PXW40" s="10"/>
      <c r="PXX40" s="10"/>
      <c r="PXY40" s="10"/>
      <c r="PXZ40" s="10"/>
      <c r="PYA40" s="10"/>
      <c r="PYB40" s="10"/>
      <c r="PYC40" s="10"/>
      <c r="PYD40" s="10"/>
      <c r="PYE40" s="10"/>
      <c r="PYF40" s="10"/>
      <c r="PYG40" s="10"/>
      <c r="PYH40" s="10"/>
      <c r="PYI40" s="10"/>
      <c r="PYJ40" s="10"/>
      <c r="PYK40" s="10"/>
      <c r="PYL40" s="10"/>
      <c r="PYM40" s="10"/>
      <c r="PYN40" s="10"/>
      <c r="PYO40" s="10"/>
      <c r="PYP40" s="10"/>
      <c r="PYQ40" s="10"/>
      <c r="PYR40" s="10"/>
      <c r="PYS40" s="10"/>
      <c r="PYT40" s="10"/>
      <c r="PYU40" s="10"/>
      <c r="PYV40" s="10"/>
      <c r="PYW40" s="10"/>
      <c r="PYX40" s="10"/>
      <c r="PYY40" s="10"/>
      <c r="PYZ40" s="10"/>
      <c r="PZA40" s="10"/>
      <c r="PZB40" s="10"/>
      <c r="PZC40" s="10"/>
      <c r="PZD40" s="10"/>
      <c r="PZE40" s="10"/>
      <c r="PZF40" s="10"/>
      <c r="PZG40" s="10"/>
      <c r="PZH40" s="10"/>
      <c r="PZI40" s="10"/>
      <c r="PZJ40" s="10"/>
      <c r="PZK40" s="10"/>
      <c r="PZL40" s="10"/>
      <c r="PZM40" s="10"/>
      <c r="PZN40" s="10"/>
      <c r="PZO40" s="10"/>
      <c r="PZP40" s="10"/>
      <c r="PZQ40" s="10"/>
      <c r="PZR40" s="10"/>
      <c r="PZS40" s="10"/>
      <c r="PZT40" s="10"/>
      <c r="PZU40" s="10"/>
      <c r="PZV40" s="10"/>
      <c r="PZW40" s="10"/>
      <c r="PZX40" s="10"/>
      <c r="PZY40" s="10"/>
      <c r="PZZ40" s="10"/>
      <c r="QAA40" s="10"/>
      <c r="QAB40" s="10"/>
      <c r="QAC40" s="10"/>
      <c r="QAD40" s="10"/>
      <c r="QAE40" s="10"/>
      <c r="QAF40" s="10"/>
      <c r="QAG40" s="10"/>
      <c r="QAH40" s="10"/>
      <c r="QAI40" s="10"/>
      <c r="QAJ40" s="10"/>
      <c r="QAK40" s="10"/>
      <c r="QAL40" s="10"/>
      <c r="QAM40" s="10"/>
      <c r="QAN40" s="10"/>
      <c r="QAO40" s="10"/>
      <c r="QAP40" s="10"/>
      <c r="QAQ40" s="10"/>
      <c r="QAR40" s="10"/>
      <c r="QAS40" s="10"/>
      <c r="QAT40" s="10"/>
      <c r="QAU40" s="10"/>
      <c r="QAV40" s="10"/>
      <c r="QAW40" s="10"/>
      <c r="QAX40" s="10"/>
      <c r="QAY40" s="10"/>
      <c r="QAZ40" s="10"/>
      <c r="QBA40" s="10"/>
      <c r="QBB40" s="10"/>
      <c r="QBC40" s="10"/>
      <c r="QBD40" s="10"/>
      <c r="QBE40" s="10"/>
      <c r="QBF40" s="10"/>
      <c r="QBG40" s="10"/>
      <c r="QBH40" s="10"/>
      <c r="QBI40" s="10"/>
      <c r="QBJ40" s="10"/>
      <c r="QBK40" s="10"/>
      <c r="QBL40" s="10"/>
      <c r="QBM40" s="10"/>
      <c r="QBN40" s="10"/>
      <c r="QBO40" s="10"/>
      <c r="QBP40" s="10"/>
      <c r="QBQ40" s="10"/>
      <c r="QBR40" s="10"/>
      <c r="QBS40" s="10"/>
      <c r="QBT40" s="10"/>
      <c r="QBU40" s="10"/>
      <c r="QBV40" s="10"/>
      <c r="QBW40" s="10"/>
      <c r="QBX40" s="10"/>
      <c r="QBY40" s="10"/>
      <c r="QBZ40" s="10"/>
      <c r="QCA40" s="10"/>
      <c r="QCB40" s="10"/>
      <c r="QCC40" s="10"/>
      <c r="QCD40" s="10"/>
      <c r="QCE40" s="10"/>
      <c r="QCF40" s="10"/>
      <c r="QCG40" s="10"/>
      <c r="QCH40" s="10"/>
      <c r="QCI40" s="10"/>
      <c r="QCJ40" s="10"/>
      <c r="QCK40" s="10"/>
      <c r="QCL40" s="10"/>
      <c r="QCM40" s="10"/>
      <c r="QCN40" s="10"/>
      <c r="QCO40" s="10"/>
      <c r="QCP40" s="10"/>
      <c r="QCQ40" s="10"/>
      <c r="QCR40" s="10"/>
      <c r="QCS40" s="10"/>
      <c r="QCT40" s="10"/>
      <c r="QCU40" s="10"/>
      <c r="QCV40" s="10"/>
      <c r="QCW40" s="10"/>
      <c r="QCX40" s="10"/>
      <c r="QCY40" s="10"/>
      <c r="QCZ40" s="10"/>
      <c r="QDA40" s="10"/>
      <c r="QDB40" s="10"/>
      <c r="QDC40" s="10"/>
      <c r="QDD40" s="10"/>
      <c r="QDE40" s="10"/>
      <c r="QDF40" s="10"/>
      <c r="QDG40" s="10"/>
      <c r="QDH40" s="10"/>
      <c r="QDI40" s="10"/>
      <c r="QDJ40" s="10"/>
      <c r="QDK40" s="10"/>
      <c r="QDL40" s="10"/>
      <c r="QDM40" s="10"/>
      <c r="QDN40" s="10"/>
      <c r="QDO40" s="10"/>
      <c r="QDP40" s="10"/>
      <c r="QDQ40" s="10"/>
      <c r="QDR40" s="10"/>
      <c r="QDS40" s="10"/>
      <c r="QDT40" s="10"/>
      <c r="QDU40" s="10"/>
      <c r="QDV40" s="10"/>
      <c r="QDW40" s="10"/>
      <c r="QDX40" s="10"/>
      <c r="QDY40" s="10"/>
      <c r="QDZ40" s="10"/>
      <c r="QEA40" s="10"/>
      <c r="QEB40" s="10"/>
      <c r="QEC40" s="10"/>
      <c r="QED40" s="10"/>
      <c r="QEE40" s="10"/>
      <c r="QEF40" s="10"/>
      <c r="QEG40" s="10"/>
      <c r="QEH40" s="10"/>
      <c r="QEI40" s="10"/>
      <c r="QEJ40" s="10"/>
      <c r="QEK40" s="10"/>
      <c r="QEL40" s="10"/>
      <c r="QEM40" s="10"/>
      <c r="QEN40" s="10"/>
      <c r="QEO40" s="10"/>
      <c r="QEP40" s="10"/>
      <c r="QEQ40" s="10"/>
      <c r="QER40" s="10"/>
      <c r="QES40" s="10"/>
      <c r="QET40" s="10"/>
      <c r="QEU40" s="10"/>
      <c r="QEV40" s="10"/>
      <c r="QEW40" s="10"/>
      <c r="QEX40" s="10"/>
      <c r="QEY40" s="10"/>
      <c r="QEZ40" s="10"/>
      <c r="QFA40" s="10"/>
      <c r="QFB40" s="10"/>
      <c r="QFC40" s="10"/>
      <c r="QFD40" s="10"/>
      <c r="QFE40" s="10"/>
      <c r="QFF40" s="10"/>
      <c r="QFG40" s="10"/>
      <c r="QFH40" s="10"/>
      <c r="QFI40" s="10"/>
      <c r="QFJ40" s="10"/>
      <c r="QFK40" s="10"/>
      <c r="QFL40" s="10"/>
      <c r="QFM40" s="10"/>
      <c r="QFN40" s="10"/>
      <c r="QFO40" s="10"/>
      <c r="QFP40" s="10"/>
      <c r="QFQ40" s="10"/>
      <c r="QFR40" s="10"/>
      <c r="QFS40" s="10"/>
      <c r="QFT40" s="10"/>
      <c r="QFU40" s="10"/>
      <c r="QFV40" s="10"/>
      <c r="QFW40" s="10"/>
      <c r="QFX40" s="10"/>
      <c r="QFY40" s="10"/>
      <c r="QFZ40" s="10"/>
      <c r="QGA40" s="10"/>
      <c r="QGB40" s="10"/>
      <c r="QGC40" s="10"/>
      <c r="QGD40" s="10"/>
      <c r="QGE40" s="10"/>
      <c r="QGF40" s="10"/>
      <c r="QGG40" s="10"/>
      <c r="QGH40" s="10"/>
      <c r="QGI40" s="10"/>
      <c r="QGJ40" s="10"/>
      <c r="QGK40" s="10"/>
      <c r="QGL40" s="10"/>
      <c r="QGM40" s="10"/>
      <c r="QGN40" s="10"/>
      <c r="QGO40" s="10"/>
      <c r="QGP40" s="10"/>
      <c r="QGQ40" s="10"/>
      <c r="QGR40" s="10"/>
      <c r="QGS40" s="10"/>
      <c r="QGT40" s="10"/>
      <c r="QGU40" s="10"/>
      <c r="QGV40" s="10"/>
      <c r="QGW40" s="10"/>
      <c r="QGX40" s="10"/>
      <c r="QGY40" s="10"/>
      <c r="QGZ40" s="10"/>
      <c r="QHA40" s="10"/>
      <c r="QHB40" s="10"/>
      <c r="QHC40" s="10"/>
      <c r="QHD40" s="10"/>
      <c r="QHE40" s="10"/>
      <c r="QHF40" s="10"/>
      <c r="QHG40" s="10"/>
      <c r="QHH40" s="10"/>
      <c r="QHI40" s="10"/>
      <c r="QHJ40" s="10"/>
      <c r="QHK40" s="10"/>
      <c r="QHL40" s="10"/>
      <c r="QHM40" s="10"/>
      <c r="QHN40" s="10"/>
      <c r="QHO40" s="10"/>
      <c r="QHP40" s="10"/>
      <c r="QHQ40" s="10"/>
      <c r="QHR40" s="10"/>
      <c r="QHS40" s="10"/>
      <c r="QHT40" s="10"/>
      <c r="QHU40" s="10"/>
      <c r="QHV40" s="10"/>
      <c r="QHW40" s="10"/>
      <c r="QHX40" s="10"/>
      <c r="QHY40" s="10"/>
      <c r="QHZ40" s="10"/>
      <c r="QIA40" s="10"/>
      <c r="QIB40" s="10"/>
      <c r="QIC40" s="10"/>
      <c r="QID40" s="10"/>
      <c r="QIE40" s="10"/>
      <c r="QIF40" s="10"/>
      <c r="QIG40" s="10"/>
      <c r="QIH40" s="10"/>
      <c r="QII40" s="10"/>
      <c r="QIJ40" s="10"/>
      <c r="QIK40" s="10"/>
      <c r="QIL40" s="10"/>
      <c r="QIM40" s="10"/>
      <c r="QIN40" s="10"/>
      <c r="QIO40" s="10"/>
      <c r="QIP40" s="10"/>
      <c r="QIQ40" s="10"/>
      <c r="QIR40" s="10"/>
      <c r="QIS40" s="10"/>
      <c r="QIT40" s="10"/>
      <c r="QIU40" s="10"/>
      <c r="QIV40" s="10"/>
      <c r="QIW40" s="10"/>
      <c r="QIX40" s="10"/>
      <c r="QIY40" s="10"/>
      <c r="QIZ40" s="10"/>
      <c r="QJA40" s="10"/>
      <c r="QJB40" s="10"/>
      <c r="QJC40" s="10"/>
      <c r="QJD40" s="10"/>
      <c r="QJE40" s="10"/>
      <c r="QJF40" s="10"/>
      <c r="QJG40" s="10"/>
      <c r="QJH40" s="10"/>
      <c r="QJI40" s="10"/>
      <c r="QJJ40" s="10"/>
      <c r="QJK40" s="10"/>
      <c r="QJL40" s="10"/>
      <c r="QJM40" s="10"/>
      <c r="QJN40" s="10"/>
      <c r="QJO40" s="10"/>
      <c r="QJP40" s="10"/>
      <c r="QJQ40" s="10"/>
      <c r="QJR40" s="10"/>
      <c r="QJS40" s="10"/>
      <c r="QJT40" s="10"/>
      <c r="QJU40" s="10"/>
      <c r="QJV40" s="10"/>
      <c r="QJW40" s="10"/>
      <c r="QJX40" s="10"/>
      <c r="QJY40" s="10"/>
      <c r="QJZ40" s="10"/>
      <c r="QKA40" s="10"/>
      <c r="QKB40" s="10"/>
      <c r="QKC40" s="10"/>
      <c r="QKD40" s="10"/>
      <c r="QKE40" s="10"/>
      <c r="QKF40" s="10"/>
      <c r="QKG40" s="10"/>
      <c r="QKH40" s="10"/>
      <c r="QKI40" s="10"/>
      <c r="QKJ40" s="10"/>
      <c r="QKK40" s="10"/>
      <c r="QKL40" s="10"/>
      <c r="QKM40" s="10"/>
      <c r="QKN40" s="10"/>
      <c r="QKO40" s="10"/>
      <c r="QKP40" s="10"/>
      <c r="QKQ40" s="10"/>
      <c r="QKR40" s="10"/>
      <c r="QKS40" s="10"/>
      <c r="QKT40" s="10"/>
      <c r="QKU40" s="10"/>
      <c r="QKV40" s="10"/>
      <c r="QKW40" s="10"/>
      <c r="QKX40" s="10"/>
      <c r="QKY40" s="10"/>
      <c r="QKZ40" s="10"/>
      <c r="QLA40" s="10"/>
      <c r="QLB40" s="10"/>
      <c r="QLC40" s="10"/>
      <c r="QLD40" s="10"/>
      <c r="QLE40" s="10"/>
      <c r="QLF40" s="10"/>
      <c r="QLG40" s="10"/>
      <c r="QLH40" s="10"/>
      <c r="QLI40" s="10"/>
      <c r="QLJ40" s="10"/>
      <c r="QLK40" s="10"/>
      <c r="QLL40" s="10"/>
      <c r="QLM40" s="10"/>
      <c r="QLN40" s="10"/>
      <c r="QLO40" s="10"/>
      <c r="QLP40" s="10"/>
      <c r="QLQ40" s="10"/>
      <c r="QLR40" s="10"/>
      <c r="QLS40" s="10"/>
      <c r="QLT40" s="10"/>
      <c r="QLU40" s="10"/>
      <c r="QLV40" s="10"/>
      <c r="QLW40" s="10"/>
      <c r="QLX40" s="10"/>
      <c r="QLY40" s="10"/>
      <c r="QLZ40" s="10"/>
      <c r="QMA40" s="10"/>
      <c r="QMB40" s="10"/>
      <c r="QMC40" s="10"/>
      <c r="QMD40" s="10"/>
      <c r="QME40" s="10"/>
      <c r="QMF40" s="10"/>
      <c r="QMG40" s="10"/>
      <c r="QMH40" s="10"/>
      <c r="QMI40" s="10"/>
      <c r="QMJ40" s="10"/>
      <c r="QMK40" s="10"/>
      <c r="QML40" s="10"/>
      <c r="QMM40" s="10"/>
      <c r="QMN40" s="10"/>
      <c r="QMO40" s="10"/>
      <c r="QMP40" s="10"/>
      <c r="QMQ40" s="10"/>
      <c r="QMR40" s="10"/>
      <c r="QMS40" s="10"/>
      <c r="QMT40" s="10"/>
      <c r="QMU40" s="10"/>
      <c r="QMV40" s="10"/>
      <c r="QMW40" s="10"/>
      <c r="QMX40" s="10"/>
      <c r="QMY40" s="10"/>
      <c r="QMZ40" s="10"/>
      <c r="QNA40" s="10"/>
      <c r="QNB40" s="10"/>
      <c r="QNC40" s="10"/>
      <c r="QND40" s="10"/>
      <c r="QNE40" s="10"/>
      <c r="QNF40" s="10"/>
      <c r="QNG40" s="10"/>
      <c r="QNH40" s="10"/>
      <c r="QNI40" s="10"/>
      <c r="QNJ40" s="10"/>
      <c r="QNK40" s="10"/>
      <c r="QNL40" s="10"/>
      <c r="QNM40" s="10"/>
      <c r="QNN40" s="10"/>
      <c r="QNO40" s="10"/>
      <c r="QNP40" s="10"/>
      <c r="QNQ40" s="10"/>
      <c r="QNR40" s="10"/>
      <c r="QNS40" s="10"/>
      <c r="QNT40" s="10"/>
      <c r="QNU40" s="10"/>
      <c r="QNV40" s="10"/>
      <c r="QNW40" s="10"/>
      <c r="QNX40" s="10"/>
      <c r="QNY40" s="10"/>
      <c r="QNZ40" s="10"/>
      <c r="QOA40" s="10"/>
      <c r="QOB40" s="10"/>
      <c r="QOC40" s="10"/>
      <c r="QOD40" s="10"/>
      <c r="QOE40" s="10"/>
      <c r="QOF40" s="10"/>
      <c r="QOG40" s="10"/>
      <c r="QOH40" s="10"/>
      <c r="QOI40" s="10"/>
      <c r="QOJ40" s="10"/>
      <c r="QOK40" s="10"/>
      <c r="QOL40" s="10"/>
      <c r="QOM40" s="10"/>
      <c r="QON40" s="10"/>
      <c r="QOO40" s="10"/>
      <c r="QOP40" s="10"/>
      <c r="QOQ40" s="10"/>
      <c r="QOR40" s="10"/>
      <c r="QOS40" s="10"/>
      <c r="QOT40" s="10"/>
      <c r="QOU40" s="10"/>
      <c r="QOV40" s="10"/>
      <c r="QOW40" s="10"/>
      <c r="QOX40" s="10"/>
      <c r="QOY40" s="10"/>
      <c r="QOZ40" s="10"/>
      <c r="QPA40" s="10"/>
      <c r="QPB40" s="10"/>
      <c r="QPC40" s="10"/>
      <c r="QPD40" s="10"/>
      <c r="QPE40" s="10"/>
      <c r="QPF40" s="10"/>
      <c r="QPG40" s="10"/>
      <c r="QPH40" s="10"/>
      <c r="QPI40" s="10"/>
      <c r="QPJ40" s="10"/>
      <c r="QPK40" s="10"/>
      <c r="QPL40" s="10"/>
      <c r="QPM40" s="10"/>
      <c r="QPN40" s="10"/>
      <c r="QPO40" s="10"/>
      <c r="QPP40" s="10"/>
      <c r="QPQ40" s="10"/>
      <c r="QPR40" s="10"/>
      <c r="QPS40" s="10"/>
      <c r="QPT40" s="10"/>
      <c r="QPU40" s="10"/>
      <c r="QPV40" s="10"/>
      <c r="QPW40" s="10"/>
      <c r="QPX40" s="10"/>
      <c r="QPY40" s="10"/>
      <c r="QPZ40" s="10"/>
      <c r="QQA40" s="10"/>
      <c r="QQB40" s="10"/>
      <c r="QQC40" s="10"/>
      <c r="QQD40" s="10"/>
      <c r="QQE40" s="10"/>
      <c r="QQF40" s="10"/>
      <c r="QQG40" s="10"/>
      <c r="QQH40" s="10"/>
      <c r="QQI40" s="10"/>
      <c r="QQJ40" s="10"/>
      <c r="QQK40" s="10"/>
      <c r="QQL40" s="10"/>
      <c r="QQM40" s="10"/>
      <c r="QQN40" s="10"/>
      <c r="QQO40" s="10"/>
      <c r="QQP40" s="10"/>
      <c r="QQQ40" s="10"/>
      <c r="QQR40" s="10"/>
      <c r="QQS40" s="10"/>
      <c r="QQT40" s="10"/>
      <c r="QQU40" s="10"/>
      <c r="QQV40" s="10"/>
      <c r="QQW40" s="10"/>
      <c r="QQX40" s="10"/>
      <c r="QQY40" s="10"/>
      <c r="QQZ40" s="10"/>
      <c r="QRA40" s="10"/>
      <c r="QRB40" s="10"/>
      <c r="QRC40" s="10"/>
      <c r="QRD40" s="10"/>
      <c r="QRE40" s="10"/>
      <c r="QRF40" s="10"/>
      <c r="QRG40" s="10"/>
      <c r="QRH40" s="10"/>
      <c r="QRI40" s="10"/>
      <c r="QRJ40" s="10"/>
      <c r="QRK40" s="10"/>
      <c r="QRL40" s="10"/>
      <c r="QRM40" s="10"/>
      <c r="QRN40" s="10"/>
      <c r="QRO40" s="10"/>
      <c r="QRP40" s="10"/>
      <c r="QRQ40" s="10"/>
      <c r="QRR40" s="10"/>
      <c r="QRS40" s="10"/>
      <c r="QRT40" s="10"/>
      <c r="QRU40" s="10"/>
      <c r="QRV40" s="10"/>
      <c r="QRW40" s="10"/>
      <c r="QRX40" s="10"/>
      <c r="QRY40" s="10"/>
      <c r="QRZ40" s="10"/>
      <c r="QSA40" s="10"/>
      <c r="QSB40" s="10"/>
      <c r="QSC40" s="10"/>
      <c r="QSD40" s="10"/>
      <c r="QSE40" s="10"/>
      <c r="QSF40" s="10"/>
      <c r="QSG40" s="10"/>
      <c r="QSH40" s="10"/>
      <c r="QSI40" s="10"/>
      <c r="QSJ40" s="10"/>
      <c r="QSK40" s="10"/>
      <c r="QSL40" s="10"/>
      <c r="QSM40" s="10"/>
      <c r="QSN40" s="10"/>
      <c r="QSO40" s="10"/>
      <c r="QSP40" s="10"/>
      <c r="QSQ40" s="10"/>
      <c r="QSR40" s="10"/>
      <c r="QSS40" s="10"/>
      <c r="QST40" s="10"/>
      <c r="QSU40" s="10"/>
      <c r="QSV40" s="10"/>
      <c r="QSW40" s="10"/>
      <c r="QSX40" s="10"/>
      <c r="QSY40" s="10"/>
      <c r="QSZ40" s="10"/>
      <c r="QTA40" s="10"/>
      <c r="QTB40" s="10"/>
      <c r="QTC40" s="10"/>
      <c r="QTD40" s="10"/>
      <c r="QTE40" s="10"/>
      <c r="QTF40" s="10"/>
      <c r="QTG40" s="10"/>
      <c r="QTH40" s="10"/>
      <c r="QTI40" s="10"/>
      <c r="QTJ40" s="10"/>
      <c r="QTK40" s="10"/>
      <c r="QTL40" s="10"/>
      <c r="QTM40" s="10"/>
      <c r="QTN40" s="10"/>
      <c r="QTO40" s="10"/>
      <c r="QTP40" s="10"/>
      <c r="QTQ40" s="10"/>
      <c r="QTR40" s="10"/>
      <c r="QTS40" s="10"/>
      <c r="QTT40" s="10"/>
      <c r="QTU40" s="10"/>
      <c r="QTV40" s="10"/>
      <c r="QTW40" s="10"/>
      <c r="QTX40" s="10"/>
      <c r="QTY40" s="10"/>
      <c r="QTZ40" s="10"/>
      <c r="QUA40" s="10"/>
      <c r="QUB40" s="10"/>
      <c r="QUC40" s="10"/>
      <c r="QUD40" s="10"/>
      <c r="QUE40" s="10"/>
      <c r="QUF40" s="10"/>
      <c r="QUG40" s="10"/>
      <c r="QUH40" s="10"/>
      <c r="QUI40" s="10"/>
      <c r="QUJ40" s="10"/>
      <c r="QUK40" s="10"/>
      <c r="QUL40" s="10"/>
      <c r="QUM40" s="10"/>
      <c r="QUN40" s="10"/>
      <c r="QUO40" s="10"/>
      <c r="QUP40" s="10"/>
      <c r="QUQ40" s="10"/>
      <c r="QUR40" s="10"/>
      <c r="QUS40" s="10"/>
      <c r="QUT40" s="10"/>
      <c r="QUU40" s="10"/>
      <c r="QUV40" s="10"/>
      <c r="QUW40" s="10"/>
      <c r="QUX40" s="10"/>
      <c r="QUY40" s="10"/>
      <c r="QUZ40" s="10"/>
      <c r="QVA40" s="10"/>
      <c r="QVB40" s="10"/>
      <c r="QVC40" s="10"/>
      <c r="QVD40" s="10"/>
      <c r="QVE40" s="10"/>
      <c r="QVF40" s="10"/>
      <c r="QVG40" s="10"/>
      <c r="QVH40" s="10"/>
      <c r="QVI40" s="10"/>
      <c r="QVJ40" s="10"/>
      <c r="QVK40" s="10"/>
      <c r="QVL40" s="10"/>
      <c r="QVM40" s="10"/>
      <c r="QVN40" s="10"/>
      <c r="QVO40" s="10"/>
      <c r="QVP40" s="10"/>
      <c r="QVQ40" s="10"/>
      <c r="QVR40" s="10"/>
      <c r="QVS40" s="10"/>
      <c r="QVT40" s="10"/>
      <c r="QVU40" s="10"/>
      <c r="QVV40" s="10"/>
      <c r="QVW40" s="10"/>
      <c r="QVX40" s="10"/>
      <c r="QVY40" s="10"/>
      <c r="QVZ40" s="10"/>
      <c r="QWA40" s="10"/>
      <c r="QWB40" s="10"/>
      <c r="QWC40" s="10"/>
      <c r="QWD40" s="10"/>
      <c r="QWE40" s="10"/>
      <c r="QWF40" s="10"/>
      <c r="QWG40" s="10"/>
      <c r="QWH40" s="10"/>
      <c r="QWI40" s="10"/>
      <c r="QWJ40" s="10"/>
      <c r="QWK40" s="10"/>
      <c r="QWL40" s="10"/>
      <c r="QWM40" s="10"/>
      <c r="QWN40" s="10"/>
      <c r="QWO40" s="10"/>
      <c r="QWP40" s="10"/>
      <c r="QWQ40" s="10"/>
      <c r="QWR40" s="10"/>
      <c r="QWS40" s="10"/>
      <c r="QWT40" s="10"/>
      <c r="QWU40" s="10"/>
      <c r="QWV40" s="10"/>
      <c r="QWW40" s="10"/>
      <c r="QWX40" s="10"/>
      <c r="QWY40" s="10"/>
      <c r="QWZ40" s="10"/>
      <c r="QXA40" s="10"/>
      <c r="QXB40" s="10"/>
      <c r="QXC40" s="10"/>
      <c r="QXD40" s="10"/>
      <c r="QXE40" s="10"/>
      <c r="QXF40" s="10"/>
      <c r="QXG40" s="10"/>
      <c r="QXH40" s="10"/>
      <c r="QXI40" s="10"/>
      <c r="QXJ40" s="10"/>
      <c r="QXK40" s="10"/>
      <c r="QXL40" s="10"/>
      <c r="QXM40" s="10"/>
      <c r="QXN40" s="10"/>
      <c r="QXO40" s="10"/>
      <c r="QXP40" s="10"/>
      <c r="QXQ40" s="10"/>
      <c r="QXR40" s="10"/>
      <c r="QXS40" s="10"/>
      <c r="QXT40" s="10"/>
      <c r="QXU40" s="10"/>
      <c r="QXV40" s="10"/>
      <c r="QXW40" s="10"/>
      <c r="QXX40" s="10"/>
      <c r="QXY40" s="10"/>
      <c r="QXZ40" s="10"/>
      <c r="QYA40" s="10"/>
      <c r="QYB40" s="10"/>
      <c r="QYC40" s="10"/>
      <c r="QYD40" s="10"/>
      <c r="QYE40" s="10"/>
      <c r="QYF40" s="10"/>
      <c r="QYG40" s="10"/>
      <c r="QYH40" s="10"/>
      <c r="QYI40" s="10"/>
      <c r="QYJ40" s="10"/>
      <c r="QYK40" s="10"/>
      <c r="QYL40" s="10"/>
      <c r="QYM40" s="10"/>
      <c r="QYN40" s="10"/>
      <c r="QYO40" s="10"/>
      <c r="QYP40" s="10"/>
      <c r="QYQ40" s="10"/>
      <c r="QYR40" s="10"/>
      <c r="QYS40" s="10"/>
      <c r="QYT40" s="10"/>
      <c r="QYU40" s="10"/>
      <c r="QYV40" s="10"/>
      <c r="QYW40" s="10"/>
      <c r="QYX40" s="10"/>
      <c r="QYY40" s="10"/>
      <c r="QYZ40" s="10"/>
      <c r="QZA40" s="10"/>
      <c r="QZB40" s="10"/>
      <c r="QZC40" s="10"/>
      <c r="QZD40" s="10"/>
      <c r="QZE40" s="10"/>
      <c r="QZF40" s="10"/>
      <c r="QZG40" s="10"/>
      <c r="QZH40" s="10"/>
      <c r="QZI40" s="10"/>
      <c r="QZJ40" s="10"/>
      <c r="QZK40" s="10"/>
      <c r="QZL40" s="10"/>
      <c r="QZM40" s="10"/>
      <c r="QZN40" s="10"/>
      <c r="QZO40" s="10"/>
      <c r="QZP40" s="10"/>
      <c r="QZQ40" s="10"/>
      <c r="QZR40" s="10"/>
      <c r="QZS40" s="10"/>
      <c r="QZT40" s="10"/>
      <c r="QZU40" s="10"/>
      <c r="QZV40" s="10"/>
      <c r="QZW40" s="10"/>
      <c r="QZX40" s="10"/>
      <c r="QZY40" s="10"/>
      <c r="QZZ40" s="10"/>
      <c r="RAA40" s="10"/>
      <c r="RAB40" s="10"/>
      <c r="RAC40" s="10"/>
      <c r="RAD40" s="10"/>
      <c r="RAE40" s="10"/>
      <c r="RAF40" s="10"/>
      <c r="RAG40" s="10"/>
      <c r="RAH40" s="10"/>
      <c r="RAI40" s="10"/>
      <c r="RAJ40" s="10"/>
      <c r="RAK40" s="10"/>
      <c r="RAL40" s="10"/>
      <c r="RAM40" s="10"/>
      <c r="RAN40" s="10"/>
      <c r="RAO40" s="10"/>
      <c r="RAP40" s="10"/>
      <c r="RAQ40" s="10"/>
      <c r="RAR40" s="10"/>
      <c r="RAS40" s="10"/>
      <c r="RAT40" s="10"/>
      <c r="RAU40" s="10"/>
      <c r="RAV40" s="10"/>
      <c r="RAW40" s="10"/>
      <c r="RAX40" s="10"/>
      <c r="RAY40" s="10"/>
      <c r="RAZ40" s="10"/>
      <c r="RBA40" s="10"/>
      <c r="RBB40" s="10"/>
      <c r="RBC40" s="10"/>
      <c r="RBD40" s="10"/>
      <c r="RBE40" s="10"/>
      <c r="RBF40" s="10"/>
      <c r="RBG40" s="10"/>
      <c r="RBH40" s="10"/>
      <c r="RBI40" s="10"/>
      <c r="RBJ40" s="10"/>
      <c r="RBK40" s="10"/>
      <c r="RBL40" s="10"/>
      <c r="RBM40" s="10"/>
      <c r="RBN40" s="10"/>
      <c r="RBO40" s="10"/>
      <c r="RBP40" s="10"/>
      <c r="RBQ40" s="10"/>
      <c r="RBR40" s="10"/>
      <c r="RBS40" s="10"/>
      <c r="RBT40" s="10"/>
      <c r="RBU40" s="10"/>
      <c r="RBV40" s="10"/>
      <c r="RBW40" s="10"/>
      <c r="RBX40" s="10"/>
      <c r="RBY40" s="10"/>
      <c r="RBZ40" s="10"/>
      <c r="RCA40" s="10"/>
      <c r="RCB40" s="10"/>
      <c r="RCC40" s="10"/>
      <c r="RCD40" s="10"/>
      <c r="RCE40" s="10"/>
      <c r="RCF40" s="10"/>
      <c r="RCG40" s="10"/>
      <c r="RCH40" s="10"/>
      <c r="RCI40" s="10"/>
      <c r="RCJ40" s="10"/>
      <c r="RCK40" s="10"/>
      <c r="RCL40" s="10"/>
      <c r="RCM40" s="10"/>
      <c r="RCN40" s="10"/>
      <c r="RCO40" s="10"/>
      <c r="RCP40" s="10"/>
      <c r="RCQ40" s="10"/>
      <c r="RCR40" s="10"/>
      <c r="RCS40" s="10"/>
      <c r="RCT40" s="10"/>
      <c r="RCU40" s="10"/>
      <c r="RCV40" s="10"/>
      <c r="RCW40" s="10"/>
      <c r="RCX40" s="10"/>
      <c r="RCY40" s="10"/>
      <c r="RCZ40" s="10"/>
      <c r="RDA40" s="10"/>
      <c r="RDB40" s="10"/>
      <c r="RDC40" s="10"/>
      <c r="RDD40" s="10"/>
      <c r="RDE40" s="10"/>
      <c r="RDF40" s="10"/>
      <c r="RDG40" s="10"/>
      <c r="RDH40" s="10"/>
      <c r="RDI40" s="10"/>
      <c r="RDJ40" s="10"/>
      <c r="RDK40" s="10"/>
      <c r="RDL40" s="10"/>
      <c r="RDM40" s="10"/>
      <c r="RDN40" s="10"/>
      <c r="RDO40" s="10"/>
      <c r="RDP40" s="10"/>
      <c r="RDQ40" s="10"/>
      <c r="RDR40" s="10"/>
      <c r="RDS40" s="10"/>
      <c r="RDT40" s="10"/>
      <c r="RDU40" s="10"/>
      <c r="RDV40" s="10"/>
      <c r="RDW40" s="10"/>
      <c r="RDX40" s="10"/>
      <c r="RDY40" s="10"/>
      <c r="RDZ40" s="10"/>
      <c r="REA40" s="10"/>
      <c r="REB40" s="10"/>
      <c r="REC40" s="10"/>
      <c r="RED40" s="10"/>
      <c r="REE40" s="10"/>
      <c r="REF40" s="10"/>
      <c r="REG40" s="10"/>
      <c r="REH40" s="10"/>
      <c r="REI40" s="10"/>
      <c r="REJ40" s="10"/>
      <c r="REK40" s="10"/>
      <c r="REL40" s="10"/>
      <c r="REM40" s="10"/>
      <c r="REN40" s="10"/>
      <c r="REO40" s="10"/>
      <c r="REP40" s="10"/>
      <c r="REQ40" s="10"/>
      <c r="RER40" s="10"/>
      <c r="RES40" s="10"/>
      <c r="RET40" s="10"/>
      <c r="REU40" s="10"/>
      <c r="REV40" s="10"/>
      <c r="REW40" s="10"/>
      <c r="REX40" s="10"/>
      <c r="REY40" s="10"/>
      <c r="REZ40" s="10"/>
      <c r="RFA40" s="10"/>
      <c r="RFB40" s="10"/>
      <c r="RFC40" s="10"/>
      <c r="RFD40" s="10"/>
      <c r="RFE40" s="10"/>
      <c r="RFF40" s="10"/>
      <c r="RFG40" s="10"/>
      <c r="RFH40" s="10"/>
      <c r="RFI40" s="10"/>
      <c r="RFJ40" s="10"/>
      <c r="RFK40" s="10"/>
      <c r="RFL40" s="10"/>
      <c r="RFM40" s="10"/>
      <c r="RFN40" s="10"/>
      <c r="RFO40" s="10"/>
      <c r="RFP40" s="10"/>
      <c r="RFQ40" s="10"/>
      <c r="RFR40" s="10"/>
      <c r="RFS40" s="10"/>
      <c r="RFT40" s="10"/>
      <c r="RFU40" s="10"/>
      <c r="RFV40" s="10"/>
      <c r="RFW40" s="10"/>
      <c r="RFX40" s="10"/>
      <c r="RFY40" s="10"/>
      <c r="RFZ40" s="10"/>
      <c r="RGA40" s="10"/>
      <c r="RGB40" s="10"/>
      <c r="RGC40" s="10"/>
      <c r="RGD40" s="10"/>
      <c r="RGE40" s="10"/>
      <c r="RGF40" s="10"/>
      <c r="RGG40" s="10"/>
      <c r="RGH40" s="10"/>
      <c r="RGI40" s="10"/>
      <c r="RGJ40" s="10"/>
      <c r="RGK40" s="10"/>
      <c r="RGL40" s="10"/>
      <c r="RGM40" s="10"/>
      <c r="RGN40" s="10"/>
      <c r="RGO40" s="10"/>
      <c r="RGP40" s="10"/>
      <c r="RGQ40" s="10"/>
      <c r="RGR40" s="10"/>
      <c r="RGS40" s="10"/>
      <c r="RGT40" s="10"/>
      <c r="RGU40" s="10"/>
      <c r="RGV40" s="10"/>
      <c r="RGW40" s="10"/>
      <c r="RGX40" s="10"/>
      <c r="RGY40" s="10"/>
      <c r="RGZ40" s="10"/>
      <c r="RHA40" s="10"/>
      <c r="RHB40" s="10"/>
      <c r="RHC40" s="10"/>
      <c r="RHD40" s="10"/>
      <c r="RHE40" s="10"/>
      <c r="RHF40" s="10"/>
      <c r="RHG40" s="10"/>
      <c r="RHH40" s="10"/>
      <c r="RHI40" s="10"/>
      <c r="RHJ40" s="10"/>
      <c r="RHK40" s="10"/>
      <c r="RHL40" s="10"/>
      <c r="RHM40" s="10"/>
      <c r="RHN40" s="10"/>
      <c r="RHO40" s="10"/>
      <c r="RHP40" s="10"/>
      <c r="RHQ40" s="10"/>
      <c r="RHR40" s="10"/>
      <c r="RHS40" s="10"/>
      <c r="RHT40" s="10"/>
      <c r="RHU40" s="10"/>
      <c r="RHV40" s="10"/>
      <c r="RHW40" s="10"/>
      <c r="RHX40" s="10"/>
      <c r="RHY40" s="10"/>
      <c r="RHZ40" s="10"/>
      <c r="RIA40" s="10"/>
      <c r="RIB40" s="10"/>
      <c r="RIC40" s="10"/>
      <c r="RID40" s="10"/>
      <c r="RIE40" s="10"/>
      <c r="RIF40" s="10"/>
      <c r="RIG40" s="10"/>
      <c r="RIH40" s="10"/>
      <c r="RII40" s="10"/>
      <c r="RIJ40" s="10"/>
      <c r="RIK40" s="10"/>
      <c r="RIL40" s="10"/>
      <c r="RIM40" s="10"/>
      <c r="RIN40" s="10"/>
      <c r="RIO40" s="10"/>
      <c r="RIP40" s="10"/>
      <c r="RIQ40" s="10"/>
      <c r="RIR40" s="10"/>
      <c r="RIS40" s="10"/>
      <c r="RIT40" s="10"/>
      <c r="RIU40" s="10"/>
      <c r="RIV40" s="10"/>
      <c r="RIW40" s="10"/>
      <c r="RIX40" s="10"/>
      <c r="RIY40" s="10"/>
      <c r="RIZ40" s="10"/>
      <c r="RJA40" s="10"/>
      <c r="RJB40" s="10"/>
      <c r="RJC40" s="10"/>
      <c r="RJD40" s="10"/>
      <c r="RJE40" s="10"/>
      <c r="RJF40" s="10"/>
      <c r="RJG40" s="10"/>
      <c r="RJH40" s="10"/>
      <c r="RJI40" s="10"/>
      <c r="RJJ40" s="10"/>
      <c r="RJK40" s="10"/>
      <c r="RJL40" s="10"/>
      <c r="RJM40" s="10"/>
      <c r="RJN40" s="10"/>
      <c r="RJO40" s="10"/>
      <c r="RJP40" s="10"/>
      <c r="RJQ40" s="10"/>
      <c r="RJR40" s="10"/>
      <c r="RJS40" s="10"/>
      <c r="RJT40" s="10"/>
      <c r="RJU40" s="10"/>
      <c r="RJV40" s="10"/>
      <c r="RJW40" s="10"/>
      <c r="RJX40" s="10"/>
      <c r="RJY40" s="10"/>
      <c r="RJZ40" s="10"/>
      <c r="RKA40" s="10"/>
      <c r="RKB40" s="10"/>
      <c r="RKC40" s="10"/>
      <c r="RKD40" s="10"/>
      <c r="RKE40" s="10"/>
      <c r="RKF40" s="10"/>
      <c r="RKG40" s="10"/>
      <c r="RKH40" s="10"/>
      <c r="RKI40" s="10"/>
      <c r="RKJ40" s="10"/>
      <c r="RKK40" s="10"/>
      <c r="RKL40" s="10"/>
      <c r="RKM40" s="10"/>
      <c r="RKN40" s="10"/>
      <c r="RKO40" s="10"/>
      <c r="RKP40" s="10"/>
      <c r="RKQ40" s="10"/>
      <c r="RKR40" s="10"/>
      <c r="RKS40" s="10"/>
      <c r="RKT40" s="10"/>
      <c r="RKU40" s="10"/>
      <c r="RKV40" s="10"/>
      <c r="RKW40" s="10"/>
      <c r="RKX40" s="10"/>
      <c r="RKY40" s="10"/>
      <c r="RKZ40" s="10"/>
      <c r="RLA40" s="10"/>
      <c r="RLB40" s="10"/>
      <c r="RLC40" s="10"/>
      <c r="RLD40" s="10"/>
      <c r="RLE40" s="10"/>
      <c r="RLF40" s="10"/>
      <c r="RLG40" s="10"/>
      <c r="RLH40" s="10"/>
      <c r="RLI40" s="10"/>
      <c r="RLJ40" s="10"/>
      <c r="RLK40" s="10"/>
      <c r="RLL40" s="10"/>
      <c r="RLM40" s="10"/>
      <c r="RLN40" s="10"/>
      <c r="RLO40" s="10"/>
      <c r="RLP40" s="10"/>
      <c r="RLQ40" s="10"/>
      <c r="RLR40" s="10"/>
      <c r="RLS40" s="10"/>
      <c r="RLT40" s="10"/>
      <c r="RLU40" s="10"/>
      <c r="RLV40" s="10"/>
      <c r="RLW40" s="10"/>
      <c r="RLX40" s="10"/>
      <c r="RLY40" s="10"/>
      <c r="RLZ40" s="10"/>
      <c r="RMA40" s="10"/>
      <c r="RMB40" s="10"/>
      <c r="RMC40" s="10"/>
      <c r="RMD40" s="10"/>
      <c r="RME40" s="10"/>
      <c r="RMF40" s="10"/>
      <c r="RMG40" s="10"/>
      <c r="RMH40" s="10"/>
      <c r="RMI40" s="10"/>
      <c r="RMJ40" s="10"/>
      <c r="RMK40" s="10"/>
      <c r="RML40" s="10"/>
      <c r="RMM40" s="10"/>
      <c r="RMN40" s="10"/>
      <c r="RMO40" s="10"/>
      <c r="RMP40" s="10"/>
      <c r="RMQ40" s="10"/>
      <c r="RMR40" s="10"/>
      <c r="RMS40" s="10"/>
      <c r="RMT40" s="10"/>
      <c r="RMU40" s="10"/>
      <c r="RMV40" s="10"/>
      <c r="RMW40" s="10"/>
      <c r="RMX40" s="10"/>
      <c r="RMY40" s="10"/>
      <c r="RMZ40" s="10"/>
      <c r="RNA40" s="10"/>
      <c r="RNB40" s="10"/>
      <c r="RNC40" s="10"/>
      <c r="RND40" s="10"/>
      <c r="RNE40" s="10"/>
      <c r="RNF40" s="10"/>
      <c r="RNG40" s="10"/>
      <c r="RNH40" s="10"/>
      <c r="RNI40" s="10"/>
      <c r="RNJ40" s="10"/>
      <c r="RNK40" s="10"/>
      <c r="RNL40" s="10"/>
      <c r="RNM40" s="10"/>
      <c r="RNN40" s="10"/>
      <c r="RNO40" s="10"/>
      <c r="RNP40" s="10"/>
      <c r="RNQ40" s="10"/>
      <c r="RNR40" s="10"/>
      <c r="RNS40" s="10"/>
      <c r="RNT40" s="10"/>
      <c r="RNU40" s="10"/>
      <c r="RNV40" s="10"/>
      <c r="RNW40" s="10"/>
      <c r="RNX40" s="10"/>
      <c r="RNY40" s="10"/>
      <c r="RNZ40" s="10"/>
      <c r="ROA40" s="10"/>
      <c r="ROB40" s="10"/>
      <c r="ROC40" s="10"/>
      <c r="ROD40" s="10"/>
      <c r="ROE40" s="10"/>
      <c r="ROF40" s="10"/>
      <c r="ROG40" s="10"/>
      <c r="ROH40" s="10"/>
      <c r="ROI40" s="10"/>
      <c r="ROJ40" s="10"/>
      <c r="ROK40" s="10"/>
      <c r="ROL40" s="10"/>
      <c r="ROM40" s="10"/>
      <c r="RON40" s="10"/>
      <c r="ROO40" s="10"/>
      <c r="ROP40" s="10"/>
      <c r="ROQ40" s="10"/>
      <c r="ROR40" s="10"/>
      <c r="ROS40" s="10"/>
      <c r="ROT40" s="10"/>
      <c r="ROU40" s="10"/>
      <c r="ROV40" s="10"/>
      <c r="ROW40" s="10"/>
      <c r="ROX40" s="10"/>
      <c r="ROY40" s="10"/>
      <c r="ROZ40" s="10"/>
      <c r="RPA40" s="10"/>
      <c r="RPB40" s="10"/>
      <c r="RPC40" s="10"/>
      <c r="RPD40" s="10"/>
      <c r="RPE40" s="10"/>
      <c r="RPF40" s="10"/>
      <c r="RPG40" s="10"/>
      <c r="RPH40" s="10"/>
      <c r="RPI40" s="10"/>
      <c r="RPJ40" s="10"/>
      <c r="RPK40" s="10"/>
      <c r="RPL40" s="10"/>
      <c r="RPM40" s="10"/>
      <c r="RPN40" s="10"/>
      <c r="RPO40" s="10"/>
      <c r="RPP40" s="10"/>
      <c r="RPQ40" s="10"/>
      <c r="RPR40" s="10"/>
      <c r="RPS40" s="10"/>
      <c r="RPT40" s="10"/>
      <c r="RPU40" s="10"/>
      <c r="RPV40" s="10"/>
      <c r="RPW40" s="10"/>
      <c r="RPX40" s="10"/>
      <c r="RPY40" s="10"/>
      <c r="RPZ40" s="10"/>
      <c r="RQA40" s="10"/>
      <c r="RQB40" s="10"/>
      <c r="RQC40" s="10"/>
      <c r="RQD40" s="10"/>
      <c r="RQE40" s="10"/>
      <c r="RQF40" s="10"/>
      <c r="RQG40" s="10"/>
      <c r="RQH40" s="10"/>
      <c r="RQI40" s="10"/>
      <c r="RQJ40" s="10"/>
      <c r="RQK40" s="10"/>
      <c r="RQL40" s="10"/>
      <c r="RQM40" s="10"/>
      <c r="RQN40" s="10"/>
      <c r="RQO40" s="10"/>
      <c r="RQP40" s="10"/>
      <c r="RQQ40" s="10"/>
      <c r="RQR40" s="10"/>
      <c r="RQS40" s="10"/>
      <c r="RQT40" s="10"/>
      <c r="RQU40" s="10"/>
      <c r="RQV40" s="10"/>
      <c r="RQW40" s="10"/>
      <c r="RQX40" s="10"/>
      <c r="RQY40" s="10"/>
      <c r="RQZ40" s="10"/>
      <c r="RRA40" s="10"/>
      <c r="RRB40" s="10"/>
      <c r="RRC40" s="10"/>
      <c r="RRD40" s="10"/>
      <c r="RRE40" s="10"/>
      <c r="RRF40" s="10"/>
      <c r="RRG40" s="10"/>
      <c r="RRH40" s="10"/>
      <c r="RRI40" s="10"/>
      <c r="RRJ40" s="10"/>
      <c r="RRK40" s="10"/>
      <c r="RRL40" s="10"/>
      <c r="RRM40" s="10"/>
      <c r="RRN40" s="10"/>
      <c r="RRO40" s="10"/>
      <c r="RRP40" s="10"/>
      <c r="RRQ40" s="10"/>
      <c r="RRR40" s="10"/>
      <c r="RRS40" s="10"/>
      <c r="RRT40" s="10"/>
      <c r="RRU40" s="10"/>
      <c r="RRV40" s="10"/>
      <c r="RRW40" s="10"/>
      <c r="RRX40" s="10"/>
      <c r="RRY40" s="10"/>
      <c r="RRZ40" s="10"/>
      <c r="RSA40" s="10"/>
      <c r="RSB40" s="10"/>
      <c r="RSC40" s="10"/>
      <c r="RSD40" s="10"/>
      <c r="RSE40" s="10"/>
      <c r="RSF40" s="10"/>
      <c r="RSG40" s="10"/>
      <c r="RSH40" s="10"/>
      <c r="RSI40" s="10"/>
      <c r="RSJ40" s="10"/>
      <c r="RSK40" s="10"/>
      <c r="RSL40" s="10"/>
      <c r="RSM40" s="10"/>
      <c r="RSN40" s="10"/>
      <c r="RSO40" s="10"/>
      <c r="RSP40" s="10"/>
      <c r="RSQ40" s="10"/>
      <c r="RSR40" s="10"/>
      <c r="RSS40" s="10"/>
      <c r="RST40" s="10"/>
      <c r="RSU40" s="10"/>
      <c r="RSV40" s="10"/>
      <c r="RSW40" s="10"/>
      <c r="RSX40" s="10"/>
      <c r="RSY40" s="10"/>
      <c r="RSZ40" s="10"/>
      <c r="RTA40" s="10"/>
      <c r="RTB40" s="10"/>
      <c r="RTC40" s="10"/>
      <c r="RTD40" s="10"/>
      <c r="RTE40" s="10"/>
      <c r="RTF40" s="10"/>
      <c r="RTG40" s="10"/>
      <c r="RTH40" s="10"/>
      <c r="RTI40" s="10"/>
      <c r="RTJ40" s="10"/>
      <c r="RTK40" s="10"/>
      <c r="RTL40" s="10"/>
      <c r="RTM40" s="10"/>
      <c r="RTN40" s="10"/>
      <c r="RTO40" s="10"/>
      <c r="RTP40" s="10"/>
      <c r="RTQ40" s="10"/>
      <c r="RTR40" s="10"/>
      <c r="RTS40" s="10"/>
      <c r="RTT40" s="10"/>
      <c r="RTU40" s="10"/>
      <c r="RTV40" s="10"/>
      <c r="RTW40" s="10"/>
      <c r="RTX40" s="10"/>
      <c r="RTY40" s="10"/>
      <c r="RTZ40" s="10"/>
      <c r="RUA40" s="10"/>
      <c r="RUB40" s="10"/>
      <c r="RUC40" s="10"/>
      <c r="RUD40" s="10"/>
      <c r="RUE40" s="10"/>
      <c r="RUF40" s="10"/>
      <c r="RUG40" s="10"/>
      <c r="RUH40" s="10"/>
      <c r="RUI40" s="10"/>
      <c r="RUJ40" s="10"/>
      <c r="RUK40" s="10"/>
      <c r="RUL40" s="10"/>
      <c r="RUM40" s="10"/>
      <c r="RUN40" s="10"/>
      <c r="RUO40" s="10"/>
      <c r="RUP40" s="10"/>
      <c r="RUQ40" s="10"/>
      <c r="RUR40" s="10"/>
      <c r="RUS40" s="10"/>
      <c r="RUT40" s="10"/>
      <c r="RUU40" s="10"/>
      <c r="RUV40" s="10"/>
      <c r="RUW40" s="10"/>
      <c r="RUX40" s="10"/>
      <c r="RUY40" s="10"/>
      <c r="RUZ40" s="10"/>
      <c r="RVA40" s="10"/>
      <c r="RVB40" s="10"/>
      <c r="RVC40" s="10"/>
      <c r="RVD40" s="10"/>
      <c r="RVE40" s="10"/>
      <c r="RVF40" s="10"/>
      <c r="RVG40" s="10"/>
      <c r="RVH40" s="10"/>
      <c r="RVI40" s="10"/>
      <c r="RVJ40" s="10"/>
      <c r="RVK40" s="10"/>
      <c r="RVL40" s="10"/>
      <c r="RVM40" s="10"/>
      <c r="RVN40" s="10"/>
      <c r="RVO40" s="10"/>
      <c r="RVP40" s="10"/>
      <c r="RVQ40" s="10"/>
      <c r="RVR40" s="10"/>
      <c r="RVS40" s="10"/>
      <c r="RVT40" s="10"/>
      <c r="RVU40" s="10"/>
      <c r="RVV40" s="10"/>
      <c r="RVW40" s="10"/>
      <c r="RVX40" s="10"/>
      <c r="RVY40" s="10"/>
      <c r="RVZ40" s="10"/>
      <c r="RWA40" s="10"/>
      <c r="RWB40" s="10"/>
      <c r="RWC40" s="10"/>
      <c r="RWD40" s="10"/>
      <c r="RWE40" s="10"/>
      <c r="RWF40" s="10"/>
      <c r="RWG40" s="10"/>
      <c r="RWH40" s="10"/>
      <c r="RWI40" s="10"/>
      <c r="RWJ40" s="10"/>
      <c r="RWK40" s="10"/>
      <c r="RWL40" s="10"/>
      <c r="RWM40" s="10"/>
      <c r="RWN40" s="10"/>
      <c r="RWO40" s="10"/>
      <c r="RWP40" s="10"/>
      <c r="RWQ40" s="10"/>
      <c r="RWR40" s="10"/>
      <c r="RWS40" s="10"/>
      <c r="RWT40" s="10"/>
      <c r="RWU40" s="10"/>
      <c r="RWV40" s="10"/>
      <c r="RWW40" s="10"/>
      <c r="RWX40" s="10"/>
      <c r="RWY40" s="10"/>
      <c r="RWZ40" s="10"/>
      <c r="RXA40" s="10"/>
      <c r="RXB40" s="10"/>
      <c r="RXC40" s="10"/>
      <c r="RXD40" s="10"/>
      <c r="RXE40" s="10"/>
      <c r="RXF40" s="10"/>
      <c r="RXG40" s="10"/>
      <c r="RXH40" s="10"/>
      <c r="RXI40" s="10"/>
      <c r="RXJ40" s="10"/>
      <c r="RXK40" s="10"/>
      <c r="RXL40" s="10"/>
      <c r="RXM40" s="10"/>
      <c r="RXN40" s="10"/>
      <c r="RXO40" s="10"/>
      <c r="RXP40" s="10"/>
      <c r="RXQ40" s="10"/>
      <c r="RXR40" s="10"/>
      <c r="RXS40" s="10"/>
      <c r="RXT40" s="10"/>
      <c r="RXU40" s="10"/>
      <c r="RXV40" s="10"/>
      <c r="RXW40" s="10"/>
      <c r="RXX40" s="10"/>
      <c r="RXY40" s="10"/>
      <c r="RXZ40" s="10"/>
      <c r="RYA40" s="10"/>
      <c r="RYB40" s="10"/>
      <c r="RYC40" s="10"/>
      <c r="RYD40" s="10"/>
      <c r="RYE40" s="10"/>
      <c r="RYF40" s="10"/>
      <c r="RYG40" s="10"/>
      <c r="RYH40" s="10"/>
      <c r="RYI40" s="10"/>
      <c r="RYJ40" s="10"/>
      <c r="RYK40" s="10"/>
      <c r="RYL40" s="10"/>
      <c r="RYM40" s="10"/>
      <c r="RYN40" s="10"/>
      <c r="RYO40" s="10"/>
      <c r="RYP40" s="10"/>
      <c r="RYQ40" s="10"/>
      <c r="RYR40" s="10"/>
      <c r="RYS40" s="10"/>
      <c r="RYT40" s="10"/>
      <c r="RYU40" s="10"/>
      <c r="RYV40" s="10"/>
      <c r="RYW40" s="10"/>
      <c r="RYX40" s="10"/>
      <c r="RYY40" s="10"/>
      <c r="RYZ40" s="10"/>
      <c r="RZA40" s="10"/>
      <c r="RZB40" s="10"/>
      <c r="RZC40" s="10"/>
      <c r="RZD40" s="10"/>
      <c r="RZE40" s="10"/>
      <c r="RZF40" s="10"/>
      <c r="RZG40" s="10"/>
      <c r="RZH40" s="10"/>
      <c r="RZI40" s="10"/>
      <c r="RZJ40" s="10"/>
      <c r="RZK40" s="10"/>
      <c r="RZL40" s="10"/>
      <c r="RZM40" s="10"/>
      <c r="RZN40" s="10"/>
      <c r="RZO40" s="10"/>
      <c r="RZP40" s="10"/>
      <c r="RZQ40" s="10"/>
      <c r="RZR40" s="10"/>
      <c r="RZS40" s="10"/>
      <c r="RZT40" s="10"/>
      <c r="RZU40" s="10"/>
      <c r="RZV40" s="10"/>
      <c r="RZW40" s="10"/>
      <c r="RZX40" s="10"/>
      <c r="RZY40" s="10"/>
      <c r="RZZ40" s="10"/>
      <c r="SAA40" s="10"/>
      <c r="SAB40" s="10"/>
      <c r="SAC40" s="10"/>
      <c r="SAD40" s="10"/>
      <c r="SAE40" s="10"/>
      <c r="SAF40" s="10"/>
      <c r="SAG40" s="10"/>
      <c r="SAH40" s="10"/>
      <c r="SAI40" s="10"/>
      <c r="SAJ40" s="10"/>
      <c r="SAK40" s="10"/>
      <c r="SAL40" s="10"/>
      <c r="SAM40" s="10"/>
      <c r="SAN40" s="10"/>
      <c r="SAO40" s="10"/>
      <c r="SAP40" s="10"/>
      <c r="SAQ40" s="10"/>
      <c r="SAR40" s="10"/>
      <c r="SAS40" s="10"/>
      <c r="SAT40" s="10"/>
      <c r="SAU40" s="10"/>
      <c r="SAV40" s="10"/>
      <c r="SAW40" s="10"/>
      <c r="SAX40" s="10"/>
      <c r="SAY40" s="10"/>
      <c r="SAZ40" s="10"/>
      <c r="SBA40" s="10"/>
      <c r="SBB40" s="10"/>
      <c r="SBC40" s="10"/>
      <c r="SBD40" s="10"/>
      <c r="SBE40" s="10"/>
      <c r="SBF40" s="10"/>
      <c r="SBG40" s="10"/>
      <c r="SBH40" s="10"/>
      <c r="SBI40" s="10"/>
      <c r="SBJ40" s="10"/>
      <c r="SBK40" s="10"/>
      <c r="SBL40" s="10"/>
      <c r="SBM40" s="10"/>
      <c r="SBN40" s="10"/>
      <c r="SBO40" s="10"/>
      <c r="SBP40" s="10"/>
      <c r="SBQ40" s="10"/>
      <c r="SBR40" s="10"/>
      <c r="SBS40" s="10"/>
      <c r="SBT40" s="10"/>
      <c r="SBU40" s="10"/>
      <c r="SBV40" s="10"/>
      <c r="SBW40" s="10"/>
      <c r="SBX40" s="10"/>
      <c r="SBY40" s="10"/>
      <c r="SBZ40" s="10"/>
      <c r="SCA40" s="10"/>
      <c r="SCB40" s="10"/>
      <c r="SCC40" s="10"/>
      <c r="SCD40" s="10"/>
      <c r="SCE40" s="10"/>
      <c r="SCF40" s="10"/>
      <c r="SCG40" s="10"/>
      <c r="SCH40" s="10"/>
      <c r="SCI40" s="10"/>
      <c r="SCJ40" s="10"/>
      <c r="SCK40" s="10"/>
      <c r="SCL40" s="10"/>
      <c r="SCM40" s="10"/>
      <c r="SCN40" s="10"/>
      <c r="SCO40" s="10"/>
      <c r="SCP40" s="10"/>
      <c r="SCQ40" s="10"/>
      <c r="SCR40" s="10"/>
      <c r="SCS40" s="10"/>
      <c r="SCT40" s="10"/>
      <c r="SCU40" s="10"/>
      <c r="SCV40" s="10"/>
      <c r="SCW40" s="10"/>
      <c r="SCX40" s="10"/>
      <c r="SCY40" s="10"/>
      <c r="SCZ40" s="10"/>
      <c r="SDA40" s="10"/>
      <c r="SDB40" s="10"/>
      <c r="SDC40" s="10"/>
      <c r="SDD40" s="10"/>
      <c r="SDE40" s="10"/>
      <c r="SDF40" s="10"/>
      <c r="SDG40" s="10"/>
      <c r="SDH40" s="10"/>
      <c r="SDI40" s="10"/>
      <c r="SDJ40" s="10"/>
      <c r="SDK40" s="10"/>
      <c r="SDL40" s="10"/>
      <c r="SDM40" s="10"/>
      <c r="SDN40" s="10"/>
      <c r="SDO40" s="10"/>
      <c r="SDP40" s="10"/>
      <c r="SDQ40" s="10"/>
      <c r="SDR40" s="10"/>
      <c r="SDS40" s="10"/>
      <c r="SDT40" s="10"/>
      <c r="SDU40" s="10"/>
      <c r="SDV40" s="10"/>
      <c r="SDW40" s="10"/>
      <c r="SDX40" s="10"/>
      <c r="SDY40" s="10"/>
      <c r="SDZ40" s="10"/>
      <c r="SEA40" s="10"/>
      <c r="SEB40" s="10"/>
      <c r="SEC40" s="10"/>
      <c r="SED40" s="10"/>
      <c r="SEE40" s="10"/>
      <c r="SEF40" s="10"/>
      <c r="SEG40" s="10"/>
      <c r="SEH40" s="10"/>
      <c r="SEI40" s="10"/>
      <c r="SEJ40" s="10"/>
      <c r="SEK40" s="10"/>
      <c r="SEL40" s="10"/>
      <c r="SEM40" s="10"/>
      <c r="SEN40" s="10"/>
      <c r="SEO40" s="10"/>
      <c r="SEP40" s="10"/>
      <c r="SEQ40" s="10"/>
      <c r="SER40" s="10"/>
      <c r="SES40" s="10"/>
      <c r="SET40" s="10"/>
      <c r="SEU40" s="10"/>
      <c r="SEV40" s="10"/>
      <c r="SEW40" s="10"/>
      <c r="SEX40" s="10"/>
      <c r="SEY40" s="10"/>
      <c r="SEZ40" s="10"/>
      <c r="SFA40" s="10"/>
      <c r="SFB40" s="10"/>
      <c r="SFC40" s="10"/>
      <c r="SFD40" s="10"/>
      <c r="SFE40" s="10"/>
      <c r="SFF40" s="10"/>
      <c r="SFG40" s="10"/>
      <c r="SFH40" s="10"/>
      <c r="SFI40" s="10"/>
      <c r="SFJ40" s="10"/>
      <c r="SFK40" s="10"/>
      <c r="SFL40" s="10"/>
      <c r="SFM40" s="10"/>
      <c r="SFN40" s="10"/>
      <c r="SFO40" s="10"/>
      <c r="SFP40" s="10"/>
      <c r="SFQ40" s="10"/>
      <c r="SFR40" s="10"/>
      <c r="SFS40" s="10"/>
      <c r="SFT40" s="10"/>
      <c r="SFU40" s="10"/>
      <c r="SFV40" s="10"/>
      <c r="SFW40" s="10"/>
      <c r="SFX40" s="10"/>
      <c r="SFY40" s="10"/>
      <c r="SFZ40" s="10"/>
      <c r="SGA40" s="10"/>
      <c r="SGB40" s="10"/>
      <c r="SGC40" s="10"/>
      <c r="SGD40" s="10"/>
      <c r="SGE40" s="10"/>
      <c r="SGF40" s="10"/>
      <c r="SGG40" s="10"/>
      <c r="SGH40" s="10"/>
      <c r="SGI40" s="10"/>
      <c r="SGJ40" s="10"/>
      <c r="SGK40" s="10"/>
      <c r="SGL40" s="10"/>
      <c r="SGM40" s="10"/>
      <c r="SGN40" s="10"/>
      <c r="SGO40" s="10"/>
      <c r="SGP40" s="10"/>
      <c r="SGQ40" s="10"/>
      <c r="SGR40" s="10"/>
      <c r="SGS40" s="10"/>
      <c r="SGT40" s="10"/>
      <c r="SGU40" s="10"/>
      <c r="SGV40" s="10"/>
      <c r="SGW40" s="10"/>
      <c r="SGX40" s="10"/>
      <c r="SGY40" s="10"/>
      <c r="SGZ40" s="10"/>
      <c r="SHA40" s="10"/>
      <c r="SHB40" s="10"/>
      <c r="SHC40" s="10"/>
      <c r="SHD40" s="10"/>
      <c r="SHE40" s="10"/>
      <c r="SHF40" s="10"/>
      <c r="SHG40" s="10"/>
      <c r="SHH40" s="10"/>
      <c r="SHI40" s="10"/>
      <c r="SHJ40" s="10"/>
      <c r="SHK40" s="10"/>
      <c r="SHL40" s="10"/>
      <c r="SHM40" s="10"/>
      <c r="SHN40" s="10"/>
      <c r="SHO40" s="10"/>
      <c r="SHP40" s="10"/>
      <c r="SHQ40" s="10"/>
      <c r="SHR40" s="10"/>
      <c r="SHS40" s="10"/>
      <c r="SHT40" s="10"/>
      <c r="SHU40" s="10"/>
      <c r="SHV40" s="10"/>
      <c r="SHW40" s="10"/>
      <c r="SHX40" s="10"/>
      <c r="SHY40" s="10"/>
      <c r="SHZ40" s="10"/>
      <c r="SIA40" s="10"/>
      <c r="SIB40" s="10"/>
      <c r="SIC40" s="10"/>
      <c r="SID40" s="10"/>
      <c r="SIE40" s="10"/>
      <c r="SIF40" s="10"/>
      <c r="SIG40" s="10"/>
      <c r="SIH40" s="10"/>
      <c r="SII40" s="10"/>
      <c r="SIJ40" s="10"/>
      <c r="SIK40" s="10"/>
      <c r="SIL40" s="10"/>
      <c r="SIM40" s="10"/>
      <c r="SIN40" s="10"/>
      <c r="SIO40" s="10"/>
      <c r="SIP40" s="10"/>
      <c r="SIQ40" s="10"/>
      <c r="SIR40" s="10"/>
      <c r="SIS40" s="10"/>
      <c r="SIT40" s="10"/>
      <c r="SIU40" s="10"/>
      <c r="SIV40" s="10"/>
      <c r="SIW40" s="10"/>
      <c r="SIX40" s="10"/>
      <c r="SIY40" s="10"/>
      <c r="SIZ40" s="10"/>
      <c r="SJA40" s="10"/>
      <c r="SJB40" s="10"/>
      <c r="SJC40" s="10"/>
      <c r="SJD40" s="10"/>
      <c r="SJE40" s="10"/>
      <c r="SJF40" s="10"/>
      <c r="SJG40" s="10"/>
      <c r="SJH40" s="10"/>
      <c r="SJI40" s="10"/>
      <c r="SJJ40" s="10"/>
      <c r="SJK40" s="10"/>
      <c r="SJL40" s="10"/>
      <c r="SJM40" s="10"/>
      <c r="SJN40" s="10"/>
      <c r="SJO40" s="10"/>
      <c r="SJP40" s="10"/>
      <c r="SJQ40" s="10"/>
      <c r="SJR40" s="10"/>
      <c r="SJS40" s="10"/>
      <c r="SJT40" s="10"/>
      <c r="SJU40" s="10"/>
      <c r="SJV40" s="10"/>
      <c r="SJW40" s="10"/>
      <c r="SJX40" s="10"/>
      <c r="SJY40" s="10"/>
      <c r="SJZ40" s="10"/>
      <c r="SKA40" s="10"/>
      <c r="SKB40" s="10"/>
      <c r="SKC40" s="10"/>
      <c r="SKD40" s="10"/>
      <c r="SKE40" s="10"/>
      <c r="SKF40" s="10"/>
      <c r="SKG40" s="10"/>
      <c r="SKH40" s="10"/>
      <c r="SKI40" s="10"/>
      <c r="SKJ40" s="10"/>
      <c r="SKK40" s="10"/>
      <c r="SKL40" s="10"/>
      <c r="SKM40" s="10"/>
      <c r="SKN40" s="10"/>
      <c r="SKO40" s="10"/>
      <c r="SKP40" s="10"/>
      <c r="SKQ40" s="10"/>
      <c r="SKR40" s="10"/>
      <c r="SKS40" s="10"/>
      <c r="SKT40" s="10"/>
      <c r="SKU40" s="10"/>
      <c r="SKV40" s="10"/>
      <c r="SKW40" s="10"/>
      <c r="SKX40" s="10"/>
      <c r="SKY40" s="10"/>
      <c r="SKZ40" s="10"/>
      <c r="SLA40" s="10"/>
      <c r="SLB40" s="10"/>
      <c r="SLC40" s="10"/>
      <c r="SLD40" s="10"/>
      <c r="SLE40" s="10"/>
      <c r="SLF40" s="10"/>
      <c r="SLG40" s="10"/>
      <c r="SLH40" s="10"/>
      <c r="SLI40" s="10"/>
      <c r="SLJ40" s="10"/>
      <c r="SLK40" s="10"/>
      <c r="SLL40" s="10"/>
      <c r="SLM40" s="10"/>
      <c r="SLN40" s="10"/>
      <c r="SLO40" s="10"/>
      <c r="SLP40" s="10"/>
      <c r="SLQ40" s="10"/>
      <c r="SLR40" s="10"/>
      <c r="SLS40" s="10"/>
      <c r="SLT40" s="10"/>
      <c r="SLU40" s="10"/>
      <c r="SLV40" s="10"/>
      <c r="SLW40" s="10"/>
      <c r="SLX40" s="10"/>
      <c r="SLY40" s="10"/>
      <c r="SLZ40" s="10"/>
      <c r="SMA40" s="10"/>
      <c r="SMB40" s="10"/>
      <c r="SMC40" s="10"/>
      <c r="SMD40" s="10"/>
      <c r="SME40" s="10"/>
      <c r="SMF40" s="10"/>
      <c r="SMG40" s="10"/>
      <c r="SMH40" s="10"/>
      <c r="SMI40" s="10"/>
      <c r="SMJ40" s="10"/>
      <c r="SMK40" s="10"/>
      <c r="SML40" s="10"/>
      <c r="SMM40" s="10"/>
      <c r="SMN40" s="10"/>
      <c r="SMO40" s="10"/>
      <c r="SMP40" s="10"/>
      <c r="SMQ40" s="10"/>
      <c r="SMR40" s="10"/>
      <c r="SMS40" s="10"/>
      <c r="SMT40" s="10"/>
      <c r="SMU40" s="10"/>
      <c r="SMV40" s="10"/>
      <c r="SMW40" s="10"/>
      <c r="SMX40" s="10"/>
      <c r="SMY40" s="10"/>
      <c r="SMZ40" s="10"/>
      <c r="SNA40" s="10"/>
      <c r="SNB40" s="10"/>
      <c r="SNC40" s="10"/>
      <c r="SND40" s="10"/>
      <c r="SNE40" s="10"/>
      <c r="SNF40" s="10"/>
      <c r="SNG40" s="10"/>
      <c r="SNH40" s="10"/>
      <c r="SNI40" s="10"/>
      <c r="SNJ40" s="10"/>
      <c r="SNK40" s="10"/>
      <c r="SNL40" s="10"/>
      <c r="SNM40" s="10"/>
      <c r="SNN40" s="10"/>
      <c r="SNO40" s="10"/>
      <c r="SNP40" s="10"/>
      <c r="SNQ40" s="10"/>
      <c r="SNR40" s="10"/>
      <c r="SNS40" s="10"/>
      <c r="SNT40" s="10"/>
      <c r="SNU40" s="10"/>
      <c r="SNV40" s="10"/>
      <c r="SNW40" s="10"/>
      <c r="SNX40" s="10"/>
      <c r="SNY40" s="10"/>
      <c r="SNZ40" s="10"/>
      <c r="SOA40" s="10"/>
      <c r="SOB40" s="10"/>
      <c r="SOC40" s="10"/>
      <c r="SOD40" s="10"/>
      <c r="SOE40" s="10"/>
      <c r="SOF40" s="10"/>
      <c r="SOG40" s="10"/>
      <c r="SOH40" s="10"/>
      <c r="SOI40" s="10"/>
      <c r="SOJ40" s="10"/>
      <c r="SOK40" s="10"/>
      <c r="SOL40" s="10"/>
      <c r="SOM40" s="10"/>
      <c r="SON40" s="10"/>
      <c r="SOO40" s="10"/>
      <c r="SOP40" s="10"/>
      <c r="SOQ40" s="10"/>
      <c r="SOR40" s="10"/>
      <c r="SOS40" s="10"/>
      <c r="SOT40" s="10"/>
      <c r="SOU40" s="10"/>
      <c r="SOV40" s="10"/>
      <c r="SOW40" s="10"/>
      <c r="SOX40" s="10"/>
      <c r="SOY40" s="10"/>
      <c r="SOZ40" s="10"/>
      <c r="SPA40" s="10"/>
      <c r="SPB40" s="10"/>
      <c r="SPC40" s="10"/>
      <c r="SPD40" s="10"/>
      <c r="SPE40" s="10"/>
      <c r="SPF40" s="10"/>
      <c r="SPG40" s="10"/>
      <c r="SPH40" s="10"/>
      <c r="SPI40" s="10"/>
      <c r="SPJ40" s="10"/>
      <c r="SPK40" s="10"/>
      <c r="SPL40" s="10"/>
      <c r="SPM40" s="10"/>
      <c r="SPN40" s="10"/>
      <c r="SPO40" s="10"/>
      <c r="SPP40" s="10"/>
      <c r="SPQ40" s="10"/>
      <c r="SPR40" s="10"/>
      <c r="SPS40" s="10"/>
      <c r="SPT40" s="10"/>
      <c r="SPU40" s="10"/>
      <c r="SPV40" s="10"/>
      <c r="SPW40" s="10"/>
      <c r="SPX40" s="10"/>
      <c r="SPY40" s="10"/>
      <c r="SPZ40" s="10"/>
      <c r="SQA40" s="10"/>
      <c r="SQB40" s="10"/>
      <c r="SQC40" s="10"/>
      <c r="SQD40" s="10"/>
      <c r="SQE40" s="10"/>
      <c r="SQF40" s="10"/>
      <c r="SQG40" s="10"/>
      <c r="SQH40" s="10"/>
      <c r="SQI40" s="10"/>
      <c r="SQJ40" s="10"/>
      <c r="SQK40" s="10"/>
      <c r="SQL40" s="10"/>
      <c r="SQM40" s="10"/>
      <c r="SQN40" s="10"/>
      <c r="SQO40" s="10"/>
      <c r="SQP40" s="10"/>
      <c r="SQQ40" s="10"/>
      <c r="SQR40" s="10"/>
      <c r="SQS40" s="10"/>
      <c r="SQT40" s="10"/>
      <c r="SQU40" s="10"/>
      <c r="SQV40" s="10"/>
      <c r="SQW40" s="10"/>
      <c r="SQX40" s="10"/>
      <c r="SQY40" s="10"/>
      <c r="SQZ40" s="10"/>
      <c r="SRA40" s="10"/>
      <c r="SRB40" s="10"/>
      <c r="SRC40" s="10"/>
      <c r="SRD40" s="10"/>
      <c r="SRE40" s="10"/>
      <c r="SRF40" s="10"/>
      <c r="SRG40" s="10"/>
      <c r="SRH40" s="10"/>
      <c r="SRI40" s="10"/>
      <c r="SRJ40" s="10"/>
      <c r="SRK40" s="10"/>
      <c r="SRL40" s="10"/>
      <c r="SRM40" s="10"/>
      <c r="SRN40" s="10"/>
      <c r="SRO40" s="10"/>
      <c r="SRP40" s="10"/>
      <c r="SRQ40" s="10"/>
      <c r="SRR40" s="10"/>
      <c r="SRS40" s="10"/>
      <c r="SRT40" s="10"/>
      <c r="SRU40" s="10"/>
      <c r="SRV40" s="10"/>
      <c r="SRW40" s="10"/>
      <c r="SRX40" s="10"/>
      <c r="SRY40" s="10"/>
      <c r="SRZ40" s="10"/>
      <c r="SSA40" s="10"/>
      <c r="SSB40" s="10"/>
      <c r="SSC40" s="10"/>
      <c r="SSD40" s="10"/>
      <c r="SSE40" s="10"/>
      <c r="SSF40" s="10"/>
      <c r="SSG40" s="10"/>
      <c r="SSH40" s="10"/>
      <c r="SSI40" s="10"/>
      <c r="SSJ40" s="10"/>
      <c r="SSK40" s="10"/>
      <c r="SSL40" s="10"/>
      <c r="SSM40" s="10"/>
      <c r="SSN40" s="10"/>
      <c r="SSO40" s="10"/>
      <c r="SSP40" s="10"/>
      <c r="SSQ40" s="10"/>
      <c r="SSR40" s="10"/>
      <c r="SSS40" s="10"/>
      <c r="SST40" s="10"/>
      <c r="SSU40" s="10"/>
      <c r="SSV40" s="10"/>
      <c r="SSW40" s="10"/>
      <c r="SSX40" s="10"/>
      <c r="SSY40" s="10"/>
      <c r="SSZ40" s="10"/>
      <c r="STA40" s="10"/>
      <c r="STB40" s="10"/>
      <c r="STC40" s="10"/>
      <c r="STD40" s="10"/>
      <c r="STE40" s="10"/>
      <c r="STF40" s="10"/>
      <c r="STG40" s="10"/>
      <c r="STH40" s="10"/>
      <c r="STI40" s="10"/>
      <c r="STJ40" s="10"/>
      <c r="STK40" s="10"/>
      <c r="STL40" s="10"/>
      <c r="STM40" s="10"/>
      <c r="STN40" s="10"/>
      <c r="STO40" s="10"/>
      <c r="STP40" s="10"/>
      <c r="STQ40" s="10"/>
      <c r="STR40" s="10"/>
      <c r="STS40" s="10"/>
      <c r="STT40" s="10"/>
      <c r="STU40" s="10"/>
      <c r="STV40" s="10"/>
      <c r="STW40" s="10"/>
      <c r="STX40" s="10"/>
      <c r="STY40" s="10"/>
      <c r="STZ40" s="10"/>
      <c r="SUA40" s="10"/>
      <c r="SUB40" s="10"/>
      <c r="SUC40" s="10"/>
      <c r="SUD40" s="10"/>
      <c r="SUE40" s="10"/>
      <c r="SUF40" s="10"/>
      <c r="SUG40" s="10"/>
      <c r="SUH40" s="10"/>
      <c r="SUI40" s="10"/>
      <c r="SUJ40" s="10"/>
      <c r="SUK40" s="10"/>
      <c r="SUL40" s="10"/>
      <c r="SUM40" s="10"/>
      <c r="SUN40" s="10"/>
      <c r="SUO40" s="10"/>
      <c r="SUP40" s="10"/>
      <c r="SUQ40" s="10"/>
      <c r="SUR40" s="10"/>
      <c r="SUS40" s="10"/>
      <c r="SUT40" s="10"/>
      <c r="SUU40" s="10"/>
      <c r="SUV40" s="10"/>
      <c r="SUW40" s="10"/>
      <c r="SUX40" s="10"/>
      <c r="SUY40" s="10"/>
      <c r="SUZ40" s="10"/>
      <c r="SVA40" s="10"/>
      <c r="SVB40" s="10"/>
      <c r="SVC40" s="10"/>
      <c r="SVD40" s="10"/>
      <c r="SVE40" s="10"/>
      <c r="SVF40" s="10"/>
      <c r="SVG40" s="10"/>
      <c r="SVH40" s="10"/>
      <c r="SVI40" s="10"/>
      <c r="SVJ40" s="10"/>
      <c r="SVK40" s="10"/>
      <c r="SVL40" s="10"/>
      <c r="SVM40" s="10"/>
      <c r="SVN40" s="10"/>
      <c r="SVO40" s="10"/>
      <c r="SVP40" s="10"/>
      <c r="SVQ40" s="10"/>
      <c r="SVR40" s="10"/>
      <c r="SVS40" s="10"/>
      <c r="SVT40" s="10"/>
      <c r="SVU40" s="10"/>
      <c r="SVV40" s="10"/>
      <c r="SVW40" s="10"/>
      <c r="SVX40" s="10"/>
      <c r="SVY40" s="10"/>
      <c r="SVZ40" s="10"/>
      <c r="SWA40" s="10"/>
      <c r="SWB40" s="10"/>
      <c r="SWC40" s="10"/>
      <c r="SWD40" s="10"/>
      <c r="SWE40" s="10"/>
      <c r="SWF40" s="10"/>
      <c r="SWG40" s="10"/>
      <c r="SWH40" s="10"/>
      <c r="SWI40" s="10"/>
      <c r="SWJ40" s="10"/>
      <c r="SWK40" s="10"/>
      <c r="SWL40" s="10"/>
      <c r="SWM40" s="10"/>
      <c r="SWN40" s="10"/>
      <c r="SWO40" s="10"/>
      <c r="SWP40" s="10"/>
      <c r="SWQ40" s="10"/>
      <c r="SWR40" s="10"/>
      <c r="SWS40" s="10"/>
      <c r="SWT40" s="10"/>
      <c r="SWU40" s="10"/>
      <c r="SWV40" s="10"/>
      <c r="SWW40" s="10"/>
      <c r="SWX40" s="10"/>
      <c r="SWY40" s="10"/>
      <c r="SWZ40" s="10"/>
      <c r="SXA40" s="10"/>
      <c r="SXB40" s="10"/>
      <c r="SXC40" s="10"/>
      <c r="SXD40" s="10"/>
      <c r="SXE40" s="10"/>
      <c r="SXF40" s="10"/>
      <c r="SXG40" s="10"/>
      <c r="SXH40" s="10"/>
      <c r="SXI40" s="10"/>
      <c r="SXJ40" s="10"/>
      <c r="SXK40" s="10"/>
      <c r="SXL40" s="10"/>
      <c r="SXM40" s="10"/>
      <c r="SXN40" s="10"/>
      <c r="SXO40" s="10"/>
      <c r="SXP40" s="10"/>
      <c r="SXQ40" s="10"/>
      <c r="SXR40" s="10"/>
      <c r="SXS40" s="10"/>
      <c r="SXT40" s="10"/>
      <c r="SXU40" s="10"/>
      <c r="SXV40" s="10"/>
      <c r="SXW40" s="10"/>
      <c r="SXX40" s="10"/>
      <c r="SXY40" s="10"/>
      <c r="SXZ40" s="10"/>
      <c r="SYA40" s="10"/>
      <c r="SYB40" s="10"/>
      <c r="SYC40" s="10"/>
      <c r="SYD40" s="10"/>
      <c r="SYE40" s="10"/>
      <c r="SYF40" s="10"/>
      <c r="SYG40" s="10"/>
      <c r="SYH40" s="10"/>
      <c r="SYI40" s="10"/>
      <c r="SYJ40" s="10"/>
      <c r="SYK40" s="10"/>
      <c r="SYL40" s="10"/>
      <c r="SYM40" s="10"/>
      <c r="SYN40" s="10"/>
      <c r="SYO40" s="10"/>
      <c r="SYP40" s="10"/>
      <c r="SYQ40" s="10"/>
      <c r="SYR40" s="10"/>
      <c r="SYS40" s="10"/>
      <c r="SYT40" s="10"/>
      <c r="SYU40" s="10"/>
      <c r="SYV40" s="10"/>
      <c r="SYW40" s="10"/>
      <c r="SYX40" s="10"/>
      <c r="SYY40" s="10"/>
      <c r="SYZ40" s="10"/>
      <c r="SZA40" s="10"/>
      <c r="SZB40" s="10"/>
      <c r="SZC40" s="10"/>
      <c r="SZD40" s="10"/>
      <c r="SZE40" s="10"/>
      <c r="SZF40" s="10"/>
      <c r="SZG40" s="10"/>
      <c r="SZH40" s="10"/>
      <c r="SZI40" s="10"/>
      <c r="SZJ40" s="10"/>
      <c r="SZK40" s="10"/>
      <c r="SZL40" s="10"/>
      <c r="SZM40" s="10"/>
      <c r="SZN40" s="10"/>
      <c r="SZO40" s="10"/>
      <c r="SZP40" s="10"/>
      <c r="SZQ40" s="10"/>
      <c r="SZR40" s="10"/>
      <c r="SZS40" s="10"/>
      <c r="SZT40" s="10"/>
      <c r="SZU40" s="10"/>
      <c r="SZV40" s="10"/>
      <c r="SZW40" s="10"/>
      <c r="SZX40" s="10"/>
      <c r="SZY40" s="10"/>
      <c r="SZZ40" s="10"/>
      <c r="TAA40" s="10"/>
      <c r="TAB40" s="10"/>
      <c r="TAC40" s="10"/>
      <c r="TAD40" s="10"/>
      <c r="TAE40" s="10"/>
      <c r="TAF40" s="10"/>
      <c r="TAG40" s="10"/>
      <c r="TAH40" s="10"/>
      <c r="TAI40" s="10"/>
      <c r="TAJ40" s="10"/>
      <c r="TAK40" s="10"/>
      <c r="TAL40" s="10"/>
      <c r="TAM40" s="10"/>
      <c r="TAN40" s="10"/>
      <c r="TAO40" s="10"/>
      <c r="TAP40" s="10"/>
      <c r="TAQ40" s="10"/>
      <c r="TAR40" s="10"/>
      <c r="TAS40" s="10"/>
      <c r="TAT40" s="10"/>
      <c r="TAU40" s="10"/>
      <c r="TAV40" s="10"/>
      <c r="TAW40" s="10"/>
      <c r="TAX40" s="10"/>
      <c r="TAY40" s="10"/>
      <c r="TAZ40" s="10"/>
      <c r="TBA40" s="10"/>
      <c r="TBB40" s="10"/>
      <c r="TBC40" s="10"/>
      <c r="TBD40" s="10"/>
      <c r="TBE40" s="10"/>
      <c r="TBF40" s="10"/>
      <c r="TBG40" s="10"/>
      <c r="TBH40" s="10"/>
      <c r="TBI40" s="10"/>
      <c r="TBJ40" s="10"/>
      <c r="TBK40" s="10"/>
      <c r="TBL40" s="10"/>
      <c r="TBM40" s="10"/>
      <c r="TBN40" s="10"/>
      <c r="TBO40" s="10"/>
      <c r="TBP40" s="10"/>
      <c r="TBQ40" s="10"/>
      <c r="TBR40" s="10"/>
      <c r="TBS40" s="10"/>
      <c r="TBT40" s="10"/>
      <c r="TBU40" s="10"/>
      <c r="TBV40" s="10"/>
      <c r="TBW40" s="10"/>
      <c r="TBX40" s="10"/>
      <c r="TBY40" s="10"/>
      <c r="TBZ40" s="10"/>
      <c r="TCA40" s="10"/>
      <c r="TCB40" s="10"/>
      <c r="TCC40" s="10"/>
      <c r="TCD40" s="10"/>
      <c r="TCE40" s="10"/>
      <c r="TCF40" s="10"/>
      <c r="TCG40" s="10"/>
      <c r="TCH40" s="10"/>
      <c r="TCI40" s="10"/>
      <c r="TCJ40" s="10"/>
      <c r="TCK40" s="10"/>
      <c r="TCL40" s="10"/>
      <c r="TCM40" s="10"/>
      <c r="TCN40" s="10"/>
      <c r="TCO40" s="10"/>
      <c r="TCP40" s="10"/>
      <c r="TCQ40" s="10"/>
      <c r="TCR40" s="10"/>
      <c r="TCS40" s="10"/>
      <c r="TCT40" s="10"/>
      <c r="TCU40" s="10"/>
      <c r="TCV40" s="10"/>
      <c r="TCW40" s="10"/>
      <c r="TCX40" s="10"/>
      <c r="TCY40" s="10"/>
      <c r="TCZ40" s="10"/>
      <c r="TDA40" s="10"/>
      <c r="TDB40" s="10"/>
      <c r="TDC40" s="10"/>
      <c r="TDD40" s="10"/>
      <c r="TDE40" s="10"/>
      <c r="TDF40" s="10"/>
      <c r="TDG40" s="10"/>
      <c r="TDH40" s="10"/>
      <c r="TDI40" s="10"/>
      <c r="TDJ40" s="10"/>
      <c r="TDK40" s="10"/>
      <c r="TDL40" s="10"/>
      <c r="TDM40" s="10"/>
      <c r="TDN40" s="10"/>
      <c r="TDO40" s="10"/>
      <c r="TDP40" s="10"/>
      <c r="TDQ40" s="10"/>
      <c r="TDR40" s="10"/>
      <c r="TDS40" s="10"/>
      <c r="TDT40" s="10"/>
      <c r="TDU40" s="10"/>
      <c r="TDV40" s="10"/>
      <c r="TDW40" s="10"/>
      <c r="TDX40" s="10"/>
      <c r="TDY40" s="10"/>
      <c r="TDZ40" s="10"/>
      <c r="TEA40" s="10"/>
      <c r="TEB40" s="10"/>
      <c r="TEC40" s="10"/>
      <c r="TED40" s="10"/>
      <c r="TEE40" s="10"/>
      <c r="TEF40" s="10"/>
      <c r="TEG40" s="10"/>
      <c r="TEH40" s="10"/>
      <c r="TEI40" s="10"/>
      <c r="TEJ40" s="10"/>
      <c r="TEK40" s="10"/>
      <c r="TEL40" s="10"/>
      <c r="TEM40" s="10"/>
      <c r="TEN40" s="10"/>
      <c r="TEO40" s="10"/>
      <c r="TEP40" s="10"/>
      <c r="TEQ40" s="10"/>
      <c r="TER40" s="10"/>
      <c r="TES40" s="10"/>
      <c r="TET40" s="10"/>
      <c r="TEU40" s="10"/>
      <c r="TEV40" s="10"/>
      <c r="TEW40" s="10"/>
      <c r="TEX40" s="10"/>
      <c r="TEY40" s="10"/>
      <c r="TEZ40" s="10"/>
      <c r="TFA40" s="10"/>
      <c r="TFB40" s="10"/>
      <c r="TFC40" s="10"/>
      <c r="TFD40" s="10"/>
      <c r="TFE40" s="10"/>
      <c r="TFF40" s="10"/>
      <c r="TFG40" s="10"/>
      <c r="TFH40" s="10"/>
      <c r="TFI40" s="10"/>
      <c r="TFJ40" s="10"/>
      <c r="TFK40" s="10"/>
      <c r="TFL40" s="10"/>
      <c r="TFM40" s="10"/>
      <c r="TFN40" s="10"/>
      <c r="TFO40" s="10"/>
      <c r="TFP40" s="10"/>
      <c r="TFQ40" s="10"/>
      <c r="TFR40" s="10"/>
      <c r="TFS40" s="10"/>
      <c r="TFT40" s="10"/>
      <c r="TFU40" s="10"/>
      <c r="TFV40" s="10"/>
      <c r="TFW40" s="10"/>
      <c r="TFX40" s="10"/>
      <c r="TFY40" s="10"/>
      <c r="TFZ40" s="10"/>
      <c r="TGA40" s="10"/>
      <c r="TGB40" s="10"/>
      <c r="TGC40" s="10"/>
      <c r="TGD40" s="10"/>
      <c r="TGE40" s="10"/>
      <c r="TGF40" s="10"/>
      <c r="TGG40" s="10"/>
      <c r="TGH40" s="10"/>
      <c r="TGI40" s="10"/>
      <c r="TGJ40" s="10"/>
      <c r="TGK40" s="10"/>
      <c r="TGL40" s="10"/>
      <c r="TGM40" s="10"/>
      <c r="TGN40" s="10"/>
      <c r="TGO40" s="10"/>
      <c r="TGP40" s="10"/>
      <c r="TGQ40" s="10"/>
      <c r="TGR40" s="10"/>
      <c r="TGS40" s="10"/>
      <c r="TGT40" s="10"/>
      <c r="TGU40" s="10"/>
      <c r="TGV40" s="10"/>
      <c r="TGW40" s="10"/>
      <c r="TGX40" s="10"/>
      <c r="TGY40" s="10"/>
      <c r="TGZ40" s="10"/>
      <c r="THA40" s="10"/>
      <c r="THB40" s="10"/>
      <c r="THC40" s="10"/>
      <c r="THD40" s="10"/>
      <c r="THE40" s="10"/>
      <c r="THF40" s="10"/>
      <c r="THG40" s="10"/>
      <c r="THH40" s="10"/>
      <c r="THI40" s="10"/>
      <c r="THJ40" s="10"/>
      <c r="THK40" s="10"/>
      <c r="THL40" s="10"/>
      <c r="THM40" s="10"/>
      <c r="THN40" s="10"/>
      <c r="THO40" s="10"/>
      <c r="THP40" s="10"/>
      <c r="THQ40" s="10"/>
      <c r="THR40" s="10"/>
      <c r="THS40" s="10"/>
      <c r="THT40" s="10"/>
      <c r="THU40" s="10"/>
      <c r="THV40" s="10"/>
      <c r="THW40" s="10"/>
      <c r="THX40" s="10"/>
      <c r="THY40" s="10"/>
      <c r="THZ40" s="10"/>
      <c r="TIA40" s="10"/>
      <c r="TIB40" s="10"/>
      <c r="TIC40" s="10"/>
      <c r="TID40" s="10"/>
      <c r="TIE40" s="10"/>
      <c r="TIF40" s="10"/>
      <c r="TIG40" s="10"/>
      <c r="TIH40" s="10"/>
      <c r="TII40" s="10"/>
      <c r="TIJ40" s="10"/>
      <c r="TIK40" s="10"/>
      <c r="TIL40" s="10"/>
      <c r="TIM40" s="10"/>
      <c r="TIN40" s="10"/>
      <c r="TIO40" s="10"/>
      <c r="TIP40" s="10"/>
      <c r="TIQ40" s="10"/>
      <c r="TIR40" s="10"/>
      <c r="TIS40" s="10"/>
      <c r="TIT40" s="10"/>
      <c r="TIU40" s="10"/>
      <c r="TIV40" s="10"/>
      <c r="TIW40" s="10"/>
      <c r="TIX40" s="10"/>
      <c r="TIY40" s="10"/>
      <c r="TIZ40" s="10"/>
      <c r="TJA40" s="10"/>
      <c r="TJB40" s="10"/>
      <c r="TJC40" s="10"/>
      <c r="TJD40" s="10"/>
      <c r="TJE40" s="10"/>
      <c r="TJF40" s="10"/>
      <c r="TJG40" s="10"/>
      <c r="TJH40" s="10"/>
      <c r="TJI40" s="10"/>
      <c r="TJJ40" s="10"/>
      <c r="TJK40" s="10"/>
      <c r="TJL40" s="10"/>
      <c r="TJM40" s="10"/>
      <c r="TJN40" s="10"/>
      <c r="TJO40" s="10"/>
      <c r="TJP40" s="10"/>
      <c r="TJQ40" s="10"/>
      <c r="TJR40" s="10"/>
      <c r="TJS40" s="10"/>
      <c r="TJT40" s="10"/>
      <c r="TJU40" s="10"/>
      <c r="TJV40" s="10"/>
      <c r="TJW40" s="10"/>
      <c r="TJX40" s="10"/>
      <c r="TJY40" s="10"/>
      <c r="TJZ40" s="10"/>
      <c r="TKA40" s="10"/>
      <c r="TKB40" s="10"/>
      <c r="TKC40" s="10"/>
      <c r="TKD40" s="10"/>
      <c r="TKE40" s="10"/>
      <c r="TKF40" s="10"/>
      <c r="TKG40" s="10"/>
      <c r="TKH40" s="10"/>
      <c r="TKI40" s="10"/>
      <c r="TKJ40" s="10"/>
      <c r="TKK40" s="10"/>
      <c r="TKL40" s="10"/>
      <c r="TKM40" s="10"/>
      <c r="TKN40" s="10"/>
      <c r="TKO40" s="10"/>
      <c r="TKP40" s="10"/>
      <c r="TKQ40" s="10"/>
      <c r="TKR40" s="10"/>
      <c r="TKS40" s="10"/>
      <c r="TKT40" s="10"/>
      <c r="TKU40" s="10"/>
      <c r="TKV40" s="10"/>
      <c r="TKW40" s="10"/>
      <c r="TKX40" s="10"/>
      <c r="TKY40" s="10"/>
      <c r="TKZ40" s="10"/>
      <c r="TLA40" s="10"/>
      <c r="TLB40" s="10"/>
      <c r="TLC40" s="10"/>
      <c r="TLD40" s="10"/>
      <c r="TLE40" s="10"/>
      <c r="TLF40" s="10"/>
      <c r="TLG40" s="10"/>
      <c r="TLH40" s="10"/>
      <c r="TLI40" s="10"/>
      <c r="TLJ40" s="10"/>
      <c r="TLK40" s="10"/>
      <c r="TLL40" s="10"/>
      <c r="TLM40" s="10"/>
      <c r="TLN40" s="10"/>
      <c r="TLO40" s="10"/>
      <c r="TLP40" s="10"/>
      <c r="TLQ40" s="10"/>
      <c r="TLR40" s="10"/>
      <c r="TLS40" s="10"/>
      <c r="TLT40" s="10"/>
      <c r="TLU40" s="10"/>
      <c r="TLV40" s="10"/>
      <c r="TLW40" s="10"/>
      <c r="TLX40" s="10"/>
      <c r="TLY40" s="10"/>
      <c r="TLZ40" s="10"/>
      <c r="TMA40" s="10"/>
      <c r="TMB40" s="10"/>
      <c r="TMC40" s="10"/>
      <c r="TMD40" s="10"/>
      <c r="TME40" s="10"/>
      <c r="TMF40" s="10"/>
      <c r="TMG40" s="10"/>
      <c r="TMH40" s="10"/>
      <c r="TMI40" s="10"/>
      <c r="TMJ40" s="10"/>
      <c r="TMK40" s="10"/>
      <c r="TML40" s="10"/>
      <c r="TMM40" s="10"/>
      <c r="TMN40" s="10"/>
      <c r="TMO40" s="10"/>
      <c r="TMP40" s="10"/>
      <c r="TMQ40" s="10"/>
      <c r="TMR40" s="10"/>
      <c r="TMS40" s="10"/>
      <c r="TMT40" s="10"/>
      <c r="TMU40" s="10"/>
      <c r="TMV40" s="10"/>
      <c r="TMW40" s="10"/>
      <c r="TMX40" s="10"/>
      <c r="TMY40" s="10"/>
      <c r="TMZ40" s="10"/>
      <c r="TNA40" s="10"/>
      <c r="TNB40" s="10"/>
      <c r="TNC40" s="10"/>
      <c r="TND40" s="10"/>
      <c r="TNE40" s="10"/>
      <c r="TNF40" s="10"/>
      <c r="TNG40" s="10"/>
      <c r="TNH40" s="10"/>
      <c r="TNI40" s="10"/>
      <c r="TNJ40" s="10"/>
      <c r="TNK40" s="10"/>
      <c r="TNL40" s="10"/>
      <c r="TNM40" s="10"/>
      <c r="TNN40" s="10"/>
      <c r="TNO40" s="10"/>
      <c r="TNP40" s="10"/>
      <c r="TNQ40" s="10"/>
      <c r="TNR40" s="10"/>
      <c r="TNS40" s="10"/>
      <c r="TNT40" s="10"/>
      <c r="TNU40" s="10"/>
      <c r="TNV40" s="10"/>
      <c r="TNW40" s="10"/>
      <c r="TNX40" s="10"/>
      <c r="TNY40" s="10"/>
      <c r="TNZ40" s="10"/>
      <c r="TOA40" s="10"/>
      <c r="TOB40" s="10"/>
      <c r="TOC40" s="10"/>
      <c r="TOD40" s="10"/>
      <c r="TOE40" s="10"/>
      <c r="TOF40" s="10"/>
      <c r="TOG40" s="10"/>
      <c r="TOH40" s="10"/>
      <c r="TOI40" s="10"/>
      <c r="TOJ40" s="10"/>
      <c r="TOK40" s="10"/>
      <c r="TOL40" s="10"/>
      <c r="TOM40" s="10"/>
      <c r="TON40" s="10"/>
      <c r="TOO40" s="10"/>
      <c r="TOP40" s="10"/>
      <c r="TOQ40" s="10"/>
      <c r="TOR40" s="10"/>
      <c r="TOS40" s="10"/>
      <c r="TOT40" s="10"/>
      <c r="TOU40" s="10"/>
      <c r="TOV40" s="10"/>
      <c r="TOW40" s="10"/>
      <c r="TOX40" s="10"/>
      <c r="TOY40" s="10"/>
      <c r="TOZ40" s="10"/>
      <c r="TPA40" s="10"/>
      <c r="TPB40" s="10"/>
      <c r="TPC40" s="10"/>
      <c r="TPD40" s="10"/>
      <c r="TPE40" s="10"/>
      <c r="TPF40" s="10"/>
      <c r="TPG40" s="10"/>
      <c r="TPH40" s="10"/>
      <c r="TPI40" s="10"/>
      <c r="TPJ40" s="10"/>
      <c r="TPK40" s="10"/>
      <c r="TPL40" s="10"/>
      <c r="TPM40" s="10"/>
      <c r="TPN40" s="10"/>
      <c r="TPO40" s="10"/>
      <c r="TPP40" s="10"/>
      <c r="TPQ40" s="10"/>
      <c r="TPR40" s="10"/>
      <c r="TPS40" s="10"/>
      <c r="TPT40" s="10"/>
      <c r="TPU40" s="10"/>
      <c r="TPV40" s="10"/>
      <c r="TPW40" s="10"/>
      <c r="TPX40" s="10"/>
      <c r="TPY40" s="10"/>
      <c r="TPZ40" s="10"/>
      <c r="TQA40" s="10"/>
      <c r="TQB40" s="10"/>
      <c r="TQC40" s="10"/>
      <c r="TQD40" s="10"/>
      <c r="TQE40" s="10"/>
      <c r="TQF40" s="10"/>
      <c r="TQG40" s="10"/>
      <c r="TQH40" s="10"/>
      <c r="TQI40" s="10"/>
      <c r="TQJ40" s="10"/>
      <c r="TQK40" s="10"/>
      <c r="TQL40" s="10"/>
      <c r="TQM40" s="10"/>
      <c r="TQN40" s="10"/>
      <c r="TQO40" s="10"/>
      <c r="TQP40" s="10"/>
      <c r="TQQ40" s="10"/>
      <c r="TQR40" s="10"/>
      <c r="TQS40" s="10"/>
      <c r="TQT40" s="10"/>
      <c r="TQU40" s="10"/>
      <c r="TQV40" s="10"/>
      <c r="TQW40" s="10"/>
      <c r="TQX40" s="10"/>
      <c r="TQY40" s="10"/>
      <c r="TQZ40" s="10"/>
      <c r="TRA40" s="10"/>
      <c r="TRB40" s="10"/>
      <c r="TRC40" s="10"/>
      <c r="TRD40" s="10"/>
      <c r="TRE40" s="10"/>
      <c r="TRF40" s="10"/>
      <c r="TRG40" s="10"/>
      <c r="TRH40" s="10"/>
      <c r="TRI40" s="10"/>
      <c r="TRJ40" s="10"/>
      <c r="TRK40" s="10"/>
      <c r="TRL40" s="10"/>
      <c r="TRM40" s="10"/>
      <c r="TRN40" s="10"/>
      <c r="TRO40" s="10"/>
      <c r="TRP40" s="10"/>
      <c r="TRQ40" s="10"/>
      <c r="TRR40" s="10"/>
      <c r="TRS40" s="10"/>
      <c r="TRT40" s="10"/>
      <c r="TRU40" s="10"/>
      <c r="TRV40" s="10"/>
      <c r="TRW40" s="10"/>
      <c r="TRX40" s="10"/>
      <c r="TRY40" s="10"/>
      <c r="TRZ40" s="10"/>
      <c r="TSA40" s="10"/>
      <c r="TSB40" s="10"/>
      <c r="TSC40" s="10"/>
      <c r="TSD40" s="10"/>
      <c r="TSE40" s="10"/>
      <c r="TSF40" s="10"/>
      <c r="TSG40" s="10"/>
      <c r="TSH40" s="10"/>
      <c r="TSI40" s="10"/>
      <c r="TSJ40" s="10"/>
      <c r="TSK40" s="10"/>
      <c r="TSL40" s="10"/>
      <c r="TSM40" s="10"/>
      <c r="TSN40" s="10"/>
      <c r="TSO40" s="10"/>
      <c r="TSP40" s="10"/>
      <c r="TSQ40" s="10"/>
      <c r="TSR40" s="10"/>
      <c r="TSS40" s="10"/>
      <c r="TST40" s="10"/>
      <c r="TSU40" s="10"/>
      <c r="TSV40" s="10"/>
      <c r="TSW40" s="10"/>
      <c r="TSX40" s="10"/>
      <c r="TSY40" s="10"/>
      <c r="TSZ40" s="10"/>
      <c r="TTA40" s="10"/>
      <c r="TTB40" s="10"/>
      <c r="TTC40" s="10"/>
      <c r="TTD40" s="10"/>
      <c r="TTE40" s="10"/>
      <c r="TTF40" s="10"/>
      <c r="TTG40" s="10"/>
      <c r="TTH40" s="10"/>
      <c r="TTI40" s="10"/>
      <c r="TTJ40" s="10"/>
      <c r="TTK40" s="10"/>
      <c r="TTL40" s="10"/>
      <c r="TTM40" s="10"/>
      <c r="TTN40" s="10"/>
      <c r="TTO40" s="10"/>
      <c r="TTP40" s="10"/>
      <c r="TTQ40" s="10"/>
      <c r="TTR40" s="10"/>
      <c r="TTS40" s="10"/>
      <c r="TTT40" s="10"/>
      <c r="TTU40" s="10"/>
      <c r="TTV40" s="10"/>
      <c r="TTW40" s="10"/>
      <c r="TTX40" s="10"/>
      <c r="TTY40" s="10"/>
      <c r="TTZ40" s="10"/>
      <c r="TUA40" s="10"/>
      <c r="TUB40" s="10"/>
      <c r="TUC40" s="10"/>
      <c r="TUD40" s="10"/>
      <c r="TUE40" s="10"/>
      <c r="TUF40" s="10"/>
      <c r="TUG40" s="10"/>
      <c r="TUH40" s="10"/>
      <c r="TUI40" s="10"/>
      <c r="TUJ40" s="10"/>
      <c r="TUK40" s="10"/>
      <c r="TUL40" s="10"/>
      <c r="TUM40" s="10"/>
      <c r="TUN40" s="10"/>
      <c r="TUO40" s="10"/>
      <c r="TUP40" s="10"/>
      <c r="TUQ40" s="10"/>
      <c r="TUR40" s="10"/>
      <c r="TUS40" s="10"/>
      <c r="TUT40" s="10"/>
      <c r="TUU40" s="10"/>
      <c r="TUV40" s="10"/>
      <c r="TUW40" s="10"/>
      <c r="TUX40" s="10"/>
      <c r="TUY40" s="10"/>
      <c r="TUZ40" s="10"/>
      <c r="TVA40" s="10"/>
      <c r="TVB40" s="10"/>
      <c r="TVC40" s="10"/>
      <c r="TVD40" s="10"/>
      <c r="TVE40" s="10"/>
      <c r="TVF40" s="10"/>
      <c r="TVG40" s="10"/>
      <c r="TVH40" s="10"/>
      <c r="TVI40" s="10"/>
      <c r="TVJ40" s="10"/>
      <c r="TVK40" s="10"/>
      <c r="TVL40" s="10"/>
      <c r="TVM40" s="10"/>
      <c r="TVN40" s="10"/>
      <c r="TVO40" s="10"/>
      <c r="TVP40" s="10"/>
      <c r="TVQ40" s="10"/>
      <c r="TVR40" s="10"/>
      <c r="TVS40" s="10"/>
      <c r="TVT40" s="10"/>
      <c r="TVU40" s="10"/>
      <c r="TVV40" s="10"/>
      <c r="TVW40" s="10"/>
      <c r="TVX40" s="10"/>
      <c r="TVY40" s="10"/>
      <c r="TVZ40" s="10"/>
      <c r="TWA40" s="10"/>
      <c r="TWB40" s="10"/>
      <c r="TWC40" s="10"/>
      <c r="TWD40" s="10"/>
      <c r="TWE40" s="10"/>
      <c r="TWF40" s="10"/>
      <c r="TWG40" s="10"/>
      <c r="TWH40" s="10"/>
      <c r="TWI40" s="10"/>
      <c r="TWJ40" s="10"/>
      <c r="TWK40" s="10"/>
      <c r="TWL40" s="10"/>
      <c r="TWM40" s="10"/>
      <c r="TWN40" s="10"/>
      <c r="TWO40" s="10"/>
      <c r="TWP40" s="10"/>
      <c r="TWQ40" s="10"/>
      <c r="TWR40" s="10"/>
      <c r="TWS40" s="10"/>
      <c r="TWT40" s="10"/>
      <c r="TWU40" s="10"/>
      <c r="TWV40" s="10"/>
      <c r="TWW40" s="10"/>
      <c r="TWX40" s="10"/>
      <c r="TWY40" s="10"/>
      <c r="TWZ40" s="10"/>
      <c r="TXA40" s="10"/>
      <c r="TXB40" s="10"/>
      <c r="TXC40" s="10"/>
      <c r="TXD40" s="10"/>
      <c r="TXE40" s="10"/>
      <c r="TXF40" s="10"/>
      <c r="TXG40" s="10"/>
      <c r="TXH40" s="10"/>
      <c r="TXI40" s="10"/>
      <c r="TXJ40" s="10"/>
      <c r="TXK40" s="10"/>
      <c r="TXL40" s="10"/>
      <c r="TXM40" s="10"/>
      <c r="TXN40" s="10"/>
      <c r="TXO40" s="10"/>
      <c r="TXP40" s="10"/>
      <c r="TXQ40" s="10"/>
      <c r="TXR40" s="10"/>
      <c r="TXS40" s="10"/>
      <c r="TXT40" s="10"/>
      <c r="TXU40" s="10"/>
      <c r="TXV40" s="10"/>
      <c r="TXW40" s="10"/>
      <c r="TXX40" s="10"/>
      <c r="TXY40" s="10"/>
      <c r="TXZ40" s="10"/>
      <c r="TYA40" s="10"/>
      <c r="TYB40" s="10"/>
      <c r="TYC40" s="10"/>
      <c r="TYD40" s="10"/>
      <c r="TYE40" s="10"/>
      <c r="TYF40" s="10"/>
      <c r="TYG40" s="10"/>
      <c r="TYH40" s="10"/>
      <c r="TYI40" s="10"/>
      <c r="TYJ40" s="10"/>
      <c r="TYK40" s="10"/>
      <c r="TYL40" s="10"/>
      <c r="TYM40" s="10"/>
      <c r="TYN40" s="10"/>
      <c r="TYO40" s="10"/>
      <c r="TYP40" s="10"/>
      <c r="TYQ40" s="10"/>
      <c r="TYR40" s="10"/>
      <c r="TYS40" s="10"/>
      <c r="TYT40" s="10"/>
      <c r="TYU40" s="10"/>
      <c r="TYV40" s="10"/>
      <c r="TYW40" s="10"/>
      <c r="TYX40" s="10"/>
      <c r="TYY40" s="10"/>
      <c r="TYZ40" s="10"/>
      <c r="TZA40" s="10"/>
      <c r="TZB40" s="10"/>
      <c r="TZC40" s="10"/>
      <c r="TZD40" s="10"/>
      <c r="TZE40" s="10"/>
      <c r="TZF40" s="10"/>
      <c r="TZG40" s="10"/>
      <c r="TZH40" s="10"/>
      <c r="TZI40" s="10"/>
      <c r="TZJ40" s="10"/>
      <c r="TZK40" s="10"/>
      <c r="TZL40" s="10"/>
      <c r="TZM40" s="10"/>
      <c r="TZN40" s="10"/>
      <c r="TZO40" s="10"/>
      <c r="TZP40" s="10"/>
      <c r="TZQ40" s="10"/>
      <c r="TZR40" s="10"/>
      <c r="TZS40" s="10"/>
      <c r="TZT40" s="10"/>
      <c r="TZU40" s="10"/>
      <c r="TZV40" s="10"/>
      <c r="TZW40" s="10"/>
      <c r="TZX40" s="10"/>
      <c r="TZY40" s="10"/>
      <c r="TZZ40" s="10"/>
      <c r="UAA40" s="10"/>
      <c r="UAB40" s="10"/>
      <c r="UAC40" s="10"/>
      <c r="UAD40" s="10"/>
      <c r="UAE40" s="10"/>
      <c r="UAF40" s="10"/>
      <c r="UAG40" s="10"/>
      <c r="UAH40" s="10"/>
      <c r="UAI40" s="10"/>
      <c r="UAJ40" s="10"/>
      <c r="UAK40" s="10"/>
      <c r="UAL40" s="10"/>
      <c r="UAM40" s="10"/>
      <c r="UAN40" s="10"/>
      <c r="UAO40" s="10"/>
      <c r="UAP40" s="10"/>
      <c r="UAQ40" s="10"/>
      <c r="UAR40" s="10"/>
      <c r="UAS40" s="10"/>
      <c r="UAT40" s="10"/>
      <c r="UAU40" s="10"/>
      <c r="UAV40" s="10"/>
      <c r="UAW40" s="10"/>
      <c r="UAX40" s="10"/>
      <c r="UAY40" s="10"/>
      <c r="UAZ40" s="10"/>
      <c r="UBA40" s="10"/>
      <c r="UBB40" s="10"/>
      <c r="UBC40" s="10"/>
      <c r="UBD40" s="10"/>
      <c r="UBE40" s="10"/>
      <c r="UBF40" s="10"/>
      <c r="UBG40" s="10"/>
      <c r="UBH40" s="10"/>
      <c r="UBI40" s="10"/>
      <c r="UBJ40" s="10"/>
      <c r="UBK40" s="10"/>
      <c r="UBL40" s="10"/>
      <c r="UBM40" s="10"/>
      <c r="UBN40" s="10"/>
      <c r="UBO40" s="10"/>
      <c r="UBP40" s="10"/>
      <c r="UBQ40" s="10"/>
      <c r="UBR40" s="10"/>
      <c r="UBS40" s="10"/>
      <c r="UBT40" s="10"/>
      <c r="UBU40" s="10"/>
      <c r="UBV40" s="10"/>
      <c r="UBW40" s="10"/>
      <c r="UBX40" s="10"/>
      <c r="UBY40" s="10"/>
      <c r="UBZ40" s="10"/>
      <c r="UCA40" s="10"/>
      <c r="UCB40" s="10"/>
      <c r="UCC40" s="10"/>
      <c r="UCD40" s="10"/>
      <c r="UCE40" s="10"/>
      <c r="UCF40" s="10"/>
      <c r="UCG40" s="10"/>
      <c r="UCH40" s="10"/>
      <c r="UCI40" s="10"/>
      <c r="UCJ40" s="10"/>
      <c r="UCK40" s="10"/>
      <c r="UCL40" s="10"/>
      <c r="UCM40" s="10"/>
      <c r="UCN40" s="10"/>
      <c r="UCO40" s="10"/>
      <c r="UCP40" s="10"/>
      <c r="UCQ40" s="10"/>
      <c r="UCR40" s="10"/>
      <c r="UCS40" s="10"/>
      <c r="UCT40" s="10"/>
      <c r="UCU40" s="10"/>
      <c r="UCV40" s="10"/>
      <c r="UCW40" s="10"/>
      <c r="UCX40" s="10"/>
      <c r="UCY40" s="10"/>
      <c r="UCZ40" s="10"/>
      <c r="UDA40" s="10"/>
      <c r="UDB40" s="10"/>
      <c r="UDC40" s="10"/>
      <c r="UDD40" s="10"/>
      <c r="UDE40" s="10"/>
      <c r="UDF40" s="10"/>
      <c r="UDG40" s="10"/>
      <c r="UDH40" s="10"/>
      <c r="UDI40" s="10"/>
      <c r="UDJ40" s="10"/>
      <c r="UDK40" s="10"/>
      <c r="UDL40" s="10"/>
      <c r="UDM40" s="10"/>
      <c r="UDN40" s="10"/>
      <c r="UDO40" s="10"/>
      <c r="UDP40" s="10"/>
      <c r="UDQ40" s="10"/>
      <c r="UDR40" s="10"/>
      <c r="UDS40" s="10"/>
      <c r="UDT40" s="10"/>
      <c r="UDU40" s="10"/>
      <c r="UDV40" s="10"/>
      <c r="UDW40" s="10"/>
      <c r="UDX40" s="10"/>
      <c r="UDY40" s="10"/>
      <c r="UDZ40" s="10"/>
      <c r="UEA40" s="10"/>
      <c r="UEB40" s="10"/>
      <c r="UEC40" s="10"/>
      <c r="UED40" s="10"/>
      <c r="UEE40" s="10"/>
      <c r="UEF40" s="10"/>
      <c r="UEG40" s="10"/>
      <c r="UEH40" s="10"/>
      <c r="UEI40" s="10"/>
      <c r="UEJ40" s="10"/>
      <c r="UEK40" s="10"/>
      <c r="UEL40" s="10"/>
      <c r="UEM40" s="10"/>
      <c r="UEN40" s="10"/>
      <c r="UEO40" s="10"/>
      <c r="UEP40" s="10"/>
      <c r="UEQ40" s="10"/>
      <c r="UER40" s="10"/>
      <c r="UES40" s="10"/>
      <c r="UET40" s="10"/>
      <c r="UEU40" s="10"/>
      <c r="UEV40" s="10"/>
      <c r="UEW40" s="10"/>
      <c r="UEX40" s="10"/>
      <c r="UEY40" s="10"/>
      <c r="UEZ40" s="10"/>
      <c r="UFA40" s="10"/>
      <c r="UFB40" s="10"/>
      <c r="UFC40" s="10"/>
      <c r="UFD40" s="10"/>
      <c r="UFE40" s="10"/>
      <c r="UFF40" s="10"/>
      <c r="UFG40" s="10"/>
      <c r="UFH40" s="10"/>
      <c r="UFI40" s="10"/>
      <c r="UFJ40" s="10"/>
      <c r="UFK40" s="10"/>
      <c r="UFL40" s="10"/>
      <c r="UFM40" s="10"/>
      <c r="UFN40" s="10"/>
      <c r="UFO40" s="10"/>
      <c r="UFP40" s="10"/>
      <c r="UFQ40" s="10"/>
      <c r="UFR40" s="10"/>
      <c r="UFS40" s="10"/>
      <c r="UFT40" s="10"/>
      <c r="UFU40" s="10"/>
      <c r="UFV40" s="10"/>
      <c r="UFW40" s="10"/>
      <c r="UFX40" s="10"/>
      <c r="UFY40" s="10"/>
      <c r="UFZ40" s="10"/>
      <c r="UGA40" s="10"/>
      <c r="UGB40" s="10"/>
      <c r="UGC40" s="10"/>
      <c r="UGD40" s="10"/>
      <c r="UGE40" s="10"/>
      <c r="UGF40" s="10"/>
      <c r="UGG40" s="10"/>
      <c r="UGH40" s="10"/>
      <c r="UGI40" s="10"/>
      <c r="UGJ40" s="10"/>
      <c r="UGK40" s="10"/>
      <c r="UGL40" s="10"/>
      <c r="UGM40" s="10"/>
      <c r="UGN40" s="10"/>
      <c r="UGO40" s="10"/>
      <c r="UGP40" s="10"/>
      <c r="UGQ40" s="10"/>
      <c r="UGR40" s="10"/>
      <c r="UGS40" s="10"/>
      <c r="UGT40" s="10"/>
      <c r="UGU40" s="10"/>
      <c r="UGV40" s="10"/>
      <c r="UGW40" s="10"/>
      <c r="UGX40" s="10"/>
      <c r="UGY40" s="10"/>
      <c r="UGZ40" s="10"/>
      <c r="UHA40" s="10"/>
      <c r="UHB40" s="10"/>
      <c r="UHC40" s="10"/>
      <c r="UHD40" s="10"/>
      <c r="UHE40" s="10"/>
      <c r="UHF40" s="10"/>
      <c r="UHG40" s="10"/>
      <c r="UHH40" s="10"/>
      <c r="UHI40" s="10"/>
      <c r="UHJ40" s="10"/>
      <c r="UHK40" s="10"/>
      <c r="UHL40" s="10"/>
      <c r="UHM40" s="10"/>
      <c r="UHN40" s="10"/>
      <c r="UHO40" s="10"/>
      <c r="UHP40" s="10"/>
      <c r="UHQ40" s="10"/>
      <c r="UHR40" s="10"/>
      <c r="UHS40" s="10"/>
      <c r="UHT40" s="10"/>
      <c r="UHU40" s="10"/>
      <c r="UHV40" s="10"/>
      <c r="UHW40" s="10"/>
      <c r="UHX40" s="10"/>
      <c r="UHY40" s="10"/>
      <c r="UHZ40" s="10"/>
      <c r="UIA40" s="10"/>
      <c r="UIB40" s="10"/>
      <c r="UIC40" s="10"/>
      <c r="UID40" s="10"/>
      <c r="UIE40" s="10"/>
      <c r="UIF40" s="10"/>
      <c r="UIG40" s="10"/>
      <c r="UIH40" s="10"/>
      <c r="UII40" s="10"/>
      <c r="UIJ40" s="10"/>
      <c r="UIK40" s="10"/>
      <c r="UIL40" s="10"/>
      <c r="UIM40" s="10"/>
      <c r="UIN40" s="10"/>
      <c r="UIO40" s="10"/>
      <c r="UIP40" s="10"/>
      <c r="UIQ40" s="10"/>
      <c r="UIR40" s="10"/>
      <c r="UIS40" s="10"/>
      <c r="UIT40" s="10"/>
      <c r="UIU40" s="10"/>
      <c r="UIV40" s="10"/>
      <c r="UIW40" s="10"/>
      <c r="UIX40" s="10"/>
      <c r="UIY40" s="10"/>
      <c r="UIZ40" s="10"/>
      <c r="UJA40" s="10"/>
      <c r="UJB40" s="10"/>
      <c r="UJC40" s="10"/>
      <c r="UJD40" s="10"/>
      <c r="UJE40" s="10"/>
      <c r="UJF40" s="10"/>
      <c r="UJG40" s="10"/>
      <c r="UJH40" s="10"/>
      <c r="UJI40" s="10"/>
      <c r="UJJ40" s="10"/>
      <c r="UJK40" s="10"/>
      <c r="UJL40" s="10"/>
      <c r="UJM40" s="10"/>
      <c r="UJN40" s="10"/>
      <c r="UJO40" s="10"/>
      <c r="UJP40" s="10"/>
      <c r="UJQ40" s="10"/>
      <c r="UJR40" s="10"/>
      <c r="UJS40" s="10"/>
      <c r="UJT40" s="10"/>
      <c r="UJU40" s="10"/>
      <c r="UJV40" s="10"/>
      <c r="UJW40" s="10"/>
      <c r="UJX40" s="10"/>
      <c r="UJY40" s="10"/>
      <c r="UJZ40" s="10"/>
      <c r="UKA40" s="10"/>
      <c r="UKB40" s="10"/>
      <c r="UKC40" s="10"/>
      <c r="UKD40" s="10"/>
      <c r="UKE40" s="10"/>
      <c r="UKF40" s="10"/>
      <c r="UKG40" s="10"/>
      <c r="UKH40" s="10"/>
      <c r="UKI40" s="10"/>
      <c r="UKJ40" s="10"/>
      <c r="UKK40" s="10"/>
      <c r="UKL40" s="10"/>
      <c r="UKM40" s="10"/>
      <c r="UKN40" s="10"/>
      <c r="UKO40" s="10"/>
      <c r="UKP40" s="10"/>
      <c r="UKQ40" s="10"/>
      <c r="UKR40" s="10"/>
      <c r="UKS40" s="10"/>
      <c r="UKT40" s="10"/>
      <c r="UKU40" s="10"/>
      <c r="UKV40" s="10"/>
      <c r="UKW40" s="10"/>
      <c r="UKX40" s="10"/>
      <c r="UKY40" s="10"/>
      <c r="UKZ40" s="10"/>
      <c r="ULA40" s="10"/>
      <c r="ULB40" s="10"/>
      <c r="ULC40" s="10"/>
      <c r="ULD40" s="10"/>
      <c r="ULE40" s="10"/>
      <c r="ULF40" s="10"/>
      <c r="ULG40" s="10"/>
      <c r="ULH40" s="10"/>
      <c r="ULI40" s="10"/>
      <c r="ULJ40" s="10"/>
      <c r="ULK40" s="10"/>
      <c r="ULL40" s="10"/>
      <c r="ULM40" s="10"/>
      <c r="ULN40" s="10"/>
      <c r="ULO40" s="10"/>
      <c r="ULP40" s="10"/>
      <c r="ULQ40" s="10"/>
      <c r="ULR40" s="10"/>
      <c r="ULS40" s="10"/>
      <c r="ULT40" s="10"/>
      <c r="ULU40" s="10"/>
      <c r="ULV40" s="10"/>
      <c r="ULW40" s="10"/>
      <c r="ULX40" s="10"/>
      <c r="ULY40" s="10"/>
      <c r="ULZ40" s="10"/>
      <c r="UMA40" s="10"/>
      <c r="UMB40" s="10"/>
      <c r="UMC40" s="10"/>
      <c r="UMD40" s="10"/>
      <c r="UME40" s="10"/>
      <c r="UMF40" s="10"/>
      <c r="UMG40" s="10"/>
      <c r="UMH40" s="10"/>
      <c r="UMI40" s="10"/>
      <c r="UMJ40" s="10"/>
      <c r="UMK40" s="10"/>
      <c r="UML40" s="10"/>
      <c r="UMM40" s="10"/>
      <c r="UMN40" s="10"/>
      <c r="UMO40" s="10"/>
      <c r="UMP40" s="10"/>
      <c r="UMQ40" s="10"/>
      <c r="UMR40" s="10"/>
      <c r="UMS40" s="10"/>
      <c r="UMT40" s="10"/>
      <c r="UMU40" s="10"/>
      <c r="UMV40" s="10"/>
      <c r="UMW40" s="10"/>
      <c r="UMX40" s="10"/>
      <c r="UMY40" s="10"/>
      <c r="UMZ40" s="10"/>
      <c r="UNA40" s="10"/>
      <c r="UNB40" s="10"/>
      <c r="UNC40" s="10"/>
      <c r="UND40" s="10"/>
      <c r="UNE40" s="10"/>
      <c r="UNF40" s="10"/>
      <c r="UNG40" s="10"/>
      <c r="UNH40" s="10"/>
      <c r="UNI40" s="10"/>
      <c r="UNJ40" s="10"/>
      <c r="UNK40" s="10"/>
      <c r="UNL40" s="10"/>
      <c r="UNM40" s="10"/>
      <c r="UNN40" s="10"/>
      <c r="UNO40" s="10"/>
      <c r="UNP40" s="10"/>
      <c r="UNQ40" s="10"/>
      <c r="UNR40" s="10"/>
      <c r="UNS40" s="10"/>
      <c r="UNT40" s="10"/>
      <c r="UNU40" s="10"/>
      <c r="UNV40" s="10"/>
      <c r="UNW40" s="10"/>
      <c r="UNX40" s="10"/>
      <c r="UNY40" s="10"/>
      <c r="UNZ40" s="10"/>
      <c r="UOA40" s="10"/>
      <c r="UOB40" s="10"/>
      <c r="UOC40" s="10"/>
      <c r="UOD40" s="10"/>
      <c r="UOE40" s="10"/>
      <c r="UOF40" s="10"/>
      <c r="UOG40" s="10"/>
      <c r="UOH40" s="10"/>
      <c r="UOI40" s="10"/>
      <c r="UOJ40" s="10"/>
      <c r="UOK40" s="10"/>
      <c r="UOL40" s="10"/>
      <c r="UOM40" s="10"/>
      <c r="UON40" s="10"/>
      <c r="UOO40" s="10"/>
      <c r="UOP40" s="10"/>
      <c r="UOQ40" s="10"/>
      <c r="UOR40" s="10"/>
      <c r="UOS40" s="10"/>
      <c r="UOT40" s="10"/>
      <c r="UOU40" s="10"/>
      <c r="UOV40" s="10"/>
      <c r="UOW40" s="10"/>
      <c r="UOX40" s="10"/>
      <c r="UOY40" s="10"/>
      <c r="UOZ40" s="10"/>
      <c r="UPA40" s="10"/>
      <c r="UPB40" s="10"/>
      <c r="UPC40" s="10"/>
      <c r="UPD40" s="10"/>
      <c r="UPE40" s="10"/>
      <c r="UPF40" s="10"/>
      <c r="UPG40" s="10"/>
      <c r="UPH40" s="10"/>
      <c r="UPI40" s="10"/>
      <c r="UPJ40" s="10"/>
      <c r="UPK40" s="10"/>
      <c r="UPL40" s="10"/>
      <c r="UPM40" s="10"/>
      <c r="UPN40" s="10"/>
      <c r="UPO40" s="10"/>
      <c r="UPP40" s="10"/>
      <c r="UPQ40" s="10"/>
      <c r="UPR40" s="10"/>
      <c r="UPS40" s="10"/>
      <c r="UPT40" s="10"/>
      <c r="UPU40" s="10"/>
      <c r="UPV40" s="10"/>
      <c r="UPW40" s="10"/>
      <c r="UPX40" s="10"/>
      <c r="UPY40" s="10"/>
      <c r="UPZ40" s="10"/>
      <c r="UQA40" s="10"/>
      <c r="UQB40" s="10"/>
      <c r="UQC40" s="10"/>
      <c r="UQD40" s="10"/>
      <c r="UQE40" s="10"/>
      <c r="UQF40" s="10"/>
      <c r="UQG40" s="10"/>
      <c r="UQH40" s="10"/>
      <c r="UQI40" s="10"/>
      <c r="UQJ40" s="10"/>
      <c r="UQK40" s="10"/>
      <c r="UQL40" s="10"/>
      <c r="UQM40" s="10"/>
      <c r="UQN40" s="10"/>
      <c r="UQO40" s="10"/>
      <c r="UQP40" s="10"/>
      <c r="UQQ40" s="10"/>
      <c r="UQR40" s="10"/>
      <c r="UQS40" s="10"/>
      <c r="UQT40" s="10"/>
      <c r="UQU40" s="10"/>
      <c r="UQV40" s="10"/>
      <c r="UQW40" s="10"/>
      <c r="UQX40" s="10"/>
      <c r="UQY40" s="10"/>
      <c r="UQZ40" s="10"/>
      <c r="URA40" s="10"/>
      <c r="URB40" s="10"/>
      <c r="URC40" s="10"/>
      <c r="URD40" s="10"/>
      <c r="URE40" s="10"/>
      <c r="URF40" s="10"/>
      <c r="URG40" s="10"/>
      <c r="URH40" s="10"/>
      <c r="URI40" s="10"/>
      <c r="URJ40" s="10"/>
      <c r="URK40" s="10"/>
      <c r="URL40" s="10"/>
      <c r="URM40" s="10"/>
      <c r="URN40" s="10"/>
      <c r="URO40" s="10"/>
      <c r="URP40" s="10"/>
      <c r="URQ40" s="10"/>
      <c r="URR40" s="10"/>
      <c r="URS40" s="10"/>
      <c r="URT40" s="10"/>
      <c r="URU40" s="10"/>
      <c r="URV40" s="10"/>
      <c r="URW40" s="10"/>
      <c r="URX40" s="10"/>
      <c r="URY40" s="10"/>
      <c r="URZ40" s="10"/>
      <c r="USA40" s="10"/>
      <c r="USB40" s="10"/>
      <c r="USC40" s="10"/>
      <c r="USD40" s="10"/>
      <c r="USE40" s="10"/>
      <c r="USF40" s="10"/>
      <c r="USG40" s="10"/>
      <c r="USH40" s="10"/>
      <c r="USI40" s="10"/>
      <c r="USJ40" s="10"/>
      <c r="USK40" s="10"/>
      <c r="USL40" s="10"/>
      <c r="USM40" s="10"/>
      <c r="USN40" s="10"/>
      <c r="USO40" s="10"/>
      <c r="USP40" s="10"/>
      <c r="USQ40" s="10"/>
      <c r="USR40" s="10"/>
      <c r="USS40" s="10"/>
      <c r="UST40" s="10"/>
      <c r="USU40" s="10"/>
      <c r="USV40" s="10"/>
      <c r="USW40" s="10"/>
      <c r="USX40" s="10"/>
      <c r="USY40" s="10"/>
      <c r="USZ40" s="10"/>
      <c r="UTA40" s="10"/>
      <c r="UTB40" s="10"/>
      <c r="UTC40" s="10"/>
      <c r="UTD40" s="10"/>
      <c r="UTE40" s="10"/>
      <c r="UTF40" s="10"/>
      <c r="UTG40" s="10"/>
      <c r="UTH40" s="10"/>
      <c r="UTI40" s="10"/>
      <c r="UTJ40" s="10"/>
      <c r="UTK40" s="10"/>
      <c r="UTL40" s="10"/>
      <c r="UTM40" s="10"/>
      <c r="UTN40" s="10"/>
      <c r="UTO40" s="10"/>
      <c r="UTP40" s="10"/>
      <c r="UTQ40" s="10"/>
      <c r="UTR40" s="10"/>
      <c r="UTS40" s="10"/>
      <c r="UTT40" s="10"/>
      <c r="UTU40" s="10"/>
      <c r="UTV40" s="10"/>
      <c r="UTW40" s="10"/>
      <c r="UTX40" s="10"/>
      <c r="UTY40" s="10"/>
      <c r="UTZ40" s="10"/>
      <c r="UUA40" s="10"/>
      <c r="UUB40" s="10"/>
      <c r="UUC40" s="10"/>
      <c r="UUD40" s="10"/>
      <c r="UUE40" s="10"/>
      <c r="UUF40" s="10"/>
      <c r="UUG40" s="10"/>
      <c r="UUH40" s="10"/>
      <c r="UUI40" s="10"/>
      <c r="UUJ40" s="10"/>
      <c r="UUK40" s="10"/>
      <c r="UUL40" s="10"/>
      <c r="UUM40" s="10"/>
      <c r="UUN40" s="10"/>
      <c r="UUO40" s="10"/>
      <c r="UUP40" s="10"/>
      <c r="UUQ40" s="10"/>
      <c r="UUR40" s="10"/>
      <c r="UUS40" s="10"/>
      <c r="UUT40" s="10"/>
      <c r="UUU40" s="10"/>
      <c r="UUV40" s="10"/>
      <c r="UUW40" s="10"/>
      <c r="UUX40" s="10"/>
      <c r="UUY40" s="10"/>
      <c r="UUZ40" s="10"/>
      <c r="UVA40" s="10"/>
      <c r="UVB40" s="10"/>
      <c r="UVC40" s="10"/>
      <c r="UVD40" s="10"/>
      <c r="UVE40" s="10"/>
      <c r="UVF40" s="10"/>
      <c r="UVG40" s="10"/>
      <c r="UVH40" s="10"/>
      <c r="UVI40" s="10"/>
      <c r="UVJ40" s="10"/>
      <c r="UVK40" s="10"/>
      <c r="UVL40" s="10"/>
      <c r="UVM40" s="10"/>
      <c r="UVN40" s="10"/>
      <c r="UVO40" s="10"/>
      <c r="UVP40" s="10"/>
      <c r="UVQ40" s="10"/>
      <c r="UVR40" s="10"/>
      <c r="UVS40" s="10"/>
      <c r="UVT40" s="10"/>
      <c r="UVU40" s="10"/>
      <c r="UVV40" s="10"/>
      <c r="UVW40" s="10"/>
      <c r="UVX40" s="10"/>
      <c r="UVY40" s="10"/>
      <c r="UVZ40" s="10"/>
      <c r="UWA40" s="10"/>
      <c r="UWB40" s="10"/>
      <c r="UWC40" s="10"/>
      <c r="UWD40" s="10"/>
      <c r="UWE40" s="10"/>
      <c r="UWF40" s="10"/>
      <c r="UWG40" s="10"/>
      <c r="UWH40" s="10"/>
      <c r="UWI40" s="10"/>
      <c r="UWJ40" s="10"/>
      <c r="UWK40" s="10"/>
      <c r="UWL40" s="10"/>
      <c r="UWM40" s="10"/>
      <c r="UWN40" s="10"/>
      <c r="UWO40" s="10"/>
      <c r="UWP40" s="10"/>
      <c r="UWQ40" s="10"/>
      <c r="UWR40" s="10"/>
      <c r="UWS40" s="10"/>
      <c r="UWT40" s="10"/>
      <c r="UWU40" s="10"/>
      <c r="UWV40" s="10"/>
      <c r="UWW40" s="10"/>
      <c r="UWX40" s="10"/>
      <c r="UWY40" s="10"/>
      <c r="UWZ40" s="10"/>
      <c r="UXA40" s="10"/>
      <c r="UXB40" s="10"/>
      <c r="UXC40" s="10"/>
      <c r="UXD40" s="10"/>
      <c r="UXE40" s="10"/>
      <c r="UXF40" s="10"/>
      <c r="UXG40" s="10"/>
      <c r="UXH40" s="10"/>
      <c r="UXI40" s="10"/>
      <c r="UXJ40" s="10"/>
      <c r="UXK40" s="10"/>
      <c r="UXL40" s="10"/>
      <c r="UXM40" s="10"/>
      <c r="UXN40" s="10"/>
      <c r="UXO40" s="10"/>
      <c r="UXP40" s="10"/>
      <c r="UXQ40" s="10"/>
      <c r="UXR40" s="10"/>
      <c r="UXS40" s="10"/>
      <c r="UXT40" s="10"/>
      <c r="UXU40" s="10"/>
      <c r="UXV40" s="10"/>
      <c r="UXW40" s="10"/>
      <c r="UXX40" s="10"/>
      <c r="UXY40" s="10"/>
      <c r="UXZ40" s="10"/>
      <c r="UYA40" s="10"/>
      <c r="UYB40" s="10"/>
      <c r="UYC40" s="10"/>
      <c r="UYD40" s="10"/>
      <c r="UYE40" s="10"/>
      <c r="UYF40" s="10"/>
      <c r="UYG40" s="10"/>
      <c r="UYH40" s="10"/>
      <c r="UYI40" s="10"/>
      <c r="UYJ40" s="10"/>
      <c r="UYK40" s="10"/>
      <c r="UYL40" s="10"/>
      <c r="UYM40" s="10"/>
      <c r="UYN40" s="10"/>
      <c r="UYO40" s="10"/>
      <c r="UYP40" s="10"/>
      <c r="UYQ40" s="10"/>
      <c r="UYR40" s="10"/>
      <c r="UYS40" s="10"/>
      <c r="UYT40" s="10"/>
      <c r="UYU40" s="10"/>
      <c r="UYV40" s="10"/>
      <c r="UYW40" s="10"/>
      <c r="UYX40" s="10"/>
      <c r="UYY40" s="10"/>
      <c r="UYZ40" s="10"/>
      <c r="UZA40" s="10"/>
      <c r="UZB40" s="10"/>
      <c r="UZC40" s="10"/>
      <c r="UZD40" s="10"/>
      <c r="UZE40" s="10"/>
      <c r="UZF40" s="10"/>
      <c r="UZG40" s="10"/>
      <c r="UZH40" s="10"/>
      <c r="UZI40" s="10"/>
      <c r="UZJ40" s="10"/>
      <c r="UZK40" s="10"/>
      <c r="UZL40" s="10"/>
      <c r="UZM40" s="10"/>
      <c r="UZN40" s="10"/>
      <c r="UZO40" s="10"/>
      <c r="UZP40" s="10"/>
      <c r="UZQ40" s="10"/>
      <c r="UZR40" s="10"/>
      <c r="UZS40" s="10"/>
      <c r="UZT40" s="10"/>
      <c r="UZU40" s="10"/>
      <c r="UZV40" s="10"/>
      <c r="UZW40" s="10"/>
      <c r="UZX40" s="10"/>
      <c r="UZY40" s="10"/>
      <c r="UZZ40" s="10"/>
      <c r="VAA40" s="10"/>
      <c r="VAB40" s="10"/>
      <c r="VAC40" s="10"/>
      <c r="VAD40" s="10"/>
      <c r="VAE40" s="10"/>
      <c r="VAF40" s="10"/>
      <c r="VAG40" s="10"/>
      <c r="VAH40" s="10"/>
      <c r="VAI40" s="10"/>
      <c r="VAJ40" s="10"/>
      <c r="VAK40" s="10"/>
      <c r="VAL40" s="10"/>
      <c r="VAM40" s="10"/>
      <c r="VAN40" s="10"/>
      <c r="VAO40" s="10"/>
      <c r="VAP40" s="10"/>
      <c r="VAQ40" s="10"/>
      <c r="VAR40" s="10"/>
      <c r="VAS40" s="10"/>
      <c r="VAT40" s="10"/>
      <c r="VAU40" s="10"/>
      <c r="VAV40" s="10"/>
      <c r="VAW40" s="10"/>
      <c r="VAX40" s="10"/>
      <c r="VAY40" s="10"/>
      <c r="VAZ40" s="10"/>
      <c r="VBA40" s="10"/>
      <c r="VBB40" s="10"/>
      <c r="VBC40" s="10"/>
      <c r="VBD40" s="10"/>
      <c r="VBE40" s="10"/>
      <c r="VBF40" s="10"/>
      <c r="VBG40" s="10"/>
      <c r="VBH40" s="10"/>
      <c r="VBI40" s="10"/>
      <c r="VBJ40" s="10"/>
      <c r="VBK40" s="10"/>
      <c r="VBL40" s="10"/>
      <c r="VBM40" s="10"/>
      <c r="VBN40" s="10"/>
      <c r="VBO40" s="10"/>
      <c r="VBP40" s="10"/>
      <c r="VBQ40" s="10"/>
      <c r="VBR40" s="10"/>
      <c r="VBS40" s="10"/>
      <c r="VBT40" s="10"/>
      <c r="VBU40" s="10"/>
      <c r="VBV40" s="10"/>
      <c r="VBW40" s="10"/>
      <c r="VBX40" s="10"/>
      <c r="VBY40" s="10"/>
      <c r="VBZ40" s="10"/>
      <c r="VCA40" s="10"/>
      <c r="VCB40" s="10"/>
      <c r="VCC40" s="10"/>
      <c r="VCD40" s="10"/>
      <c r="VCE40" s="10"/>
      <c r="VCF40" s="10"/>
      <c r="VCG40" s="10"/>
      <c r="VCH40" s="10"/>
      <c r="VCI40" s="10"/>
      <c r="VCJ40" s="10"/>
      <c r="VCK40" s="10"/>
      <c r="VCL40" s="10"/>
      <c r="VCM40" s="10"/>
      <c r="VCN40" s="10"/>
      <c r="VCO40" s="10"/>
      <c r="VCP40" s="10"/>
      <c r="VCQ40" s="10"/>
      <c r="VCR40" s="10"/>
      <c r="VCS40" s="10"/>
      <c r="VCT40" s="10"/>
      <c r="VCU40" s="10"/>
      <c r="VCV40" s="10"/>
      <c r="VCW40" s="10"/>
      <c r="VCX40" s="10"/>
      <c r="VCY40" s="10"/>
      <c r="VCZ40" s="10"/>
      <c r="VDA40" s="10"/>
      <c r="VDB40" s="10"/>
      <c r="VDC40" s="10"/>
      <c r="VDD40" s="10"/>
      <c r="VDE40" s="10"/>
      <c r="VDF40" s="10"/>
      <c r="VDG40" s="10"/>
      <c r="VDH40" s="10"/>
      <c r="VDI40" s="10"/>
      <c r="VDJ40" s="10"/>
      <c r="VDK40" s="10"/>
      <c r="VDL40" s="10"/>
      <c r="VDM40" s="10"/>
      <c r="VDN40" s="10"/>
      <c r="VDO40" s="10"/>
      <c r="VDP40" s="10"/>
      <c r="VDQ40" s="10"/>
      <c r="VDR40" s="10"/>
      <c r="VDS40" s="10"/>
      <c r="VDT40" s="10"/>
      <c r="VDU40" s="10"/>
      <c r="VDV40" s="10"/>
      <c r="VDW40" s="10"/>
      <c r="VDX40" s="10"/>
      <c r="VDY40" s="10"/>
      <c r="VDZ40" s="10"/>
      <c r="VEA40" s="10"/>
      <c r="VEB40" s="10"/>
      <c r="VEC40" s="10"/>
      <c r="VED40" s="10"/>
      <c r="VEE40" s="10"/>
      <c r="VEF40" s="10"/>
      <c r="VEG40" s="10"/>
      <c r="VEH40" s="10"/>
      <c r="VEI40" s="10"/>
      <c r="VEJ40" s="10"/>
      <c r="VEK40" s="10"/>
      <c r="VEL40" s="10"/>
      <c r="VEM40" s="10"/>
      <c r="VEN40" s="10"/>
      <c r="VEO40" s="10"/>
      <c r="VEP40" s="10"/>
      <c r="VEQ40" s="10"/>
      <c r="VER40" s="10"/>
      <c r="VES40" s="10"/>
      <c r="VET40" s="10"/>
      <c r="VEU40" s="10"/>
      <c r="VEV40" s="10"/>
      <c r="VEW40" s="10"/>
      <c r="VEX40" s="10"/>
      <c r="VEY40" s="10"/>
      <c r="VEZ40" s="10"/>
      <c r="VFA40" s="10"/>
      <c r="VFB40" s="10"/>
      <c r="VFC40" s="10"/>
      <c r="VFD40" s="10"/>
      <c r="VFE40" s="10"/>
      <c r="VFF40" s="10"/>
      <c r="VFG40" s="10"/>
      <c r="VFH40" s="10"/>
      <c r="VFI40" s="10"/>
      <c r="VFJ40" s="10"/>
      <c r="VFK40" s="10"/>
      <c r="VFL40" s="10"/>
      <c r="VFM40" s="10"/>
      <c r="VFN40" s="10"/>
      <c r="VFO40" s="10"/>
      <c r="VFP40" s="10"/>
      <c r="VFQ40" s="10"/>
      <c r="VFR40" s="10"/>
      <c r="VFS40" s="10"/>
      <c r="VFT40" s="10"/>
      <c r="VFU40" s="10"/>
      <c r="VFV40" s="10"/>
      <c r="VFW40" s="10"/>
      <c r="VFX40" s="10"/>
      <c r="VFY40" s="10"/>
      <c r="VFZ40" s="10"/>
      <c r="VGA40" s="10"/>
      <c r="VGB40" s="10"/>
      <c r="VGC40" s="10"/>
      <c r="VGD40" s="10"/>
      <c r="VGE40" s="10"/>
      <c r="VGF40" s="10"/>
      <c r="VGG40" s="10"/>
      <c r="VGH40" s="10"/>
      <c r="VGI40" s="10"/>
      <c r="VGJ40" s="10"/>
      <c r="VGK40" s="10"/>
      <c r="VGL40" s="10"/>
      <c r="VGM40" s="10"/>
      <c r="VGN40" s="10"/>
      <c r="VGO40" s="10"/>
      <c r="VGP40" s="10"/>
      <c r="VGQ40" s="10"/>
      <c r="VGR40" s="10"/>
      <c r="VGS40" s="10"/>
      <c r="VGT40" s="10"/>
      <c r="VGU40" s="10"/>
      <c r="VGV40" s="10"/>
      <c r="VGW40" s="10"/>
      <c r="VGX40" s="10"/>
      <c r="VGY40" s="10"/>
      <c r="VGZ40" s="10"/>
      <c r="VHA40" s="10"/>
      <c r="VHB40" s="10"/>
      <c r="VHC40" s="10"/>
      <c r="VHD40" s="10"/>
      <c r="VHE40" s="10"/>
      <c r="VHF40" s="10"/>
      <c r="VHG40" s="10"/>
      <c r="VHH40" s="10"/>
      <c r="VHI40" s="10"/>
      <c r="VHJ40" s="10"/>
      <c r="VHK40" s="10"/>
      <c r="VHL40" s="10"/>
      <c r="VHM40" s="10"/>
      <c r="VHN40" s="10"/>
      <c r="VHO40" s="10"/>
      <c r="VHP40" s="10"/>
      <c r="VHQ40" s="10"/>
      <c r="VHR40" s="10"/>
      <c r="VHS40" s="10"/>
      <c r="VHT40" s="10"/>
      <c r="VHU40" s="10"/>
      <c r="VHV40" s="10"/>
      <c r="VHW40" s="10"/>
      <c r="VHX40" s="10"/>
      <c r="VHY40" s="10"/>
      <c r="VHZ40" s="10"/>
      <c r="VIA40" s="10"/>
      <c r="VIB40" s="10"/>
      <c r="VIC40" s="10"/>
      <c r="VID40" s="10"/>
      <c r="VIE40" s="10"/>
      <c r="VIF40" s="10"/>
      <c r="VIG40" s="10"/>
      <c r="VIH40" s="10"/>
      <c r="VII40" s="10"/>
      <c r="VIJ40" s="10"/>
      <c r="VIK40" s="10"/>
      <c r="VIL40" s="10"/>
      <c r="VIM40" s="10"/>
      <c r="VIN40" s="10"/>
      <c r="VIO40" s="10"/>
      <c r="VIP40" s="10"/>
      <c r="VIQ40" s="10"/>
      <c r="VIR40" s="10"/>
      <c r="VIS40" s="10"/>
      <c r="VIT40" s="10"/>
      <c r="VIU40" s="10"/>
      <c r="VIV40" s="10"/>
      <c r="VIW40" s="10"/>
      <c r="VIX40" s="10"/>
      <c r="VIY40" s="10"/>
      <c r="VIZ40" s="10"/>
      <c r="VJA40" s="10"/>
      <c r="VJB40" s="10"/>
      <c r="VJC40" s="10"/>
      <c r="VJD40" s="10"/>
      <c r="VJE40" s="10"/>
      <c r="VJF40" s="10"/>
      <c r="VJG40" s="10"/>
      <c r="VJH40" s="10"/>
      <c r="VJI40" s="10"/>
      <c r="VJJ40" s="10"/>
      <c r="VJK40" s="10"/>
      <c r="VJL40" s="10"/>
      <c r="VJM40" s="10"/>
      <c r="VJN40" s="10"/>
      <c r="VJO40" s="10"/>
      <c r="VJP40" s="10"/>
      <c r="VJQ40" s="10"/>
      <c r="VJR40" s="10"/>
      <c r="VJS40" s="10"/>
      <c r="VJT40" s="10"/>
      <c r="VJU40" s="10"/>
      <c r="VJV40" s="10"/>
      <c r="VJW40" s="10"/>
      <c r="VJX40" s="10"/>
      <c r="VJY40" s="10"/>
      <c r="VJZ40" s="10"/>
      <c r="VKA40" s="10"/>
      <c r="VKB40" s="10"/>
      <c r="VKC40" s="10"/>
      <c r="VKD40" s="10"/>
      <c r="VKE40" s="10"/>
      <c r="VKF40" s="10"/>
      <c r="VKG40" s="10"/>
      <c r="VKH40" s="10"/>
      <c r="VKI40" s="10"/>
      <c r="VKJ40" s="10"/>
      <c r="VKK40" s="10"/>
      <c r="VKL40" s="10"/>
      <c r="VKM40" s="10"/>
      <c r="VKN40" s="10"/>
      <c r="VKO40" s="10"/>
      <c r="VKP40" s="10"/>
      <c r="VKQ40" s="10"/>
      <c r="VKR40" s="10"/>
      <c r="VKS40" s="10"/>
      <c r="VKT40" s="10"/>
      <c r="VKU40" s="10"/>
      <c r="VKV40" s="10"/>
      <c r="VKW40" s="10"/>
      <c r="VKX40" s="10"/>
      <c r="VKY40" s="10"/>
      <c r="VKZ40" s="10"/>
      <c r="VLA40" s="10"/>
      <c r="VLB40" s="10"/>
      <c r="VLC40" s="10"/>
      <c r="VLD40" s="10"/>
      <c r="VLE40" s="10"/>
      <c r="VLF40" s="10"/>
      <c r="VLG40" s="10"/>
      <c r="VLH40" s="10"/>
      <c r="VLI40" s="10"/>
      <c r="VLJ40" s="10"/>
      <c r="VLK40" s="10"/>
      <c r="VLL40" s="10"/>
      <c r="VLM40" s="10"/>
      <c r="VLN40" s="10"/>
      <c r="VLO40" s="10"/>
      <c r="VLP40" s="10"/>
      <c r="VLQ40" s="10"/>
      <c r="VLR40" s="10"/>
      <c r="VLS40" s="10"/>
      <c r="VLT40" s="10"/>
      <c r="VLU40" s="10"/>
      <c r="VLV40" s="10"/>
      <c r="VLW40" s="10"/>
      <c r="VLX40" s="10"/>
      <c r="VLY40" s="10"/>
      <c r="VLZ40" s="10"/>
      <c r="VMA40" s="10"/>
      <c r="VMB40" s="10"/>
      <c r="VMC40" s="10"/>
      <c r="VMD40" s="10"/>
      <c r="VME40" s="10"/>
      <c r="VMF40" s="10"/>
      <c r="VMG40" s="10"/>
      <c r="VMH40" s="10"/>
      <c r="VMI40" s="10"/>
      <c r="VMJ40" s="10"/>
      <c r="VMK40" s="10"/>
      <c r="VML40" s="10"/>
      <c r="VMM40" s="10"/>
      <c r="VMN40" s="10"/>
      <c r="VMO40" s="10"/>
      <c r="VMP40" s="10"/>
      <c r="VMQ40" s="10"/>
      <c r="VMR40" s="10"/>
      <c r="VMS40" s="10"/>
      <c r="VMT40" s="10"/>
      <c r="VMU40" s="10"/>
      <c r="VMV40" s="10"/>
      <c r="VMW40" s="10"/>
      <c r="VMX40" s="10"/>
      <c r="VMY40" s="10"/>
      <c r="VMZ40" s="10"/>
      <c r="VNA40" s="10"/>
      <c r="VNB40" s="10"/>
      <c r="VNC40" s="10"/>
      <c r="VND40" s="10"/>
      <c r="VNE40" s="10"/>
      <c r="VNF40" s="10"/>
      <c r="VNG40" s="10"/>
      <c r="VNH40" s="10"/>
      <c r="VNI40" s="10"/>
      <c r="VNJ40" s="10"/>
      <c r="VNK40" s="10"/>
      <c r="VNL40" s="10"/>
      <c r="VNM40" s="10"/>
      <c r="VNN40" s="10"/>
      <c r="VNO40" s="10"/>
      <c r="VNP40" s="10"/>
      <c r="VNQ40" s="10"/>
      <c r="VNR40" s="10"/>
      <c r="VNS40" s="10"/>
      <c r="VNT40" s="10"/>
      <c r="VNU40" s="10"/>
      <c r="VNV40" s="10"/>
      <c r="VNW40" s="10"/>
      <c r="VNX40" s="10"/>
      <c r="VNY40" s="10"/>
      <c r="VNZ40" s="10"/>
      <c r="VOA40" s="10"/>
      <c r="VOB40" s="10"/>
      <c r="VOC40" s="10"/>
      <c r="VOD40" s="10"/>
      <c r="VOE40" s="10"/>
      <c r="VOF40" s="10"/>
      <c r="VOG40" s="10"/>
      <c r="VOH40" s="10"/>
      <c r="VOI40" s="10"/>
      <c r="VOJ40" s="10"/>
      <c r="VOK40" s="10"/>
      <c r="VOL40" s="10"/>
      <c r="VOM40" s="10"/>
      <c r="VON40" s="10"/>
      <c r="VOO40" s="10"/>
      <c r="VOP40" s="10"/>
      <c r="VOQ40" s="10"/>
      <c r="VOR40" s="10"/>
      <c r="VOS40" s="10"/>
      <c r="VOT40" s="10"/>
      <c r="VOU40" s="10"/>
      <c r="VOV40" s="10"/>
      <c r="VOW40" s="10"/>
      <c r="VOX40" s="10"/>
      <c r="VOY40" s="10"/>
      <c r="VOZ40" s="10"/>
      <c r="VPA40" s="10"/>
      <c r="VPB40" s="10"/>
      <c r="VPC40" s="10"/>
      <c r="VPD40" s="10"/>
      <c r="VPE40" s="10"/>
      <c r="VPF40" s="10"/>
      <c r="VPG40" s="10"/>
      <c r="VPH40" s="10"/>
      <c r="VPI40" s="10"/>
      <c r="VPJ40" s="10"/>
      <c r="VPK40" s="10"/>
      <c r="VPL40" s="10"/>
      <c r="VPM40" s="10"/>
      <c r="VPN40" s="10"/>
      <c r="VPO40" s="10"/>
      <c r="VPP40" s="10"/>
      <c r="VPQ40" s="10"/>
      <c r="VPR40" s="10"/>
      <c r="VPS40" s="10"/>
      <c r="VPT40" s="10"/>
      <c r="VPU40" s="10"/>
      <c r="VPV40" s="10"/>
      <c r="VPW40" s="10"/>
      <c r="VPX40" s="10"/>
      <c r="VPY40" s="10"/>
      <c r="VPZ40" s="10"/>
      <c r="VQA40" s="10"/>
      <c r="VQB40" s="10"/>
      <c r="VQC40" s="10"/>
      <c r="VQD40" s="10"/>
      <c r="VQE40" s="10"/>
      <c r="VQF40" s="10"/>
      <c r="VQG40" s="10"/>
      <c r="VQH40" s="10"/>
      <c r="VQI40" s="10"/>
      <c r="VQJ40" s="10"/>
      <c r="VQK40" s="10"/>
      <c r="VQL40" s="10"/>
      <c r="VQM40" s="10"/>
      <c r="VQN40" s="10"/>
      <c r="VQO40" s="10"/>
      <c r="VQP40" s="10"/>
      <c r="VQQ40" s="10"/>
      <c r="VQR40" s="10"/>
      <c r="VQS40" s="10"/>
      <c r="VQT40" s="10"/>
      <c r="VQU40" s="10"/>
      <c r="VQV40" s="10"/>
      <c r="VQW40" s="10"/>
      <c r="VQX40" s="10"/>
      <c r="VQY40" s="10"/>
      <c r="VQZ40" s="10"/>
      <c r="VRA40" s="10"/>
      <c r="VRB40" s="10"/>
      <c r="VRC40" s="10"/>
      <c r="VRD40" s="10"/>
      <c r="VRE40" s="10"/>
      <c r="VRF40" s="10"/>
      <c r="VRG40" s="10"/>
      <c r="VRH40" s="10"/>
      <c r="VRI40" s="10"/>
      <c r="VRJ40" s="10"/>
      <c r="VRK40" s="10"/>
      <c r="VRL40" s="10"/>
      <c r="VRM40" s="10"/>
      <c r="VRN40" s="10"/>
      <c r="VRO40" s="10"/>
      <c r="VRP40" s="10"/>
      <c r="VRQ40" s="10"/>
      <c r="VRR40" s="10"/>
      <c r="VRS40" s="10"/>
      <c r="VRT40" s="10"/>
      <c r="VRU40" s="10"/>
      <c r="VRV40" s="10"/>
      <c r="VRW40" s="10"/>
      <c r="VRX40" s="10"/>
      <c r="VRY40" s="10"/>
      <c r="VRZ40" s="10"/>
      <c r="VSA40" s="10"/>
      <c r="VSB40" s="10"/>
      <c r="VSC40" s="10"/>
      <c r="VSD40" s="10"/>
      <c r="VSE40" s="10"/>
      <c r="VSF40" s="10"/>
      <c r="VSG40" s="10"/>
      <c r="VSH40" s="10"/>
      <c r="VSI40" s="10"/>
      <c r="VSJ40" s="10"/>
      <c r="VSK40" s="10"/>
      <c r="VSL40" s="10"/>
      <c r="VSM40" s="10"/>
      <c r="VSN40" s="10"/>
      <c r="VSO40" s="10"/>
      <c r="VSP40" s="10"/>
      <c r="VSQ40" s="10"/>
      <c r="VSR40" s="10"/>
      <c r="VSS40" s="10"/>
      <c r="VST40" s="10"/>
      <c r="VSU40" s="10"/>
      <c r="VSV40" s="10"/>
      <c r="VSW40" s="10"/>
      <c r="VSX40" s="10"/>
      <c r="VSY40" s="10"/>
      <c r="VSZ40" s="10"/>
      <c r="VTA40" s="10"/>
      <c r="VTB40" s="10"/>
      <c r="VTC40" s="10"/>
      <c r="VTD40" s="10"/>
      <c r="VTE40" s="10"/>
      <c r="VTF40" s="10"/>
      <c r="VTG40" s="10"/>
      <c r="VTH40" s="10"/>
      <c r="VTI40" s="10"/>
      <c r="VTJ40" s="10"/>
      <c r="VTK40" s="10"/>
      <c r="VTL40" s="10"/>
      <c r="VTM40" s="10"/>
      <c r="VTN40" s="10"/>
      <c r="VTO40" s="10"/>
      <c r="VTP40" s="10"/>
      <c r="VTQ40" s="10"/>
      <c r="VTR40" s="10"/>
      <c r="VTS40" s="10"/>
      <c r="VTT40" s="10"/>
      <c r="VTU40" s="10"/>
      <c r="VTV40" s="10"/>
      <c r="VTW40" s="10"/>
      <c r="VTX40" s="10"/>
      <c r="VTY40" s="10"/>
      <c r="VTZ40" s="10"/>
      <c r="VUA40" s="10"/>
      <c r="VUB40" s="10"/>
      <c r="VUC40" s="10"/>
      <c r="VUD40" s="10"/>
      <c r="VUE40" s="10"/>
      <c r="VUF40" s="10"/>
      <c r="VUG40" s="10"/>
      <c r="VUH40" s="10"/>
      <c r="VUI40" s="10"/>
      <c r="VUJ40" s="10"/>
      <c r="VUK40" s="10"/>
      <c r="VUL40" s="10"/>
      <c r="VUM40" s="10"/>
      <c r="VUN40" s="10"/>
      <c r="VUO40" s="10"/>
      <c r="VUP40" s="10"/>
      <c r="VUQ40" s="10"/>
      <c r="VUR40" s="10"/>
      <c r="VUS40" s="10"/>
      <c r="VUT40" s="10"/>
      <c r="VUU40" s="10"/>
      <c r="VUV40" s="10"/>
      <c r="VUW40" s="10"/>
      <c r="VUX40" s="10"/>
      <c r="VUY40" s="10"/>
      <c r="VUZ40" s="10"/>
      <c r="VVA40" s="10"/>
      <c r="VVB40" s="10"/>
      <c r="VVC40" s="10"/>
      <c r="VVD40" s="10"/>
      <c r="VVE40" s="10"/>
      <c r="VVF40" s="10"/>
      <c r="VVG40" s="10"/>
      <c r="VVH40" s="10"/>
      <c r="VVI40" s="10"/>
      <c r="VVJ40" s="10"/>
      <c r="VVK40" s="10"/>
      <c r="VVL40" s="10"/>
      <c r="VVM40" s="10"/>
      <c r="VVN40" s="10"/>
      <c r="VVO40" s="10"/>
      <c r="VVP40" s="10"/>
      <c r="VVQ40" s="10"/>
      <c r="VVR40" s="10"/>
      <c r="VVS40" s="10"/>
      <c r="VVT40" s="10"/>
      <c r="VVU40" s="10"/>
      <c r="VVV40" s="10"/>
      <c r="VVW40" s="10"/>
      <c r="VVX40" s="10"/>
      <c r="VVY40" s="10"/>
      <c r="VVZ40" s="10"/>
      <c r="VWA40" s="10"/>
      <c r="VWB40" s="10"/>
      <c r="VWC40" s="10"/>
      <c r="VWD40" s="10"/>
      <c r="VWE40" s="10"/>
      <c r="VWF40" s="10"/>
      <c r="VWG40" s="10"/>
      <c r="VWH40" s="10"/>
      <c r="VWI40" s="10"/>
      <c r="VWJ40" s="10"/>
      <c r="VWK40" s="10"/>
      <c r="VWL40" s="10"/>
      <c r="VWM40" s="10"/>
      <c r="VWN40" s="10"/>
      <c r="VWO40" s="10"/>
      <c r="VWP40" s="10"/>
      <c r="VWQ40" s="10"/>
      <c r="VWR40" s="10"/>
      <c r="VWS40" s="10"/>
      <c r="VWT40" s="10"/>
      <c r="VWU40" s="10"/>
      <c r="VWV40" s="10"/>
      <c r="VWW40" s="10"/>
      <c r="VWX40" s="10"/>
      <c r="VWY40" s="10"/>
      <c r="VWZ40" s="10"/>
      <c r="VXA40" s="10"/>
      <c r="VXB40" s="10"/>
      <c r="VXC40" s="10"/>
      <c r="VXD40" s="10"/>
      <c r="VXE40" s="10"/>
      <c r="VXF40" s="10"/>
      <c r="VXG40" s="10"/>
      <c r="VXH40" s="10"/>
      <c r="VXI40" s="10"/>
      <c r="VXJ40" s="10"/>
      <c r="VXK40" s="10"/>
      <c r="VXL40" s="10"/>
      <c r="VXM40" s="10"/>
      <c r="VXN40" s="10"/>
      <c r="VXO40" s="10"/>
      <c r="VXP40" s="10"/>
      <c r="VXQ40" s="10"/>
      <c r="VXR40" s="10"/>
      <c r="VXS40" s="10"/>
      <c r="VXT40" s="10"/>
      <c r="VXU40" s="10"/>
      <c r="VXV40" s="10"/>
      <c r="VXW40" s="10"/>
      <c r="VXX40" s="10"/>
      <c r="VXY40" s="10"/>
      <c r="VXZ40" s="10"/>
      <c r="VYA40" s="10"/>
      <c r="VYB40" s="10"/>
      <c r="VYC40" s="10"/>
      <c r="VYD40" s="10"/>
      <c r="VYE40" s="10"/>
      <c r="VYF40" s="10"/>
      <c r="VYG40" s="10"/>
      <c r="VYH40" s="10"/>
      <c r="VYI40" s="10"/>
      <c r="VYJ40" s="10"/>
      <c r="VYK40" s="10"/>
      <c r="VYL40" s="10"/>
      <c r="VYM40" s="10"/>
      <c r="VYN40" s="10"/>
      <c r="VYO40" s="10"/>
      <c r="VYP40" s="10"/>
      <c r="VYQ40" s="10"/>
      <c r="VYR40" s="10"/>
      <c r="VYS40" s="10"/>
      <c r="VYT40" s="10"/>
      <c r="VYU40" s="10"/>
      <c r="VYV40" s="10"/>
      <c r="VYW40" s="10"/>
      <c r="VYX40" s="10"/>
      <c r="VYY40" s="10"/>
      <c r="VYZ40" s="10"/>
      <c r="VZA40" s="10"/>
      <c r="VZB40" s="10"/>
      <c r="VZC40" s="10"/>
      <c r="VZD40" s="10"/>
      <c r="VZE40" s="10"/>
      <c r="VZF40" s="10"/>
      <c r="VZG40" s="10"/>
      <c r="VZH40" s="10"/>
      <c r="VZI40" s="10"/>
      <c r="VZJ40" s="10"/>
      <c r="VZK40" s="10"/>
      <c r="VZL40" s="10"/>
      <c r="VZM40" s="10"/>
      <c r="VZN40" s="10"/>
      <c r="VZO40" s="10"/>
      <c r="VZP40" s="10"/>
      <c r="VZQ40" s="10"/>
      <c r="VZR40" s="10"/>
      <c r="VZS40" s="10"/>
      <c r="VZT40" s="10"/>
      <c r="VZU40" s="10"/>
      <c r="VZV40" s="10"/>
      <c r="VZW40" s="10"/>
      <c r="VZX40" s="10"/>
      <c r="VZY40" s="10"/>
      <c r="VZZ40" s="10"/>
      <c r="WAA40" s="10"/>
      <c r="WAB40" s="10"/>
      <c r="WAC40" s="10"/>
      <c r="WAD40" s="10"/>
      <c r="WAE40" s="10"/>
      <c r="WAF40" s="10"/>
      <c r="WAG40" s="10"/>
      <c r="WAH40" s="10"/>
      <c r="WAI40" s="10"/>
      <c r="WAJ40" s="10"/>
      <c r="WAK40" s="10"/>
      <c r="WAL40" s="10"/>
      <c r="WAM40" s="10"/>
      <c r="WAN40" s="10"/>
      <c r="WAO40" s="10"/>
      <c r="WAP40" s="10"/>
      <c r="WAQ40" s="10"/>
      <c r="WAR40" s="10"/>
      <c r="WAS40" s="10"/>
      <c r="WAT40" s="10"/>
      <c r="WAU40" s="10"/>
      <c r="WAV40" s="10"/>
      <c r="WAW40" s="10"/>
      <c r="WAX40" s="10"/>
      <c r="WAY40" s="10"/>
      <c r="WAZ40" s="10"/>
      <c r="WBA40" s="10"/>
      <c r="WBB40" s="10"/>
      <c r="WBC40" s="10"/>
      <c r="WBD40" s="10"/>
      <c r="WBE40" s="10"/>
      <c r="WBF40" s="10"/>
      <c r="WBG40" s="10"/>
      <c r="WBH40" s="10"/>
      <c r="WBI40" s="10"/>
      <c r="WBJ40" s="10"/>
      <c r="WBK40" s="10"/>
      <c r="WBL40" s="10"/>
      <c r="WBM40" s="10"/>
      <c r="WBN40" s="10"/>
      <c r="WBO40" s="10"/>
      <c r="WBP40" s="10"/>
      <c r="WBQ40" s="10"/>
      <c r="WBR40" s="10"/>
      <c r="WBS40" s="10"/>
      <c r="WBT40" s="10"/>
      <c r="WBU40" s="10"/>
      <c r="WBV40" s="10"/>
      <c r="WBW40" s="10"/>
      <c r="WBX40" s="10"/>
      <c r="WBY40" s="10"/>
      <c r="WBZ40" s="10"/>
      <c r="WCA40" s="10"/>
      <c r="WCB40" s="10"/>
      <c r="WCC40" s="10"/>
      <c r="WCD40" s="10"/>
      <c r="WCE40" s="10"/>
      <c r="WCF40" s="10"/>
      <c r="WCG40" s="10"/>
      <c r="WCH40" s="10"/>
      <c r="WCI40" s="10"/>
      <c r="WCJ40" s="10"/>
      <c r="WCK40" s="10"/>
      <c r="WCL40" s="10"/>
      <c r="WCM40" s="10"/>
      <c r="WCN40" s="10"/>
      <c r="WCO40" s="10"/>
      <c r="WCP40" s="10"/>
      <c r="WCQ40" s="10"/>
      <c r="WCR40" s="10"/>
      <c r="WCS40" s="10"/>
      <c r="WCT40" s="10"/>
      <c r="WCU40" s="10"/>
      <c r="WCV40" s="10"/>
      <c r="WCW40" s="10"/>
      <c r="WCX40" s="10"/>
      <c r="WCY40" s="10"/>
      <c r="WCZ40" s="10"/>
      <c r="WDA40" s="10"/>
      <c r="WDB40" s="10"/>
      <c r="WDC40" s="10"/>
      <c r="WDD40" s="10"/>
      <c r="WDE40" s="10"/>
      <c r="WDF40" s="10"/>
      <c r="WDG40" s="10"/>
      <c r="WDH40" s="10"/>
      <c r="WDI40" s="10"/>
      <c r="WDJ40" s="10"/>
      <c r="WDK40" s="10"/>
      <c r="WDL40" s="10"/>
      <c r="WDM40" s="10"/>
      <c r="WDN40" s="10"/>
      <c r="WDO40" s="10"/>
      <c r="WDP40" s="10"/>
      <c r="WDQ40" s="10"/>
      <c r="WDR40" s="10"/>
      <c r="WDS40" s="10"/>
      <c r="WDT40" s="10"/>
      <c r="WDU40" s="10"/>
      <c r="WDV40" s="10"/>
      <c r="WDW40" s="10"/>
      <c r="WDX40" s="10"/>
      <c r="WDY40" s="10"/>
      <c r="WDZ40" s="10"/>
      <c r="WEA40" s="10"/>
      <c r="WEB40" s="10"/>
      <c r="WEC40" s="10"/>
      <c r="WED40" s="10"/>
      <c r="WEE40" s="10"/>
      <c r="WEF40" s="10"/>
      <c r="WEG40" s="10"/>
      <c r="WEH40" s="10"/>
      <c r="WEI40" s="10"/>
      <c r="WEJ40" s="10"/>
      <c r="WEK40" s="10"/>
      <c r="WEL40" s="10"/>
      <c r="WEM40" s="10"/>
      <c r="WEN40" s="10"/>
      <c r="WEO40" s="10"/>
      <c r="WEP40" s="10"/>
      <c r="WEQ40" s="10"/>
      <c r="WER40" s="10"/>
      <c r="WES40" s="10"/>
      <c r="WET40" s="10"/>
      <c r="WEU40" s="10"/>
      <c r="WEV40" s="10"/>
      <c r="WEW40" s="10"/>
      <c r="WEX40" s="10"/>
      <c r="WEY40" s="10"/>
      <c r="WEZ40" s="10"/>
      <c r="WFA40" s="10"/>
      <c r="WFB40" s="10"/>
      <c r="WFC40" s="10"/>
      <c r="WFD40" s="10"/>
      <c r="WFE40" s="10"/>
      <c r="WFF40" s="10"/>
      <c r="WFG40" s="10"/>
      <c r="WFH40" s="10"/>
      <c r="WFI40" s="10"/>
      <c r="WFJ40" s="10"/>
      <c r="WFK40" s="10"/>
      <c r="WFL40" s="10"/>
      <c r="WFM40" s="10"/>
      <c r="WFN40" s="10"/>
      <c r="WFO40" s="10"/>
      <c r="WFP40" s="10"/>
      <c r="WFQ40" s="10"/>
      <c r="WFR40" s="10"/>
      <c r="WFS40" s="10"/>
      <c r="WFT40" s="10"/>
      <c r="WFU40" s="10"/>
      <c r="WFV40" s="10"/>
      <c r="WFW40" s="10"/>
      <c r="WFX40" s="10"/>
      <c r="WFY40" s="10"/>
      <c r="WFZ40" s="10"/>
      <c r="WGA40" s="10"/>
      <c r="WGB40" s="10"/>
      <c r="WGC40" s="10"/>
      <c r="WGD40" s="10"/>
      <c r="WGE40" s="10"/>
      <c r="WGF40" s="10"/>
      <c r="WGG40" s="10"/>
      <c r="WGH40" s="10"/>
      <c r="WGI40" s="10"/>
      <c r="WGJ40" s="10"/>
      <c r="WGK40" s="10"/>
      <c r="WGL40" s="10"/>
      <c r="WGM40" s="10"/>
      <c r="WGN40" s="10"/>
      <c r="WGO40" s="10"/>
      <c r="WGP40" s="10"/>
      <c r="WGQ40" s="10"/>
      <c r="WGR40" s="10"/>
      <c r="WGS40" s="10"/>
      <c r="WGT40" s="10"/>
      <c r="WGU40" s="10"/>
      <c r="WGV40" s="10"/>
      <c r="WGW40" s="10"/>
      <c r="WGX40" s="10"/>
      <c r="WGY40" s="10"/>
      <c r="WGZ40" s="10"/>
      <c r="WHA40" s="10"/>
      <c r="WHB40" s="10"/>
      <c r="WHC40" s="10"/>
      <c r="WHD40" s="10"/>
      <c r="WHE40" s="10"/>
      <c r="WHF40" s="10"/>
      <c r="WHG40" s="10"/>
      <c r="WHH40" s="10"/>
      <c r="WHI40" s="10"/>
      <c r="WHJ40" s="10"/>
      <c r="WHK40" s="10"/>
      <c r="WHL40" s="10"/>
      <c r="WHM40" s="10"/>
      <c r="WHN40" s="10"/>
      <c r="WHO40" s="10"/>
      <c r="WHP40" s="10"/>
      <c r="WHQ40" s="10"/>
      <c r="WHR40" s="10"/>
      <c r="WHS40" s="10"/>
      <c r="WHT40" s="10"/>
      <c r="WHU40" s="10"/>
      <c r="WHV40" s="10"/>
      <c r="WHW40" s="10"/>
      <c r="WHX40" s="10"/>
      <c r="WHY40" s="10"/>
      <c r="WHZ40" s="10"/>
      <c r="WIA40" s="10"/>
      <c r="WIB40" s="10"/>
      <c r="WIC40" s="10"/>
      <c r="WID40" s="10"/>
      <c r="WIE40" s="10"/>
      <c r="WIF40" s="10"/>
      <c r="WIG40" s="10"/>
      <c r="WIH40" s="10"/>
      <c r="WII40" s="10"/>
      <c r="WIJ40" s="10"/>
      <c r="WIK40" s="10"/>
      <c r="WIL40" s="10"/>
      <c r="WIM40" s="10"/>
      <c r="WIN40" s="10"/>
      <c r="WIO40" s="10"/>
      <c r="WIP40" s="10"/>
      <c r="WIQ40" s="10"/>
      <c r="WIR40" s="10"/>
      <c r="WIS40" s="10"/>
      <c r="WIT40" s="10"/>
      <c r="WIU40" s="10"/>
      <c r="WIV40" s="10"/>
      <c r="WIW40" s="10"/>
      <c r="WIX40" s="10"/>
      <c r="WIY40" s="10"/>
      <c r="WIZ40" s="10"/>
      <c r="WJA40" s="10"/>
      <c r="WJB40" s="10"/>
      <c r="WJC40" s="10"/>
      <c r="WJD40" s="10"/>
      <c r="WJE40" s="10"/>
      <c r="WJF40" s="10"/>
      <c r="WJG40" s="10"/>
      <c r="WJH40" s="10"/>
      <c r="WJI40" s="10"/>
      <c r="WJJ40" s="10"/>
      <c r="WJK40" s="10"/>
      <c r="WJL40" s="10"/>
      <c r="WJM40" s="10"/>
      <c r="WJN40" s="10"/>
      <c r="WJO40" s="10"/>
      <c r="WJP40" s="10"/>
      <c r="WJQ40" s="10"/>
      <c r="WJR40" s="10"/>
      <c r="WJS40" s="10"/>
      <c r="WJT40" s="10"/>
      <c r="WJU40" s="10"/>
      <c r="WJV40" s="10"/>
      <c r="WJW40" s="10"/>
      <c r="WJX40" s="10"/>
      <c r="WJY40" s="10"/>
      <c r="WJZ40" s="10"/>
      <c r="WKA40" s="10"/>
      <c r="WKB40" s="10"/>
      <c r="WKC40" s="10"/>
      <c r="WKD40" s="10"/>
      <c r="WKE40" s="10"/>
      <c r="WKF40" s="10"/>
      <c r="WKG40" s="10"/>
      <c r="WKH40" s="10"/>
      <c r="WKI40" s="10"/>
      <c r="WKJ40" s="10"/>
      <c r="WKK40" s="10"/>
      <c r="WKL40" s="10"/>
      <c r="WKM40" s="10"/>
      <c r="WKN40" s="10"/>
      <c r="WKO40" s="10"/>
      <c r="WKP40" s="10"/>
      <c r="WKQ40" s="10"/>
      <c r="WKR40" s="10"/>
      <c r="WKS40" s="10"/>
      <c r="WKT40" s="10"/>
      <c r="WKU40" s="10"/>
      <c r="WKV40" s="10"/>
      <c r="WKW40" s="10"/>
      <c r="WKX40" s="10"/>
      <c r="WKY40" s="10"/>
      <c r="WKZ40" s="10"/>
      <c r="WLA40" s="10"/>
      <c r="WLB40" s="10"/>
      <c r="WLC40" s="10"/>
      <c r="WLD40" s="10"/>
      <c r="WLE40" s="10"/>
      <c r="WLF40" s="10"/>
      <c r="WLG40" s="10"/>
      <c r="WLH40" s="10"/>
      <c r="WLI40" s="10"/>
      <c r="WLJ40" s="10"/>
      <c r="WLK40" s="10"/>
      <c r="WLL40" s="10"/>
      <c r="WLM40" s="10"/>
      <c r="WLN40" s="10"/>
      <c r="WLO40" s="10"/>
      <c r="WLP40" s="10"/>
      <c r="WLQ40" s="10"/>
      <c r="WLR40" s="10"/>
      <c r="WLS40" s="10"/>
      <c r="WLT40" s="10"/>
      <c r="WLU40" s="10"/>
      <c r="WLV40" s="10"/>
      <c r="WLW40" s="10"/>
      <c r="WLX40" s="10"/>
      <c r="WLY40" s="10"/>
      <c r="WLZ40" s="10"/>
      <c r="WMA40" s="10"/>
      <c r="WMB40" s="10"/>
      <c r="WMC40" s="10"/>
      <c r="WMD40" s="10"/>
      <c r="WME40" s="10"/>
      <c r="WMF40" s="10"/>
      <c r="WMG40" s="10"/>
      <c r="WMH40" s="10"/>
      <c r="WMI40" s="10"/>
      <c r="WMJ40" s="10"/>
      <c r="WMK40" s="10"/>
      <c r="WML40" s="10"/>
      <c r="WMM40" s="10"/>
      <c r="WMN40" s="10"/>
      <c r="WMO40" s="10"/>
      <c r="WMP40" s="10"/>
      <c r="WMQ40" s="10"/>
      <c r="WMR40" s="10"/>
      <c r="WMS40" s="10"/>
      <c r="WMT40" s="10"/>
      <c r="WMU40" s="10"/>
      <c r="WMV40" s="10"/>
      <c r="WMW40" s="10"/>
      <c r="WMX40" s="10"/>
      <c r="WMY40" s="10"/>
      <c r="WMZ40" s="10"/>
      <c r="WNA40" s="10"/>
      <c r="WNB40" s="10"/>
      <c r="WNC40" s="10"/>
      <c r="WND40" s="10"/>
      <c r="WNE40" s="10"/>
      <c r="WNF40" s="10"/>
      <c r="WNG40" s="10"/>
      <c r="WNH40" s="10"/>
      <c r="WNI40" s="10"/>
      <c r="WNJ40" s="10"/>
      <c r="WNK40" s="10"/>
      <c r="WNL40" s="10"/>
      <c r="WNM40" s="10"/>
      <c r="WNN40" s="10"/>
      <c r="WNO40" s="10"/>
      <c r="WNP40" s="10"/>
      <c r="WNQ40" s="10"/>
      <c r="WNR40" s="10"/>
      <c r="WNS40" s="10"/>
      <c r="WNT40" s="10"/>
      <c r="WNU40" s="10"/>
      <c r="WNV40" s="10"/>
      <c r="WNW40" s="10"/>
      <c r="WNX40" s="10"/>
      <c r="WNY40" s="10"/>
      <c r="WNZ40" s="10"/>
      <c r="WOA40" s="10"/>
      <c r="WOB40" s="10"/>
      <c r="WOC40" s="10"/>
      <c r="WOD40" s="10"/>
      <c r="WOE40" s="10"/>
      <c r="WOF40" s="10"/>
      <c r="WOG40" s="10"/>
      <c r="WOH40" s="10"/>
      <c r="WOI40" s="10"/>
      <c r="WOJ40" s="10"/>
      <c r="WOK40" s="10"/>
      <c r="WOL40" s="10"/>
      <c r="WOM40" s="10"/>
      <c r="WON40" s="10"/>
      <c r="WOO40" s="10"/>
      <c r="WOP40" s="10"/>
      <c r="WOQ40" s="10"/>
      <c r="WOR40" s="10"/>
      <c r="WOS40" s="10"/>
      <c r="WOT40" s="10"/>
      <c r="WOU40" s="10"/>
      <c r="WOV40" s="10"/>
      <c r="WOW40" s="10"/>
      <c r="WOX40" s="10"/>
      <c r="WOY40" s="10"/>
      <c r="WOZ40" s="10"/>
      <c r="WPA40" s="10"/>
      <c r="WPB40" s="10"/>
      <c r="WPC40" s="10"/>
      <c r="WPD40" s="10"/>
      <c r="WPE40" s="10"/>
      <c r="WPF40" s="10"/>
      <c r="WPG40" s="10"/>
      <c r="WPH40" s="10"/>
      <c r="WPI40" s="10"/>
      <c r="WPJ40" s="10"/>
      <c r="WPK40" s="10"/>
      <c r="WPL40" s="10"/>
      <c r="WPM40" s="10"/>
      <c r="WPN40" s="10"/>
      <c r="WPO40" s="10"/>
      <c r="WPP40" s="10"/>
      <c r="WPQ40" s="10"/>
      <c r="WPR40" s="10"/>
      <c r="WPS40" s="10"/>
      <c r="WPT40" s="10"/>
      <c r="WPU40" s="10"/>
      <c r="WPV40" s="10"/>
      <c r="WPW40" s="10"/>
      <c r="WPX40" s="10"/>
      <c r="WPY40" s="10"/>
      <c r="WPZ40" s="10"/>
      <c r="WQA40" s="10"/>
      <c r="WQB40" s="10"/>
      <c r="WQC40" s="10"/>
      <c r="WQD40" s="10"/>
      <c r="WQE40" s="10"/>
      <c r="WQF40" s="10"/>
      <c r="WQG40" s="10"/>
      <c r="WQH40" s="10"/>
      <c r="WQI40" s="10"/>
      <c r="WQJ40" s="10"/>
      <c r="WQK40" s="10"/>
      <c r="WQL40" s="10"/>
      <c r="WQM40" s="10"/>
      <c r="WQN40" s="10"/>
      <c r="WQO40" s="10"/>
      <c r="WQP40" s="10"/>
      <c r="WQQ40" s="10"/>
      <c r="WQR40" s="10"/>
      <c r="WQS40" s="10"/>
      <c r="WQT40" s="10"/>
      <c r="WQU40" s="10"/>
      <c r="WQV40" s="10"/>
      <c r="WQW40" s="10"/>
      <c r="WQX40" s="10"/>
      <c r="WQY40" s="10"/>
      <c r="WQZ40" s="10"/>
      <c r="WRA40" s="10"/>
      <c r="WRB40" s="10"/>
      <c r="WRC40" s="10"/>
      <c r="WRD40" s="10"/>
      <c r="WRE40" s="10"/>
      <c r="WRF40" s="10"/>
      <c r="WRG40" s="10"/>
      <c r="WRH40" s="10"/>
      <c r="WRI40" s="10"/>
      <c r="WRJ40" s="10"/>
      <c r="WRK40" s="10"/>
      <c r="WRL40" s="10"/>
      <c r="WRM40" s="10"/>
      <c r="WRN40" s="10"/>
      <c r="WRO40" s="10"/>
      <c r="WRP40" s="10"/>
      <c r="WRQ40" s="10"/>
      <c r="WRR40" s="10"/>
      <c r="WRS40" s="10"/>
      <c r="WRT40" s="10"/>
      <c r="WRU40" s="10"/>
      <c r="WRV40" s="10"/>
      <c r="WRW40" s="10"/>
      <c r="WRX40" s="10"/>
      <c r="WRY40" s="10"/>
      <c r="WRZ40" s="10"/>
      <c r="WSA40" s="10"/>
      <c r="WSB40" s="10"/>
      <c r="WSC40" s="10"/>
      <c r="WSD40" s="10"/>
      <c r="WSE40" s="10"/>
      <c r="WSF40" s="10"/>
      <c r="WSG40" s="10"/>
      <c r="WSH40" s="10"/>
      <c r="WSI40" s="10"/>
      <c r="WSJ40" s="10"/>
      <c r="WSK40" s="10"/>
      <c r="WSL40" s="10"/>
      <c r="WSM40" s="10"/>
      <c r="WSN40" s="10"/>
      <c r="WSO40" s="10"/>
      <c r="WSP40" s="10"/>
      <c r="WSQ40" s="10"/>
      <c r="WSR40" s="10"/>
      <c r="WSS40" s="10"/>
      <c r="WST40" s="10"/>
      <c r="WSU40" s="10"/>
      <c r="WSV40" s="10"/>
      <c r="WSW40" s="10"/>
      <c r="WSX40" s="10"/>
      <c r="WSY40" s="10"/>
      <c r="WSZ40" s="10"/>
      <c r="WTA40" s="10"/>
      <c r="WTB40" s="10"/>
      <c r="WTC40" s="10"/>
      <c r="WTD40" s="10"/>
      <c r="WTE40" s="10"/>
      <c r="WTF40" s="10"/>
      <c r="WTG40" s="10"/>
      <c r="WTH40" s="10"/>
      <c r="WTI40" s="10"/>
      <c r="WTJ40" s="10"/>
      <c r="WTK40" s="10"/>
      <c r="WTL40" s="10"/>
      <c r="WTM40" s="10"/>
      <c r="WTN40" s="10"/>
      <c r="WTO40" s="10"/>
      <c r="WTP40" s="10"/>
      <c r="WTQ40" s="10"/>
      <c r="WTR40" s="10"/>
      <c r="WTS40" s="10"/>
      <c r="WTT40" s="10"/>
      <c r="WTU40" s="10"/>
      <c r="WTV40" s="10"/>
      <c r="WTW40" s="10"/>
      <c r="WTX40" s="10"/>
      <c r="WTY40" s="10"/>
      <c r="WTZ40" s="10"/>
      <c r="WUA40" s="10"/>
      <c r="WUB40" s="10"/>
      <c r="WUC40" s="10"/>
      <c r="WUD40" s="10"/>
      <c r="WUE40" s="10"/>
      <c r="WUF40" s="10"/>
      <c r="WUG40" s="10"/>
      <c r="WUH40" s="10"/>
      <c r="WUI40" s="10"/>
      <c r="WUJ40" s="10"/>
      <c r="WUK40" s="10"/>
      <c r="WUL40" s="10"/>
      <c r="WUM40" s="10"/>
      <c r="WUN40" s="10"/>
      <c r="WUO40" s="10"/>
      <c r="WUP40" s="10"/>
      <c r="WUQ40" s="10"/>
      <c r="WUR40" s="10"/>
      <c r="WUS40" s="10"/>
      <c r="WUT40" s="10"/>
      <c r="WUU40" s="10"/>
      <c r="WUV40" s="10"/>
      <c r="WUW40" s="10"/>
      <c r="WUX40" s="10"/>
      <c r="WUY40" s="10"/>
      <c r="WUZ40" s="10"/>
      <c r="WVA40" s="10"/>
      <c r="WVB40" s="10"/>
      <c r="WVC40" s="10"/>
      <c r="WVD40" s="10"/>
      <c r="WVE40" s="10"/>
      <c r="WVF40" s="10"/>
      <c r="WVG40" s="10"/>
      <c r="WVH40" s="10"/>
      <c r="WVI40" s="10"/>
      <c r="WVJ40" s="10"/>
      <c r="WVK40" s="10"/>
      <c r="WVL40" s="10"/>
      <c r="WVM40" s="10"/>
      <c r="WVN40" s="10"/>
      <c r="WVO40" s="10"/>
      <c r="WVP40" s="10"/>
      <c r="WVQ40" s="10"/>
      <c r="WVR40" s="10"/>
      <c r="WVS40" s="10"/>
      <c r="WVT40" s="10"/>
      <c r="WVU40" s="10"/>
      <c r="WVV40" s="10"/>
      <c r="WVW40" s="10"/>
      <c r="WVX40" s="10"/>
      <c r="WVY40" s="10"/>
      <c r="WVZ40" s="10"/>
      <c r="WWA40" s="10"/>
      <c r="WWB40" s="10"/>
      <c r="WWC40" s="10"/>
      <c r="WWD40" s="10"/>
      <c r="WWE40" s="10"/>
      <c r="WWF40" s="10"/>
      <c r="WWG40" s="10"/>
      <c r="WWH40" s="10"/>
      <c r="WWI40" s="10"/>
      <c r="WWJ40" s="10"/>
      <c r="WWK40" s="10"/>
      <c r="WWL40" s="10"/>
      <c r="WWM40" s="10"/>
      <c r="WWN40" s="10"/>
      <c r="WWO40" s="10"/>
      <c r="WWP40" s="10"/>
      <c r="WWQ40" s="10"/>
      <c r="WWR40" s="10"/>
      <c r="WWS40" s="10"/>
      <c r="WWT40" s="10"/>
      <c r="WWU40" s="10"/>
      <c r="WWV40" s="10"/>
      <c r="WWW40" s="10"/>
      <c r="WWX40" s="10"/>
      <c r="WWY40" s="10"/>
      <c r="WWZ40" s="10"/>
      <c r="WXA40" s="10"/>
      <c r="WXB40" s="10"/>
      <c r="WXC40" s="10"/>
      <c r="WXD40" s="10"/>
      <c r="WXE40" s="10"/>
      <c r="WXF40" s="10"/>
      <c r="WXG40" s="10"/>
      <c r="WXH40" s="10"/>
      <c r="WXI40" s="10"/>
      <c r="WXJ40" s="10"/>
      <c r="WXK40" s="10"/>
      <c r="WXL40" s="10"/>
      <c r="WXM40" s="10"/>
      <c r="WXN40" s="10"/>
      <c r="WXO40" s="10"/>
      <c r="WXP40" s="10"/>
      <c r="WXQ40" s="10"/>
      <c r="WXR40" s="10"/>
      <c r="WXS40" s="10"/>
      <c r="WXT40" s="10"/>
      <c r="WXU40" s="10"/>
      <c r="WXV40" s="10"/>
      <c r="WXW40" s="10"/>
      <c r="WXX40" s="10"/>
      <c r="WXY40" s="10"/>
      <c r="WXZ40" s="10"/>
      <c r="WYA40" s="10"/>
      <c r="WYB40" s="10"/>
      <c r="WYC40" s="10"/>
      <c r="WYD40" s="10"/>
      <c r="WYE40" s="10"/>
      <c r="WYF40" s="10"/>
      <c r="WYG40" s="10"/>
      <c r="WYH40" s="10"/>
      <c r="WYI40" s="10"/>
      <c r="WYJ40" s="10"/>
      <c r="WYK40" s="10"/>
      <c r="WYL40" s="10"/>
      <c r="WYM40" s="10"/>
      <c r="WYN40" s="10"/>
      <c r="WYO40" s="10"/>
      <c r="WYP40" s="10"/>
      <c r="WYQ40" s="10"/>
      <c r="WYR40" s="10"/>
      <c r="WYS40" s="10"/>
      <c r="WYT40" s="10"/>
      <c r="WYU40" s="10"/>
      <c r="WYV40" s="10"/>
      <c r="WYW40" s="10"/>
      <c r="WYX40" s="10"/>
      <c r="WYY40" s="10"/>
      <c r="WYZ40" s="10"/>
      <c r="WZA40" s="10"/>
      <c r="WZB40" s="10"/>
      <c r="WZC40" s="10"/>
      <c r="WZD40" s="10"/>
      <c r="WZE40" s="10"/>
      <c r="WZF40" s="10"/>
      <c r="WZG40" s="10"/>
      <c r="WZH40" s="10"/>
      <c r="WZI40" s="10"/>
      <c r="WZJ40" s="10"/>
      <c r="WZK40" s="10"/>
      <c r="WZL40" s="10"/>
      <c r="WZM40" s="10"/>
      <c r="WZN40" s="10"/>
      <c r="WZO40" s="10"/>
      <c r="WZP40" s="10"/>
      <c r="WZQ40" s="10"/>
      <c r="WZR40" s="10"/>
      <c r="WZS40" s="10"/>
      <c r="WZT40" s="10"/>
      <c r="WZU40" s="10"/>
      <c r="WZV40" s="10"/>
      <c r="WZW40" s="10"/>
      <c r="WZX40" s="10"/>
      <c r="WZY40" s="10"/>
      <c r="WZZ40" s="10"/>
      <c r="XAA40" s="10"/>
      <c r="XAB40" s="10"/>
      <c r="XAC40" s="10"/>
      <c r="XAD40" s="10"/>
      <c r="XAE40" s="10"/>
      <c r="XAF40" s="10"/>
      <c r="XAG40" s="10"/>
      <c r="XAH40" s="10"/>
      <c r="XAI40" s="10"/>
      <c r="XAJ40" s="10"/>
      <c r="XAK40" s="10"/>
      <c r="XAL40" s="10"/>
      <c r="XAM40" s="10"/>
      <c r="XAN40" s="10"/>
      <c r="XAO40" s="10"/>
      <c r="XAP40" s="10"/>
      <c r="XAQ40" s="10"/>
      <c r="XAR40" s="10"/>
      <c r="XAS40" s="10"/>
      <c r="XAT40" s="10"/>
      <c r="XAU40" s="10"/>
      <c r="XAV40" s="10"/>
      <c r="XAW40" s="10"/>
      <c r="XAX40" s="10"/>
      <c r="XAY40" s="10"/>
      <c r="XAZ40" s="10"/>
      <c r="XBA40" s="10"/>
      <c r="XBB40" s="10"/>
      <c r="XBC40" s="10"/>
      <c r="XBD40" s="10"/>
      <c r="XBE40" s="10"/>
      <c r="XBF40" s="10"/>
      <c r="XBG40" s="10"/>
      <c r="XBH40" s="10"/>
      <c r="XBI40" s="10"/>
      <c r="XBJ40" s="10"/>
      <c r="XBK40" s="10"/>
      <c r="XBL40" s="10"/>
      <c r="XBM40" s="10"/>
      <c r="XBN40" s="10"/>
      <c r="XBO40" s="10"/>
      <c r="XBP40" s="10"/>
      <c r="XBQ40" s="10"/>
      <c r="XBR40" s="10"/>
      <c r="XBS40" s="10"/>
      <c r="XBT40" s="10"/>
      <c r="XBU40" s="10"/>
      <c r="XBV40" s="10"/>
      <c r="XBW40" s="10"/>
      <c r="XBX40" s="10"/>
      <c r="XBY40" s="10"/>
      <c r="XBZ40" s="10"/>
      <c r="XCA40" s="10"/>
      <c r="XCB40" s="10"/>
      <c r="XCC40" s="10"/>
      <c r="XCD40" s="10"/>
      <c r="XCE40" s="10"/>
      <c r="XCF40" s="10"/>
      <c r="XCG40" s="10"/>
      <c r="XCH40" s="10"/>
      <c r="XCI40" s="10"/>
      <c r="XCJ40" s="10"/>
      <c r="XCK40" s="10"/>
      <c r="XCL40" s="10"/>
      <c r="XCM40" s="10"/>
      <c r="XCN40" s="10"/>
      <c r="XCO40" s="10"/>
      <c r="XCP40" s="10"/>
      <c r="XCQ40" s="10"/>
      <c r="XCR40" s="10"/>
      <c r="XCS40" s="10"/>
      <c r="XCT40" s="10"/>
      <c r="XCU40" s="10"/>
      <c r="XCV40" s="10"/>
      <c r="XCW40" s="10"/>
      <c r="XCX40" s="10"/>
      <c r="XCY40" s="10"/>
      <c r="XCZ40" s="10"/>
      <c r="XDA40" s="10"/>
      <c r="XDB40" s="10"/>
      <c r="XDC40" s="10"/>
      <c r="XDD40" s="10"/>
      <c r="XDE40" s="10"/>
      <c r="XDF40" s="10"/>
      <c r="XDG40" s="10"/>
      <c r="XDH40" s="10"/>
      <c r="XDI40" s="10"/>
      <c r="XDJ40" s="10"/>
      <c r="XDK40" s="10"/>
      <c r="XDL40" s="10"/>
      <c r="XDM40" s="10"/>
      <c r="XDN40" s="10"/>
      <c r="XDO40" s="10"/>
      <c r="XDP40" s="10"/>
      <c r="XDQ40" s="10"/>
      <c r="XDR40" s="10"/>
      <c r="XDS40" s="10"/>
      <c r="XDT40" s="10"/>
      <c r="XDU40" s="10"/>
      <c r="XDV40" s="10"/>
      <c r="XDW40" s="10"/>
      <c r="XDX40" s="10"/>
      <c r="XDY40" s="10"/>
      <c r="XDZ40" s="10"/>
      <c r="XEA40" s="10"/>
      <c r="XEB40" s="10"/>
      <c r="XEC40" s="10"/>
      <c r="XED40" s="10"/>
      <c r="XEE40" s="10"/>
      <c r="XEF40" s="10"/>
      <c r="XEG40" s="10"/>
      <c r="XEH40" s="10"/>
      <c r="XEI40" s="10"/>
      <c r="XEJ40" s="10"/>
      <c r="XEK40" s="10"/>
      <c r="XEL40" s="10"/>
      <c r="XEM40" s="10"/>
      <c r="XEN40" s="10"/>
      <c r="XEO40" s="10"/>
      <c r="XEP40" s="10"/>
      <c r="XEQ40" s="10"/>
      <c r="XER40" s="10"/>
      <c r="XES40" s="10"/>
      <c r="XET40" s="10"/>
      <c r="XEU40" s="10"/>
      <c r="XEV40" s="10"/>
      <c r="XEW40" s="10"/>
      <c r="XEX40" s="10"/>
      <c r="XEY40" s="10"/>
      <c r="XEZ40" s="10"/>
      <c r="XFA40" s="10"/>
      <c r="XFB40" s="10"/>
      <c r="XFC40" s="10"/>
      <c r="XFD40" s="10"/>
    </row>
    <row r="41" spans="1:16384" ht="45">
      <c r="A41" s="2" t="s">
        <v>30</v>
      </c>
      <c r="B41" t="str">
        <f>VLOOKUP(A41,Enrollment!$B$3:$D$80,3,FALSE)</f>
        <v>84M708</v>
      </c>
      <c r="C41" s="49" t="s">
        <v>63</v>
      </c>
      <c r="D41">
        <f>VLOOKUP(A41,Enrollment!$B$2:$D$80,2,FALSE)</f>
        <v>258</v>
      </c>
      <c r="E41" t="s">
        <v>61</v>
      </c>
      <c r="F41" s="15"/>
      <c r="G41" s="1">
        <f>370106+124572+79580</f>
        <v>574258</v>
      </c>
      <c r="H41" s="15" t="s">
        <v>5662</v>
      </c>
    </row>
    <row r="42" spans="1:16384" ht="45">
      <c r="A42" s="2" t="s">
        <v>31</v>
      </c>
      <c r="B42" t="str">
        <f>VLOOKUP(A42,Enrollment!$B$3:$D$80,3,FALSE)</f>
        <v>84M329</v>
      </c>
      <c r="C42" t="s">
        <v>4504</v>
      </c>
      <c r="D42">
        <f>VLOOKUP(A42,Enrollment!$B$2:$D$80,2,FALSE)</f>
        <v>276</v>
      </c>
      <c r="E42" t="s">
        <v>60</v>
      </c>
      <c r="F42" s="15" t="s">
        <v>4514</v>
      </c>
      <c r="G42" s="1">
        <v>12414</v>
      </c>
      <c r="H42" s="55"/>
    </row>
    <row r="43" spans="1:16384">
      <c r="A43" s="2" t="s">
        <v>79</v>
      </c>
      <c r="B43" t="str">
        <f>VLOOKUP(A43,Enrollment!$B$3:$D$80,3,FALSE)</f>
        <v>84M351</v>
      </c>
      <c r="C43" t="s">
        <v>4509</v>
      </c>
      <c r="D43">
        <f>VLOOKUP(A43,Enrollment!$B$2:$D$80,2,FALSE)</f>
        <v>405</v>
      </c>
      <c r="E43" t="s">
        <v>60</v>
      </c>
      <c r="F43" s="15" t="s">
        <v>4515</v>
      </c>
      <c r="G43" s="1">
        <v>12848</v>
      </c>
      <c r="H43" s="55"/>
    </row>
    <row r="44" spans="1:16384">
      <c r="A44" s="2" t="s">
        <v>80</v>
      </c>
      <c r="B44" t="str">
        <f>VLOOKUP(A44,Enrollment!$B$3:$D$80,3,FALSE)</f>
        <v>84M384</v>
      </c>
      <c r="C44" t="s">
        <v>4510</v>
      </c>
      <c r="D44">
        <f>VLOOKUP(A44,Enrollment!$B$2:$D$80,2,FALSE)</f>
        <v>193</v>
      </c>
      <c r="E44" t="s">
        <v>60</v>
      </c>
      <c r="F44" s="15" t="s">
        <v>4516</v>
      </c>
      <c r="G44" s="1">
        <v>13425</v>
      </c>
      <c r="H44" s="15"/>
    </row>
    <row r="45" spans="1:16384" ht="30">
      <c r="A45" s="2" t="s">
        <v>81</v>
      </c>
      <c r="B45" t="str">
        <f>VLOOKUP(A45,Enrollment!$B$3:$D$80,3,FALSE)</f>
        <v>84M385</v>
      </c>
      <c r="C45" t="s">
        <v>4511</v>
      </c>
      <c r="D45">
        <f>VLOOKUP(A45,Enrollment!$B$2:$D$80,2,FALSE)</f>
        <v>193</v>
      </c>
      <c r="E45" t="s">
        <v>60</v>
      </c>
      <c r="F45" s="15" t="s">
        <v>4517</v>
      </c>
      <c r="G45" s="1">
        <v>16562</v>
      </c>
      <c r="H45" s="15"/>
    </row>
    <row r="46" spans="1:16384">
      <c r="A46" s="2" t="s">
        <v>82</v>
      </c>
      <c r="B46" t="str">
        <f>VLOOKUP(A46,Enrollment!$B$3:$D$80,3,FALSE)</f>
        <v>84M386</v>
      </c>
      <c r="C46" t="s">
        <v>4512</v>
      </c>
      <c r="D46">
        <f>VLOOKUP(A46,Enrollment!$B$2:$D$80,2,FALSE)</f>
        <v>179</v>
      </c>
      <c r="E46" t="s">
        <v>60</v>
      </c>
      <c r="F46" s="15" t="s">
        <v>4518</v>
      </c>
      <c r="G46" s="1">
        <v>24758</v>
      </c>
      <c r="H46" s="15"/>
    </row>
    <row r="47" spans="1:16384" ht="30">
      <c r="A47" s="2" t="s">
        <v>32</v>
      </c>
      <c r="B47" t="str">
        <f>VLOOKUP(A47,Enrollment!$B$3:$D$80,3,FALSE)</f>
        <v>84M709</v>
      </c>
      <c r="C47" t="s">
        <v>4513</v>
      </c>
      <c r="D47">
        <f>VLOOKUP(A47,Enrollment!$B$2:$D$80,2,FALSE)</f>
        <v>281</v>
      </c>
      <c r="E47" t="s">
        <v>60</v>
      </c>
      <c r="F47" s="15" t="s">
        <v>4519</v>
      </c>
      <c r="G47" s="1">
        <v>20000</v>
      </c>
      <c r="H47" s="15" t="s">
        <v>4596</v>
      </c>
    </row>
    <row r="48" spans="1:16384" s="12" customFormat="1" ht="30">
      <c r="A48" s="12" t="s">
        <v>86</v>
      </c>
      <c r="B48" t="str">
        <f>VLOOKUP(A48,Enrollment!$B$3:$D$80,3,FALSE)</f>
        <v>84M335</v>
      </c>
      <c r="C48" s="12" t="s">
        <v>4520</v>
      </c>
      <c r="D48">
        <f>VLOOKUP(A48,Enrollment!$B$2:$D$80,2,FALSE)</f>
        <v>209</v>
      </c>
      <c r="E48" s="12" t="s">
        <v>60</v>
      </c>
      <c r="F48" s="16" t="s">
        <v>4521</v>
      </c>
      <c r="G48" s="53">
        <v>0</v>
      </c>
      <c r="H48" s="15" t="s">
        <v>4596</v>
      </c>
    </row>
    <row r="49" spans="1:8" ht="30">
      <c r="A49" s="2" t="s">
        <v>33</v>
      </c>
      <c r="B49" t="str">
        <f>VLOOKUP(A49,Enrollment!$B$3:$D$80,3,FALSE)</f>
        <v>84X706</v>
      </c>
      <c r="C49" t="s">
        <v>63</v>
      </c>
      <c r="D49">
        <f>VLOOKUP(A49,Enrollment!$B$2:$D$80,2,FALSE)</f>
        <v>461</v>
      </c>
      <c r="E49" t="s">
        <v>61</v>
      </c>
      <c r="F49" s="15"/>
      <c r="G49" s="1">
        <f>349620+84650</f>
        <v>434270</v>
      </c>
      <c r="H49" s="15" t="s">
        <v>4597</v>
      </c>
    </row>
    <row r="50" spans="1:8" ht="45">
      <c r="A50" s="2" t="s">
        <v>34</v>
      </c>
      <c r="B50" t="str">
        <f>VLOOKUP(A50,Enrollment!$B$3:$D$80,3,FALSE)</f>
        <v>84K362</v>
      </c>
      <c r="C50" t="s">
        <v>63</v>
      </c>
      <c r="D50">
        <f>VLOOKUP(A50,Enrollment!$B$2:$D$80,2,FALSE)</f>
        <v>308</v>
      </c>
      <c r="E50" t="s">
        <v>61</v>
      </c>
      <c r="F50" s="15"/>
      <c r="G50" s="1">
        <f>409333+23033</f>
        <v>432366</v>
      </c>
      <c r="H50" s="15" t="s">
        <v>5666</v>
      </c>
    </row>
    <row r="51" spans="1:8" ht="30">
      <c r="A51" s="2" t="s">
        <v>35</v>
      </c>
      <c r="B51" t="str">
        <f>VLOOKUP(A51,Enrollment!$B$3:$D$80,3,FALSE)</f>
        <v>84X345</v>
      </c>
      <c r="C51" t="s">
        <v>4522</v>
      </c>
      <c r="D51">
        <f>VLOOKUP(A51,Enrollment!$B$2:$D$80,2,FALSE)</f>
        <v>470</v>
      </c>
      <c r="E51" t="s">
        <v>60</v>
      </c>
      <c r="F51" s="15" t="s">
        <v>4523</v>
      </c>
      <c r="G51" s="1">
        <v>1</v>
      </c>
      <c r="H51" s="15"/>
    </row>
    <row r="52" spans="1:8" ht="30">
      <c r="A52" s="2" t="s">
        <v>36</v>
      </c>
      <c r="B52" t="str">
        <f>VLOOKUP(A52,Enrollment!$B$3:$D$80,3,FALSE)</f>
        <v>84X347</v>
      </c>
      <c r="C52" t="s">
        <v>63</v>
      </c>
      <c r="D52">
        <f>VLOOKUP(A52,Enrollment!$B$2:$D$80,2,FALSE)</f>
        <v>243</v>
      </c>
      <c r="E52" t="s">
        <v>61</v>
      </c>
      <c r="F52" s="15"/>
      <c r="G52" s="1">
        <f>570948+111616+87097+92078</f>
        <v>861739</v>
      </c>
      <c r="H52" s="15" t="s">
        <v>4598</v>
      </c>
    </row>
    <row r="53" spans="1:8" ht="30">
      <c r="A53" s="2" t="s">
        <v>37</v>
      </c>
      <c r="B53" t="str">
        <f>VLOOKUP(A53,Enrollment!$B$3:$D$80,3,FALSE)</f>
        <v>84M707</v>
      </c>
      <c r="C53" t="s">
        <v>63</v>
      </c>
      <c r="D53">
        <f>VLOOKUP(A53,Enrollment!$B$2:$D$80,2,FALSE)</f>
        <v>481</v>
      </c>
      <c r="E53" t="s">
        <v>61</v>
      </c>
      <c r="F53" s="15"/>
      <c r="G53" s="1">
        <f>1382224+30050+144332</f>
        <v>1556606</v>
      </c>
      <c r="H53" s="15" t="s">
        <v>4599</v>
      </c>
    </row>
    <row r="54" spans="1:8" ht="30">
      <c r="A54" t="s">
        <v>38</v>
      </c>
      <c r="B54" t="str">
        <f>VLOOKUP(A54,Enrollment!$B$3:$D$80,3,FALSE)</f>
        <v>84K608</v>
      </c>
      <c r="C54" t="s">
        <v>4525</v>
      </c>
      <c r="D54">
        <f>VLOOKUP(A54,Enrollment!$B$2:$D$80,2,FALSE)</f>
        <v>136</v>
      </c>
      <c r="E54" t="s">
        <v>60</v>
      </c>
      <c r="F54" s="15" t="s">
        <v>4526</v>
      </c>
      <c r="G54" s="1">
        <v>0</v>
      </c>
      <c r="H54" s="15" t="s">
        <v>4600</v>
      </c>
    </row>
    <row r="55" spans="1:8" ht="30">
      <c r="A55" t="s">
        <v>39</v>
      </c>
      <c r="B55" t="str">
        <f>VLOOKUP(A55,Enrollment!$B$3:$D$80,3,FALSE)</f>
        <v>84X704</v>
      </c>
      <c r="C55" t="s">
        <v>4527</v>
      </c>
      <c r="D55">
        <f>VLOOKUP(A55,Enrollment!$B$2:$D$80,2,FALSE)</f>
        <v>253</v>
      </c>
      <c r="E55" t="s">
        <v>60</v>
      </c>
      <c r="F55" s="15" t="s">
        <v>4528</v>
      </c>
      <c r="G55" s="1">
        <v>0</v>
      </c>
      <c r="H55" s="15" t="s">
        <v>4601</v>
      </c>
    </row>
    <row r="56" spans="1:8" ht="30">
      <c r="A56" t="s">
        <v>40</v>
      </c>
      <c r="B56" t="str">
        <f>VLOOKUP(A56,Enrollment!$B$3:$D$80,3,FALSE)</f>
        <v>84K357</v>
      </c>
      <c r="C56" t="s">
        <v>4529</v>
      </c>
      <c r="D56">
        <f>VLOOKUP(A56,Enrollment!$B$2:$D$80,2,FALSE)</f>
        <v>274</v>
      </c>
      <c r="E56" t="s">
        <v>60</v>
      </c>
      <c r="F56" s="15" t="s">
        <v>4530</v>
      </c>
      <c r="G56" s="1">
        <v>0</v>
      </c>
      <c r="H56" s="15" t="s">
        <v>4601</v>
      </c>
    </row>
    <row r="57" spans="1:8" ht="30">
      <c r="A57" t="s">
        <v>41</v>
      </c>
      <c r="B57" t="str">
        <f>VLOOKUP(A57,Enrollment!$B$3:$D$80,3,FALSE)</f>
        <v>84M336</v>
      </c>
      <c r="C57" t="s">
        <v>4531</v>
      </c>
      <c r="D57">
        <f>VLOOKUP(A57,Enrollment!$B$2:$D$80,2,FALSE)</f>
        <v>274</v>
      </c>
      <c r="E57" t="s">
        <v>60</v>
      </c>
      <c r="F57" s="15" t="s">
        <v>4532</v>
      </c>
      <c r="G57" s="1">
        <v>0</v>
      </c>
      <c r="H57" s="15" t="s">
        <v>4601</v>
      </c>
    </row>
    <row r="58" spans="1:8" ht="30">
      <c r="A58" t="s">
        <v>42</v>
      </c>
      <c r="B58" t="str">
        <f>VLOOKUP(A58,Enrollment!$B$3:$D$80,3,FALSE)</f>
        <v>84M726</v>
      </c>
      <c r="C58" t="s">
        <v>4533</v>
      </c>
      <c r="D58">
        <f>VLOOKUP(A58,Enrollment!$B$2:$D$80,2,FALSE)</f>
        <v>263</v>
      </c>
      <c r="E58" t="s">
        <v>60</v>
      </c>
      <c r="F58" s="15" t="s">
        <v>4534</v>
      </c>
      <c r="G58" s="1">
        <v>0</v>
      </c>
      <c r="H58" s="15" t="s">
        <v>4601</v>
      </c>
    </row>
    <row r="59" spans="1:8" ht="30">
      <c r="A59" t="s">
        <v>85</v>
      </c>
      <c r="B59" t="str">
        <f>VLOOKUP(A59,Enrollment!$B$3:$D$80,3,FALSE)</f>
        <v>84K649</v>
      </c>
      <c r="C59" t="s">
        <v>4475</v>
      </c>
      <c r="D59">
        <f>VLOOKUP(A59,Enrollment!$B$2:$D$80,2,FALSE)</f>
        <v>135</v>
      </c>
      <c r="E59" t="s">
        <v>60</v>
      </c>
      <c r="F59" s="15" t="s">
        <v>4536</v>
      </c>
      <c r="G59" s="1">
        <v>0</v>
      </c>
      <c r="H59" s="15"/>
    </row>
    <row r="60" spans="1:8">
      <c r="A60" s="2" t="s">
        <v>43</v>
      </c>
      <c r="B60" t="str">
        <f>VLOOKUP(A60,Enrollment!$B$3:$D$80,3,FALSE)</f>
        <v>84K517</v>
      </c>
      <c r="C60" t="s">
        <v>63</v>
      </c>
      <c r="D60">
        <f>VLOOKUP(A60,Enrollment!$B$2:$D$80,2,FALSE)</f>
        <v>260</v>
      </c>
      <c r="E60" t="s">
        <v>61</v>
      </c>
      <c r="F60" s="15"/>
      <c r="G60" s="1">
        <f>175000+79680</f>
        <v>254680</v>
      </c>
      <c r="H60" s="15" t="s">
        <v>4602</v>
      </c>
    </row>
    <row r="61" spans="1:8" ht="30">
      <c r="A61" s="2" t="s">
        <v>45</v>
      </c>
      <c r="B61" t="str">
        <f>VLOOKUP(A61,Enrollment!$B$3:$D$80,3,FALSE)</f>
        <v>84M320</v>
      </c>
      <c r="C61" t="s">
        <v>4538</v>
      </c>
      <c r="D61">
        <f>VLOOKUP(A61,Enrollment!$B$2:$D$80,2,FALSE)</f>
        <v>198</v>
      </c>
      <c r="E61" t="s">
        <v>60</v>
      </c>
      <c r="F61" s="15" t="s">
        <v>4539</v>
      </c>
      <c r="G61" s="1">
        <v>10932</v>
      </c>
      <c r="H61" s="15" t="s">
        <v>4603</v>
      </c>
    </row>
    <row r="62" spans="1:8">
      <c r="A62" s="2" t="s">
        <v>46</v>
      </c>
      <c r="B62" t="str">
        <f>VLOOKUP(A62,Enrollment!$B$3:$D$80,3,FALSE)</f>
        <v>84Q704</v>
      </c>
      <c r="C62" t="s">
        <v>63</v>
      </c>
      <c r="D62">
        <f>VLOOKUP(A62,Enrollment!$B$2:$D$80,2,FALSE)</f>
        <v>497</v>
      </c>
      <c r="E62" t="s">
        <v>61</v>
      </c>
      <c r="F62" s="15"/>
      <c r="G62" s="1">
        <f>891205+76497</f>
        <v>967702</v>
      </c>
      <c r="H62" s="15" t="s">
        <v>4604</v>
      </c>
    </row>
    <row r="63" spans="1:8">
      <c r="A63" s="2" t="s">
        <v>87</v>
      </c>
      <c r="B63" t="str">
        <f>VLOOKUP(A63,Enrollment!$B$3:$D$80,3,FALSE)</f>
        <v>84X394</v>
      </c>
      <c r="C63" t="s">
        <v>4541</v>
      </c>
      <c r="D63">
        <f>VLOOKUP(A63,Enrollment!$B$2:$D$80,2,FALSE)</f>
        <v>92</v>
      </c>
      <c r="E63" t="s">
        <v>60</v>
      </c>
      <c r="F63" s="15" t="s">
        <v>4542</v>
      </c>
      <c r="G63" s="1">
        <v>0</v>
      </c>
      <c r="H63" s="15"/>
    </row>
    <row r="64" spans="1:8" ht="30">
      <c r="A64" s="2" t="s">
        <v>47</v>
      </c>
      <c r="B64" t="str">
        <f>VLOOKUP(A64,Enrollment!$B$3:$D$80,3,FALSE)</f>
        <v>84M353</v>
      </c>
      <c r="C64" t="s">
        <v>63</v>
      </c>
      <c r="D64">
        <f>VLOOKUP(A64,Enrollment!$B$2:$D$80,2,FALSE)</f>
        <v>467</v>
      </c>
      <c r="E64" t="s">
        <v>61</v>
      </c>
      <c r="F64" s="15"/>
      <c r="G64" s="1">
        <f>1150339+56373+57278+2406</f>
        <v>1266396</v>
      </c>
      <c r="H64" s="15" t="s">
        <v>4605</v>
      </c>
    </row>
    <row r="65" spans="1:8">
      <c r="A65" s="14" t="s">
        <v>88</v>
      </c>
      <c r="B65" t="str">
        <f>VLOOKUP(A65,Enrollment!$B$3:$D$80,3,FALSE)</f>
        <v>84M337</v>
      </c>
      <c r="C65" t="s">
        <v>4544</v>
      </c>
      <c r="D65">
        <f>VLOOKUP(A65,Enrollment!$B$2:$D$80,2,FALSE)</f>
        <v>28</v>
      </c>
      <c r="E65" t="s">
        <v>60</v>
      </c>
      <c r="F65" s="15"/>
      <c r="G65" s="1">
        <v>1</v>
      </c>
      <c r="H65" s="15"/>
    </row>
    <row r="66" spans="1:8" ht="30">
      <c r="A66" s="12" t="s">
        <v>89</v>
      </c>
      <c r="B66" t="str">
        <f>VLOOKUP(A66,Enrollment!$B$3:$D$80,3,FALSE)</f>
        <v>84X395</v>
      </c>
      <c r="C66" t="s">
        <v>63</v>
      </c>
      <c r="D66">
        <f>VLOOKUP(A66,Enrollment!$B$2:$D$80,2,FALSE)</f>
        <v>118</v>
      </c>
      <c r="E66" t="s">
        <v>61</v>
      </c>
      <c r="F66" s="15"/>
      <c r="G66" s="1">
        <f>130942+40983+3348</f>
        <v>175273</v>
      </c>
      <c r="H66" s="15" t="s">
        <v>5660</v>
      </c>
    </row>
    <row r="67" spans="1:8">
      <c r="A67" s="2" t="s">
        <v>48</v>
      </c>
      <c r="B67" t="str">
        <f>VLOOKUP(A67,Enrollment!$B$3:$D$80,3,FALSE)</f>
        <v>84M279</v>
      </c>
      <c r="C67" t="s">
        <v>4545</v>
      </c>
      <c r="D67">
        <f>VLOOKUP(A67,Enrollment!$B$2:$D$80,2,FALSE)</f>
        <v>334</v>
      </c>
      <c r="E67" t="s">
        <v>60</v>
      </c>
      <c r="F67" s="15" t="s">
        <v>4546</v>
      </c>
      <c r="G67" s="1">
        <v>38285</v>
      </c>
      <c r="H67" s="15" t="s">
        <v>4606</v>
      </c>
    </row>
    <row r="68" spans="1:8" ht="30">
      <c r="A68" s="2" t="s">
        <v>49</v>
      </c>
      <c r="B68" t="str">
        <f>VLOOKUP(A68,Enrollment!$B$3:$D$80,3,FALSE)</f>
        <v>84Q706</v>
      </c>
      <c r="C68" t="s">
        <v>63</v>
      </c>
      <c r="D68">
        <f>VLOOKUP(A68,Enrollment!$B$2:$D$80,2,FALSE)</f>
        <v>705</v>
      </c>
      <c r="E68" t="s">
        <v>61</v>
      </c>
      <c r="F68" s="15"/>
      <c r="G68" s="1">
        <f>799793+224004+76958+36643</f>
        <v>1137398</v>
      </c>
      <c r="H68" s="15" t="s">
        <v>4607</v>
      </c>
    </row>
    <row r="69" spans="1:8">
      <c r="A69" s="2" t="s">
        <v>90</v>
      </c>
      <c r="B69" t="str">
        <f>VLOOKUP(A69,Enrollment!$B$3:$D$80,3,FALSE)</f>
        <v>84K651</v>
      </c>
      <c r="C69" t="s">
        <v>4548</v>
      </c>
      <c r="D69">
        <f>VLOOKUP(A69,Enrollment!$B$2:$D$80,2,FALSE)</f>
        <v>93</v>
      </c>
      <c r="E69" t="s">
        <v>60</v>
      </c>
      <c r="F69" s="15" t="s">
        <v>4549</v>
      </c>
      <c r="G69" s="1">
        <v>0</v>
      </c>
      <c r="H69" s="15"/>
    </row>
    <row r="70" spans="1:8">
      <c r="A70" s="2" t="s">
        <v>50</v>
      </c>
      <c r="B70" t="str">
        <f>VLOOKUP(A70,Enrollment!$B$3:$D$80,3,FALSE)</f>
        <v>84Q170</v>
      </c>
      <c r="C70" t="s">
        <v>63</v>
      </c>
      <c r="D70">
        <f>VLOOKUP(A70,Enrollment!$B$2:$D$80,2,FALSE)</f>
        <v>305</v>
      </c>
      <c r="E70" t="s">
        <v>61</v>
      </c>
      <c r="F70" s="15"/>
      <c r="G70" s="1">
        <f>337401+33167</f>
        <v>370568</v>
      </c>
      <c r="H70" s="15" t="s">
        <v>4608</v>
      </c>
    </row>
    <row r="71" spans="1:8">
      <c r="A71" s="2" t="s">
        <v>51</v>
      </c>
      <c r="B71" t="str">
        <f>VLOOKUP(A71,Enrollment!$B$3:$D$80,3,FALSE)</f>
        <v>84Q705</v>
      </c>
      <c r="C71" t="s">
        <v>63</v>
      </c>
      <c r="D71">
        <f>VLOOKUP(A71,Enrollment!$B$2:$D$80,2,FALSE)</f>
        <v>524</v>
      </c>
      <c r="E71" t="s">
        <v>60</v>
      </c>
      <c r="F71" s="15"/>
      <c r="G71" s="1">
        <v>0</v>
      </c>
      <c r="H71" s="15" t="s">
        <v>4593</v>
      </c>
    </row>
    <row r="72" spans="1:8">
      <c r="A72" s="2" t="s">
        <v>52</v>
      </c>
      <c r="B72" t="str">
        <f>VLOOKUP(A72,Enrollment!$B$3:$D$80,3,FALSE)</f>
        <v>84M355</v>
      </c>
      <c r="C72" t="s">
        <v>4550</v>
      </c>
      <c r="D72">
        <f>VLOOKUP(A72,Enrollment!$B$2:$D$80,2,FALSE)</f>
        <v>312</v>
      </c>
      <c r="E72" t="s">
        <v>60</v>
      </c>
      <c r="F72" s="15" t="s">
        <v>4551</v>
      </c>
      <c r="G72" s="54">
        <v>2944</v>
      </c>
      <c r="H72" s="15"/>
    </row>
    <row r="73" spans="1:8">
      <c r="A73" s="2" t="s">
        <v>53</v>
      </c>
      <c r="B73" t="str">
        <f>VLOOKUP(A73,Enrollment!$B$3:$D$80,3,FALSE)</f>
        <v>84M702</v>
      </c>
      <c r="C73" t="s">
        <v>63</v>
      </c>
      <c r="D73">
        <f>VLOOKUP(A73,Enrollment!$B$2:$D$80,2,FALSE)</f>
        <v>257</v>
      </c>
      <c r="E73" t="s">
        <v>61</v>
      </c>
      <c r="F73" s="15"/>
      <c r="G73" s="1">
        <f>550980+11682</f>
        <v>562662</v>
      </c>
      <c r="H73" s="15" t="s">
        <v>4609</v>
      </c>
    </row>
    <row r="74" spans="1:8">
      <c r="A74" s="2" t="s">
        <v>54</v>
      </c>
      <c r="B74" t="str">
        <f>VLOOKUP(A74,Enrollment!$B$3:$D$80,3,FALSE)</f>
        <v>84X309</v>
      </c>
      <c r="C74" t="s">
        <v>4552</v>
      </c>
      <c r="D74">
        <f>VLOOKUP(A74,Enrollment!$B$2:$D$80,2,FALSE)</f>
        <v>322</v>
      </c>
      <c r="E74" t="s">
        <v>61</v>
      </c>
      <c r="F74" s="15" t="s">
        <v>4553</v>
      </c>
      <c r="G74" s="1">
        <f>867367+10233+146814</f>
        <v>1024414</v>
      </c>
      <c r="H74" s="15" t="s">
        <v>4612</v>
      </c>
    </row>
    <row r="75" spans="1:8" ht="30">
      <c r="A75" s="2" t="s">
        <v>55</v>
      </c>
      <c r="B75" t="str">
        <f>VLOOKUP(A75,Enrollment!$B$3:$D$80,3,FALSE)</f>
        <v>84X346</v>
      </c>
      <c r="C75" t="s">
        <v>4555</v>
      </c>
      <c r="D75">
        <f>VLOOKUP(A75,Enrollment!$B$2:$D$80,2,FALSE)</f>
        <v>234</v>
      </c>
      <c r="E75" t="s">
        <v>60</v>
      </c>
      <c r="F75" s="15" t="s">
        <v>4556</v>
      </c>
      <c r="G75" s="1">
        <v>2185</v>
      </c>
      <c r="H75" s="15"/>
    </row>
    <row r="76" spans="1:8" ht="30">
      <c r="A76" s="14" t="s">
        <v>91</v>
      </c>
      <c r="B76" t="str">
        <f>VLOOKUP(A76,Enrollment!$B$3:$D$80,3,FALSE)</f>
        <v>84M388</v>
      </c>
      <c r="C76" t="s">
        <v>4557</v>
      </c>
      <c r="D76">
        <f>VLOOKUP(A76,Enrollment!$B$2:$D$80,2,FALSE)</f>
        <v>146</v>
      </c>
      <c r="E76" t="s">
        <v>60</v>
      </c>
      <c r="F76" s="15" t="s">
        <v>4558</v>
      </c>
      <c r="G76" s="1">
        <v>1</v>
      </c>
      <c r="H76" s="15"/>
    </row>
    <row r="77" spans="1:8">
      <c r="A77" s="2" t="s">
        <v>56</v>
      </c>
      <c r="B77" t="str">
        <f>VLOOKUP(A77,Enrollment!$B$3:$D$80,3,FALSE)</f>
        <v>84K359</v>
      </c>
      <c r="C77" t="s">
        <v>4559</v>
      </c>
      <c r="D77">
        <f>VLOOKUP(A77,Enrollment!$B$2:$D$80,2,FALSE)</f>
        <v>713</v>
      </c>
      <c r="E77" t="s">
        <v>60</v>
      </c>
      <c r="F77" s="15" t="s">
        <v>4560</v>
      </c>
      <c r="G77" s="1">
        <v>0</v>
      </c>
      <c r="H77" s="15"/>
    </row>
    <row r="78" spans="1:8">
      <c r="A78" s="2" t="s">
        <v>102</v>
      </c>
      <c r="B78" t="str">
        <f>VLOOKUP(A78,Enrollment!$B$3:$D$80,3,FALSE)</f>
        <v>84Q304</v>
      </c>
      <c r="C78" t="s">
        <v>4562</v>
      </c>
      <c r="D78">
        <f>VLOOKUP(A78,Enrollment!$B$2:$D$80,2,FALSE)</f>
        <v>92</v>
      </c>
      <c r="E78" t="s">
        <v>60</v>
      </c>
      <c r="F78" s="15" t="s">
        <v>4563</v>
      </c>
      <c r="G78" s="1">
        <v>0</v>
      </c>
      <c r="H78" s="15"/>
    </row>
    <row r="79" spans="1:8" ht="30">
      <c r="A79" s="2" t="s">
        <v>57</v>
      </c>
      <c r="B79" t="str">
        <f>VLOOKUP(A79,Enrollment!$B$3:$D$80,3,FALSE)</f>
        <v>84K473</v>
      </c>
      <c r="C79" t="s">
        <v>4564</v>
      </c>
      <c r="D79">
        <f>VLOOKUP(A79,Enrollment!$B$2:$D$80,2,FALSE)</f>
        <v>636</v>
      </c>
      <c r="E79" t="s">
        <v>60</v>
      </c>
      <c r="F79" s="15" t="s">
        <v>4565</v>
      </c>
      <c r="G79" s="1">
        <v>237767</v>
      </c>
      <c r="H79" s="15" t="s">
        <v>4610</v>
      </c>
    </row>
    <row r="80" spans="1:8" ht="30">
      <c r="A80" t="s">
        <v>58</v>
      </c>
      <c r="B80" t="str">
        <f>VLOOKUP(A80,Enrollment!$B$3:$D$80,3,FALSE)</f>
        <v>84K355</v>
      </c>
      <c r="C80" t="s">
        <v>4566</v>
      </c>
      <c r="D80">
        <f>VLOOKUP(A80,Enrollment!$B$2:$D$80,2,FALSE)</f>
        <v>246</v>
      </c>
      <c r="E80" t="s">
        <v>60</v>
      </c>
      <c r="F80" s="15" t="s">
        <v>4567</v>
      </c>
      <c r="G80" s="1">
        <v>19688</v>
      </c>
      <c r="H80" s="15" t="s">
        <v>4611</v>
      </c>
    </row>
    <row r="81" spans="1:8">
      <c r="H81" s="15"/>
    </row>
    <row r="82" spans="1:8">
      <c r="A82" s="3" t="s">
        <v>4620</v>
      </c>
      <c r="B82">
        <f>COUNT(D3:D80)</f>
        <v>78</v>
      </c>
      <c r="E82">
        <f>COUNTIF(E3:E80,"=Y")</f>
        <v>51</v>
      </c>
      <c r="H82" s="15"/>
    </row>
    <row r="83" spans="1:8">
      <c r="A83" s="3" t="s">
        <v>4621</v>
      </c>
      <c r="E83">
        <f>COUNTIF(E3:E80,"=N")</f>
        <v>26</v>
      </c>
      <c r="H83" s="15"/>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sheetPr>
    <tabColor theme="6"/>
  </sheetPr>
  <dimension ref="A1:AZ1544"/>
  <sheetViews>
    <sheetView zoomScaleNormal="100" workbookViewId="0">
      <selection activeCell="C83" sqref="C83"/>
    </sheetView>
  </sheetViews>
  <sheetFormatPr defaultRowHeight="14.25"/>
  <cols>
    <col min="1" max="1" width="11.7109375" style="4" customWidth="1"/>
    <col min="2" max="2" width="71.85546875" style="4" bestFit="1" customWidth="1"/>
    <col min="3" max="3" width="10.85546875" style="4" bestFit="1" customWidth="1"/>
    <col min="4" max="4" width="11.140625" style="4" bestFit="1" customWidth="1"/>
    <col min="5" max="5" width="12.42578125" style="4" customWidth="1"/>
    <col min="6" max="6" width="37.140625" style="4" bestFit="1" customWidth="1"/>
    <col min="7" max="7" width="38.140625" style="4" bestFit="1" customWidth="1"/>
    <col min="8" max="8" width="38.7109375" style="4" bestFit="1" customWidth="1"/>
    <col min="9" max="9" width="30" style="4" bestFit="1" customWidth="1"/>
    <col min="10" max="10" width="29.42578125" style="4" bestFit="1" customWidth="1"/>
    <col min="11" max="11" width="30.7109375" style="4" bestFit="1" customWidth="1"/>
    <col min="12" max="12" width="31.28515625" style="4" bestFit="1" customWidth="1"/>
    <col min="13" max="13" width="22.42578125" style="4" bestFit="1" customWidth="1"/>
    <col min="14" max="14" width="26.42578125" style="4" bestFit="1" customWidth="1"/>
    <col min="15" max="15" width="27.7109375" style="4" bestFit="1" customWidth="1"/>
    <col min="16" max="16" width="28.28515625" style="4" bestFit="1" customWidth="1"/>
    <col min="17" max="17" width="19.42578125" style="4" bestFit="1" customWidth="1"/>
    <col min="18" max="18" width="33.28515625" style="4" bestFit="1" customWidth="1"/>
    <col min="19" max="19" width="34.42578125" style="4" bestFit="1" customWidth="1"/>
    <col min="20" max="20" width="35" style="4" bestFit="1" customWidth="1"/>
    <col min="21" max="21" width="26.28515625" style="4" bestFit="1" customWidth="1"/>
    <col min="22" max="22" width="45.140625" style="4" bestFit="1" customWidth="1"/>
    <col min="23" max="23" width="46.28515625" style="4" bestFit="1" customWidth="1"/>
    <col min="24" max="24" width="46.85546875" style="4" bestFit="1" customWidth="1"/>
    <col min="25" max="25" width="38.42578125" style="4" bestFit="1" customWidth="1"/>
    <col min="26" max="26" width="37.7109375" style="4" bestFit="1" customWidth="1"/>
    <col min="27" max="27" width="38.7109375" style="4" bestFit="1" customWidth="1"/>
    <col min="28" max="28" width="39.28515625" style="4" bestFit="1" customWidth="1"/>
    <col min="29" max="29" width="31.140625" style="4" bestFit="1" customWidth="1"/>
    <col min="30" max="30" width="34.7109375" style="4" bestFit="1" customWidth="1"/>
    <col min="31" max="31" width="35.7109375" style="4" bestFit="1" customWidth="1"/>
    <col min="32" max="32" width="36.28515625" style="4" bestFit="1" customWidth="1"/>
    <col min="33" max="33" width="28.140625" style="4" bestFit="1" customWidth="1"/>
    <col min="34" max="34" width="41.42578125" style="4" bestFit="1" customWidth="1"/>
    <col min="35" max="35" width="42.42578125" style="4" bestFit="1" customWidth="1"/>
    <col min="36" max="36" width="43.140625" style="4" bestFit="1" customWidth="1"/>
    <col min="37" max="37" width="34.85546875" style="4" bestFit="1" customWidth="1"/>
    <col min="38" max="38" width="17.140625" style="4" bestFit="1" customWidth="1"/>
    <col min="39" max="39" width="16.42578125" style="4" bestFit="1" customWidth="1"/>
    <col min="40" max="40" width="18.28515625" style="4" bestFit="1" customWidth="1"/>
    <col min="41" max="42" width="17.85546875" style="4" bestFit="1" customWidth="1"/>
    <col min="43" max="43" width="17.28515625" style="4" bestFit="1" customWidth="1"/>
    <col min="44" max="44" width="19.140625" style="4" bestFit="1" customWidth="1"/>
    <col min="45" max="46" width="17.140625" style="4" bestFit="1" customWidth="1"/>
    <col min="47" max="47" width="16.42578125" style="4" bestFit="1" customWidth="1"/>
    <col min="48" max="48" width="18.28515625" style="4" bestFit="1" customWidth="1"/>
    <col min="49" max="50" width="16.42578125" style="4" bestFit="1" customWidth="1"/>
    <col min="51" max="51" width="16" style="4" bestFit="1" customWidth="1"/>
    <col min="52" max="52" width="17.7109375" style="4" bestFit="1" customWidth="1"/>
    <col min="53" max="16384" width="9.140625" style="4"/>
  </cols>
  <sheetData>
    <row r="1" spans="1:52">
      <c r="A1" s="46" t="s">
        <v>65</v>
      </c>
      <c r="B1" s="47"/>
      <c r="C1" s="47"/>
    </row>
    <row r="2" spans="1:52" s="5" customFormat="1">
      <c r="B2" s="46" t="s">
        <v>0</v>
      </c>
      <c r="C2" s="46" t="s">
        <v>66</v>
      </c>
      <c r="D2" s="46" t="s">
        <v>111</v>
      </c>
    </row>
    <row r="3" spans="1:52" s="5" customFormat="1">
      <c r="B3" s="47" t="s">
        <v>2</v>
      </c>
      <c r="C3" s="48">
        <v>184</v>
      </c>
      <c r="D3" s="47" t="s">
        <v>4569</v>
      </c>
    </row>
    <row r="4" spans="1:52">
      <c r="B4" s="47" t="s">
        <v>3</v>
      </c>
      <c r="C4" s="48">
        <v>545</v>
      </c>
      <c r="D4" s="47" t="s">
        <v>4316</v>
      </c>
      <c r="E4" s="6"/>
      <c r="F4" s="7"/>
      <c r="G4" s="7"/>
      <c r="H4" s="7"/>
      <c r="I4" s="7"/>
      <c r="J4" s="7"/>
      <c r="K4" s="7"/>
      <c r="L4" s="7"/>
      <c r="M4" s="7"/>
      <c r="N4" s="7"/>
      <c r="O4" s="7"/>
      <c r="P4" s="7"/>
      <c r="Q4" s="7"/>
      <c r="R4" s="7"/>
      <c r="S4" s="7"/>
      <c r="T4" s="7"/>
      <c r="U4" s="7"/>
      <c r="V4" s="8"/>
      <c r="W4" s="8"/>
      <c r="X4" s="8"/>
      <c r="Y4" s="8"/>
      <c r="Z4" s="8"/>
      <c r="AA4" s="8"/>
      <c r="AB4" s="8"/>
      <c r="AC4" s="8"/>
      <c r="AD4" s="8"/>
      <c r="AE4" s="8"/>
      <c r="AF4" s="8"/>
      <c r="AG4" s="8"/>
      <c r="AH4" s="8"/>
      <c r="AI4" s="8"/>
      <c r="AJ4" s="8"/>
      <c r="AK4" s="8"/>
      <c r="AL4" s="9"/>
      <c r="AM4" s="9"/>
      <c r="AN4" s="9"/>
      <c r="AO4" s="9"/>
      <c r="AP4" s="9"/>
      <c r="AQ4" s="9"/>
      <c r="AR4" s="9"/>
      <c r="AS4" s="9"/>
      <c r="AT4" s="9"/>
      <c r="AU4" s="9"/>
      <c r="AV4" s="9"/>
      <c r="AW4" s="9"/>
      <c r="AX4" s="9"/>
      <c r="AY4" s="9"/>
      <c r="AZ4" s="9"/>
    </row>
    <row r="5" spans="1:52">
      <c r="B5" s="47" t="s">
        <v>4</v>
      </c>
      <c r="C5" s="48">
        <v>752</v>
      </c>
      <c r="D5" s="47" t="s">
        <v>4322</v>
      </c>
      <c r="E5" s="6"/>
      <c r="F5" s="7"/>
      <c r="G5" s="7"/>
      <c r="H5" s="7"/>
      <c r="I5" s="7"/>
      <c r="J5" s="7"/>
      <c r="K5" s="7"/>
      <c r="L5" s="7"/>
      <c r="M5" s="7"/>
      <c r="N5" s="7"/>
      <c r="O5" s="7"/>
      <c r="P5" s="7"/>
      <c r="Q5" s="7"/>
      <c r="R5" s="7"/>
      <c r="S5" s="7"/>
      <c r="T5" s="7"/>
      <c r="U5" s="7"/>
      <c r="V5" s="8"/>
      <c r="W5" s="8"/>
      <c r="X5" s="8"/>
      <c r="Y5" s="8"/>
      <c r="Z5" s="8"/>
      <c r="AA5" s="8"/>
      <c r="AB5" s="8"/>
      <c r="AC5" s="8"/>
      <c r="AD5" s="8"/>
      <c r="AE5" s="8"/>
      <c r="AF5" s="8"/>
      <c r="AG5" s="8"/>
      <c r="AH5" s="8"/>
      <c r="AI5" s="8"/>
      <c r="AJ5" s="8"/>
      <c r="AK5" s="8"/>
      <c r="AL5" s="9"/>
      <c r="AM5" s="9"/>
      <c r="AN5" s="9"/>
      <c r="AO5" s="9"/>
      <c r="AP5" s="9"/>
      <c r="AQ5" s="9"/>
      <c r="AR5" s="9"/>
      <c r="AS5" s="9"/>
      <c r="AT5" s="9"/>
      <c r="AU5" s="9"/>
      <c r="AV5" s="9"/>
      <c r="AW5" s="9"/>
      <c r="AX5" s="9"/>
      <c r="AY5" s="9"/>
      <c r="AZ5" s="9"/>
    </row>
    <row r="6" spans="1:52">
      <c r="B6" s="47" t="s">
        <v>5</v>
      </c>
      <c r="C6" s="48">
        <v>420</v>
      </c>
      <c r="D6" s="47" t="s">
        <v>4324</v>
      </c>
      <c r="E6" s="6"/>
      <c r="F6" s="7"/>
      <c r="G6" s="7"/>
      <c r="H6" s="7"/>
      <c r="I6" s="7"/>
      <c r="J6" s="7"/>
      <c r="K6" s="7"/>
      <c r="L6" s="7"/>
      <c r="M6" s="7"/>
      <c r="N6" s="7"/>
      <c r="O6" s="7"/>
      <c r="P6" s="7"/>
      <c r="Q6" s="7"/>
      <c r="R6" s="7"/>
      <c r="S6" s="7"/>
      <c r="T6" s="7"/>
      <c r="U6" s="7"/>
      <c r="V6" s="8"/>
      <c r="W6" s="8"/>
      <c r="X6" s="8"/>
      <c r="Y6" s="8"/>
      <c r="Z6" s="8"/>
      <c r="AA6" s="8"/>
      <c r="AB6" s="8"/>
      <c r="AC6" s="8"/>
      <c r="AD6" s="8"/>
      <c r="AE6" s="8"/>
      <c r="AF6" s="8"/>
      <c r="AG6" s="8"/>
      <c r="AH6" s="8"/>
      <c r="AI6" s="8"/>
      <c r="AJ6" s="8"/>
      <c r="AK6" s="8"/>
      <c r="AL6" s="9"/>
      <c r="AM6" s="9"/>
      <c r="AN6" s="9"/>
      <c r="AO6" s="9"/>
      <c r="AP6" s="9"/>
      <c r="AQ6" s="9"/>
      <c r="AR6" s="9"/>
      <c r="AS6" s="9"/>
      <c r="AT6" s="9"/>
      <c r="AU6" s="9"/>
      <c r="AV6" s="9"/>
      <c r="AW6" s="9"/>
      <c r="AX6" s="9"/>
      <c r="AY6" s="9"/>
      <c r="AZ6" s="9"/>
    </row>
    <row r="7" spans="1:52">
      <c r="B7" s="47" t="s">
        <v>6</v>
      </c>
      <c r="C7" s="48">
        <v>259</v>
      </c>
      <c r="D7" s="47" t="s">
        <v>4326</v>
      </c>
      <c r="E7" s="6"/>
      <c r="F7" s="7"/>
      <c r="G7" s="7"/>
      <c r="H7" s="7"/>
      <c r="I7" s="7"/>
      <c r="J7" s="7"/>
      <c r="K7" s="7"/>
      <c r="L7" s="7"/>
      <c r="M7" s="7"/>
      <c r="N7" s="7"/>
      <c r="O7" s="7"/>
      <c r="P7" s="7"/>
      <c r="Q7" s="7"/>
      <c r="R7" s="7"/>
      <c r="S7" s="7"/>
      <c r="T7" s="7"/>
      <c r="U7" s="7"/>
      <c r="V7" s="8"/>
      <c r="W7" s="8"/>
      <c r="X7" s="8"/>
      <c r="Y7" s="8"/>
      <c r="Z7" s="8"/>
      <c r="AA7" s="8"/>
      <c r="AB7" s="8"/>
      <c r="AC7" s="8"/>
      <c r="AD7" s="8"/>
      <c r="AE7" s="8"/>
      <c r="AF7" s="8"/>
      <c r="AG7" s="8"/>
      <c r="AH7" s="8"/>
      <c r="AI7" s="8"/>
      <c r="AJ7" s="8"/>
      <c r="AK7" s="8"/>
      <c r="AL7" s="9"/>
      <c r="AM7" s="9"/>
      <c r="AN7" s="9"/>
      <c r="AO7" s="9"/>
      <c r="AP7" s="9"/>
      <c r="AQ7" s="9"/>
      <c r="AR7" s="9"/>
      <c r="AS7" s="9"/>
      <c r="AT7" s="9"/>
      <c r="AU7" s="9"/>
      <c r="AV7" s="9"/>
      <c r="AW7" s="9"/>
      <c r="AX7" s="9"/>
      <c r="AY7" s="9"/>
      <c r="AZ7" s="9"/>
    </row>
    <row r="8" spans="1:52">
      <c r="B8" s="47" t="s">
        <v>7</v>
      </c>
      <c r="C8" s="48">
        <v>359</v>
      </c>
      <c r="D8" s="47" t="s">
        <v>4329</v>
      </c>
      <c r="E8" s="6"/>
      <c r="F8" s="7"/>
      <c r="G8" s="7"/>
      <c r="H8" s="7"/>
      <c r="I8" s="7"/>
      <c r="J8" s="7"/>
      <c r="K8" s="7"/>
      <c r="L8" s="7"/>
      <c r="M8" s="7"/>
      <c r="N8" s="7"/>
      <c r="O8" s="7"/>
      <c r="P8" s="7"/>
      <c r="Q8" s="7"/>
      <c r="R8" s="7"/>
      <c r="S8" s="7"/>
      <c r="T8" s="7"/>
      <c r="U8" s="7"/>
      <c r="V8" s="8"/>
      <c r="W8" s="8"/>
      <c r="X8" s="8"/>
      <c r="Y8" s="8"/>
      <c r="Z8" s="8"/>
      <c r="AA8" s="8"/>
      <c r="AB8" s="8"/>
      <c r="AC8" s="8"/>
      <c r="AD8" s="8"/>
      <c r="AE8" s="8"/>
      <c r="AF8" s="8"/>
      <c r="AG8" s="8"/>
      <c r="AH8" s="8"/>
      <c r="AI8" s="8"/>
      <c r="AJ8" s="8"/>
      <c r="AK8" s="8"/>
      <c r="AL8" s="9"/>
      <c r="AM8" s="9"/>
      <c r="AN8" s="9"/>
      <c r="AO8" s="9"/>
      <c r="AP8" s="9"/>
      <c r="AQ8" s="9"/>
      <c r="AR8" s="9"/>
      <c r="AS8" s="9"/>
      <c r="AT8" s="9"/>
      <c r="AU8" s="9"/>
      <c r="AV8" s="9"/>
      <c r="AW8" s="9"/>
      <c r="AX8" s="9"/>
      <c r="AY8" s="9"/>
      <c r="AZ8" s="9"/>
    </row>
    <row r="9" spans="1:52">
      <c r="B9" s="47" t="s">
        <v>8</v>
      </c>
      <c r="C9" s="48">
        <v>77</v>
      </c>
      <c r="D9" s="47" t="s">
        <v>4332</v>
      </c>
      <c r="E9" s="6"/>
      <c r="F9" s="7"/>
      <c r="G9" s="7"/>
      <c r="H9" s="7"/>
      <c r="I9" s="7"/>
      <c r="J9" s="7"/>
      <c r="K9" s="7"/>
      <c r="L9" s="7"/>
      <c r="M9" s="7"/>
      <c r="N9" s="7"/>
      <c r="O9" s="7"/>
      <c r="P9" s="7"/>
      <c r="Q9" s="7"/>
      <c r="R9" s="7"/>
      <c r="S9" s="7"/>
      <c r="T9" s="7"/>
      <c r="U9" s="7"/>
      <c r="V9" s="8"/>
      <c r="W9" s="8"/>
      <c r="X9" s="8"/>
      <c r="Y9" s="8"/>
      <c r="Z9" s="8"/>
      <c r="AA9" s="8"/>
      <c r="AB9" s="8"/>
      <c r="AC9" s="8"/>
      <c r="AD9" s="8"/>
      <c r="AE9" s="8"/>
      <c r="AF9" s="8"/>
      <c r="AG9" s="8"/>
      <c r="AH9" s="8"/>
      <c r="AI9" s="8"/>
      <c r="AJ9" s="8"/>
      <c r="AK9" s="8"/>
      <c r="AL9" s="9"/>
      <c r="AM9" s="9"/>
      <c r="AN9" s="9"/>
      <c r="AO9" s="9"/>
      <c r="AP9" s="9"/>
      <c r="AQ9" s="9"/>
      <c r="AR9" s="9"/>
      <c r="AS9" s="9"/>
      <c r="AT9" s="9"/>
      <c r="AU9" s="9"/>
      <c r="AV9" s="9"/>
      <c r="AW9" s="9"/>
      <c r="AX9" s="9"/>
      <c r="AY9" s="9"/>
      <c r="AZ9" s="9"/>
    </row>
    <row r="10" spans="1:52">
      <c r="B10" s="47" t="s">
        <v>67</v>
      </c>
      <c r="C10" s="48">
        <v>451</v>
      </c>
      <c r="D10" s="47" t="s">
        <v>4335</v>
      </c>
      <c r="E10" s="6"/>
      <c r="F10" s="7"/>
      <c r="G10" s="7"/>
      <c r="H10" s="7"/>
      <c r="I10" s="7"/>
      <c r="J10" s="7"/>
      <c r="K10" s="7"/>
      <c r="L10" s="7"/>
      <c r="M10" s="7"/>
      <c r="N10" s="7"/>
      <c r="O10" s="7"/>
      <c r="P10" s="7"/>
      <c r="Q10" s="7"/>
      <c r="R10" s="7"/>
      <c r="S10" s="7"/>
      <c r="T10" s="7"/>
      <c r="U10" s="7"/>
      <c r="V10" s="8"/>
      <c r="W10" s="8"/>
      <c r="X10" s="8"/>
      <c r="Y10" s="8"/>
      <c r="Z10" s="8"/>
      <c r="AA10" s="8"/>
      <c r="AB10" s="8"/>
      <c r="AC10" s="8"/>
      <c r="AD10" s="8"/>
      <c r="AE10" s="8"/>
      <c r="AF10" s="8"/>
      <c r="AG10" s="8"/>
      <c r="AH10" s="8"/>
      <c r="AI10" s="8"/>
      <c r="AJ10" s="8"/>
      <c r="AK10" s="8"/>
      <c r="AL10" s="9"/>
      <c r="AM10" s="9"/>
      <c r="AN10" s="9"/>
      <c r="AO10" s="9"/>
      <c r="AP10" s="9"/>
      <c r="AQ10" s="9"/>
      <c r="AR10" s="9"/>
      <c r="AS10" s="9"/>
      <c r="AT10" s="9"/>
      <c r="AU10" s="9"/>
      <c r="AV10" s="9"/>
      <c r="AW10" s="9"/>
      <c r="AX10" s="9"/>
      <c r="AY10" s="9"/>
      <c r="AZ10" s="9"/>
    </row>
    <row r="11" spans="1:52">
      <c r="B11" s="47" t="s">
        <v>68</v>
      </c>
      <c r="C11" s="48">
        <v>178</v>
      </c>
      <c r="D11" s="47" t="s">
        <v>4570</v>
      </c>
      <c r="E11" s="6"/>
      <c r="F11" s="7"/>
      <c r="G11" s="7"/>
      <c r="H11" s="7"/>
      <c r="I11" s="7"/>
      <c r="J11" s="7"/>
      <c r="K11" s="7"/>
      <c r="L11" s="7"/>
      <c r="M11" s="7"/>
      <c r="N11" s="7"/>
      <c r="O11" s="7"/>
      <c r="P11" s="7"/>
      <c r="Q11" s="7"/>
      <c r="R11" s="7"/>
      <c r="S11" s="7"/>
      <c r="T11" s="7"/>
      <c r="U11" s="7"/>
      <c r="V11" s="8"/>
      <c r="W11" s="8"/>
      <c r="X11" s="8"/>
      <c r="Y11" s="8"/>
      <c r="Z11" s="8"/>
      <c r="AA11" s="8"/>
      <c r="AB11" s="8"/>
      <c r="AC11" s="8"/>
      <c r="AD11" s="8"/>
      <c r="AE11" s="8"/>
      <c r="AF11" s="8"/>
      <c r="AG11" s="8"/>
      <c r="AH11" s="8"/>
      <c r="AI11" s="8"/>
      <c r="AJ11" s="8"/>
      <c r="AK11" s="8"/>
    </row>
    <row r="12" spans="1:52">
      <c r="B12" s="47" t="s">
        <v>62</v>
      </c>
      <c r="C12" s="48">
        <v>293</v>
      </c>
      <c r="D12" s="47" t="s">
        <v>4338</v>
      </c>
      <c r="E12" s="6"/>
      <c r="F12" s="7"/>
      <c r="G12" s="7"/>
      <c r="H12" s="7"/>
      <c r="I12" s="7"/>
      <c r="J12" s="7"/>
      <c r="K12" s="7"/>
      <c r="L12" s="7"/>
      <c r="M12" s="7"/>
      <c r="N12" s="7"/>
      <c r="O12" s="7"/>
      <c r="P12" s="7"/>
      <c r="Q12" s="7"/>
      <c r="R12" s="7"/>
      <c r="S12" s="7"/>
      <c r="T12" s="7"/>
      <c r="U12" s="7"/>
      <c r="V12" s="8"/>
      <c r="W12" s="8"/>
      <c r="X12" s="8"/>
      <c r="Y12" s="8"/>
      <c r="Z12" s="8"/>
      <c r="AA12" s="8"/>
      <c r="AB12" s="8"/>
      <c r="AC12" s="8"/>
      <c r="AD12" s="8"/>
      <c r="AE12" s="8"/>
      <c r="AF12" s="8"/>
      <c r="AG12" s="8"/>
      <c r="AH12" s="8"/>
      <c r="AI12" s="8"/>
      <c r="AJ12" s="8"/>
      <c r="AK12" s="8"/>
    </row>
    <row r="13" spans="1:52">
      <c r="B13" s="47" t="s">
        <v>10</v>
      </c>
      <c r="C13" s="48">
        <v>344</v>
      </c>
      <c r="D13" s="47" t="s">
        <v>4340</v>
      </c>
      <c r="E13" s="6"/>
      <c r="F13" s="7"/>
      <c r="G13" s="7"/>
      <c r="H13" s="7"/>
      <c r="I13" s="7"/>
      <c r="J13" s="7"/>
      <c r="K13" s="7"/>
      <c r="L13" s="7"/>
      <c r="M13" s="7"/>
      <c r="N13" s="7"/>
      <c r="O13" s="7"/>
      <c r="P13" s="7"/>
      <c r="Q13" s="7"/>
      <c r="R13" s="7"/>
      <c r="S13" s="7"/>
      <c r="T13" s="7"/>
      <c r="U13" s="7"/>
      <c r="V13" s="8"/>
      <c r="W13" s="8"/>
      <c r="X13" s="8"/>
      <c r="Y13" s="8"/>
      <c r="Z13" s="8"/>
      <c r="AA13" s="8"/>
      <c r="AB13" s="8"/>
      <c r="AC13" s="8"/>
      <c r="AD13" s="8"/>
      <c r="AE13" s="8"/>
      <c r="AF13" s="8"/>
      <c r="AG13" s="8"/>
      <c r="AH13" s="8"/>
      <c r="AI13" s="8"/>
      <c r="AJ13" s="8"/>
      <c r="AK13" s="8"/>
    </row>
    <row r="14" spans="1:52">
      <c r="B14" s="47" t="s">
        <v>69</v>
      </c>
      <c r="C14" s="48">
        <v>392</v>
      </c>
      <c r="D14" s="47" t="s">
        <v>4343</v>
      </c>
      <c r="E14" s="6"/>
      <c r="F14" s="7"/>
      <c r="G14" s="7"/>
      <c r="H14" s="7"/>
      <c r="I14" s="7"/>
      <c r="J14" s="7"/>
      <c r="K14" s="7"/>
      <c r="L14" s="7"/>
      <c r="M14" s="7"/>
      <c r="N14" s="7"/>
      <c r="O14" s="7"/>
      <c r="P14" s="7"/>
      <c r="Q14" s="7"/>
      <c r="R14" s="7"/>
      <c r="S14" s="7"/>
      <c r="T14" s="7"/>
      <c r="U14" s="7"/>
      <c r="V14" s="8"/>
      <c r="W14" s="8"/>
      <c r="X14" s="8"/>
      <c r="Y14" s="8"/>
      <c r="Z14" s="8"/>
      <c r="AA14" s="8"/>
      <c r="AB14" s="8"/>
      <c r="AC14" s="8"/>
      <c r="AD14" s="8"/>
      <c r="AE14" s="8"/>
      <c r="AF14" s="8"/>
      <c r="AG14" s="8"/>
      <c r="AH14" s="8"/>
      <c r="AI14" s="8"/>
      <c r="AJ14" s="8"/>
      <c r="AK14" s="8"/>
    </row>
    <row r="15" spans="1:52">
      <c r="B15" s="47" t="s">
        <v>12</v>
      </c>
      <c r="C15" s="48">
        <v>298</v>
      </c>
      <c r="D15" s="47" t="s">
        <v>4346</v>
      </c>
      <c r="E15" s="6"/>
      <c r="F15" s="7"/>
      <c r="G15" s="7"/>
      <c r="H15" s="7"/>
      <c r="I15" s="7"/>
      <c r="J15" s="7"/>
      <c r="K15" s="7"/>
      <c r="L15" s="7"/>
      <c r="M15" s="7"/>
      <c r="N15" s="7"/>
      <c r="O15" s="7"/>
      <c r="P15" s="7"/>
      <c r="Q15" s="7"/>
      <c r="R15" s="7"/>
      <c r="S15" s="7"/>
      <c r="T15" s="7"/>
      <c r="U15" s="7"/>
      <c r="V15" s="8"/>
      <c r="W15" s="8"/>
      <c r="X15" s="8"/>
      <c r="Y15" s="8"/>
      <c r="Z15" s="8"/>
      <c r="AA15" s="8"/>
      <c r="AB15" s="8"/>
      <c r="AC15" s="8"/>
      <c r="AD15" s="8"/>
      <c r="AE15" s="8"/>
      <c r="AF15" s="8"/>
      <c r="AG15" s="8"/>
      <c r="AH15" s="8"/>
      <c r="AI15" s="8"/>
      <c r="AJ15" s="8"/>
      <c r="AK15" s="8"/>
    </row>
    <row r="16" spans="1:52">
      <c r="B16" s="47" t="s">
        <v>70</v>
      </c>
      <c r="C16" s="48">
        <v>102</v>
      </c>
      <c r="D16" s="47" t="s">
        <v>4571</v>
      </c>
      <c r="E16" s="6"/>
      <c r="F16" s="7"/>
      <c r="G16" s="7"/>
      <c r="H16" s="7"/>
      <c r="I16" s="7"/>
      <c r="J16" s="7"/>
      <c r="K16" s="7"/>
      <c r="L16" s="7"/>
      <c r="M16" s="7"/>
      <c r="N16" s="7"/>
      <c r="O16" s="7"/>
      <c r="P16" s="7"/>
      <c r="Q16" s="7"/>
      <c r="R16" s="7"/>
      <c r="S16" s="7"/>
      <c r="T16" s="7"/>
      <c r="U16" s="7"/>
      <c r="V16" s="8"/>
      <c r="W16" s="8"/>
      <c r="X16" s="8"/>
      <c r="Y16" s="8"/>
      <c r="Z16" s="8"/>
      <c r="AA16" s="8"/>
      <c r="AB16" s="8"/>
      <c r="AC16" s="8"/>
      <c r="AD16" s="8"/>
      <c r="AE16" s="8"/>
      <c r="AF16" s="8"/>
      <c r="AG16" s="8"/>
      <c r="AH16" s="8"/>
      <c r="AI16" s="8"/>
      <c r="AJ16" s="8"/>
      <c r="AK16" s="8"/>
    </row>
    <row r="17" spans="2:37">
      <c r="B17" s="47" t="s">
        <v>71</v>
      </c>
      <c r="C17" s="48">
        <v>102</v>
      </c>
      <c r="D17" s="47" t="s">
        <v>4572</v>
      </c>
      <c r="E17" s="6"/>
      <c r="F17" s="7"/>
      <c r="G17" s="7"/>
      <c r="H17" s="7"/>
      <c r="I17" s="7"/>
      <c r="J17" s="7"/>
      <c r="K17" s="7"/>
      <c r="L17" s="7"/>
      <c r="M17" s="7"/>
      <c r="N17" s="7"/>
      <c r="O17" s="7"/>
      <c r="P17" s="7"/>
      <c r="Q17" s="7"/>
      <c r="R17" s="7"/>
      <c r="S17" s="7"/>
      <c r="T17" s="7"/>
      <c r="U17" s="7"/>
      <c r="V17" s="8"/>
      <c r="W17" s="8"/>
      <c r="X17" s="8"/>
      <c r="Y17" s="8"/>
      <c r="Z17" s="8"/>
      <c r="AA17" s="8"/>
      <c r="AB17" s="8"/>
      <c r="AC17" s="8"/>
      <c r="AD17" s="8"/>
      <c r="AE17" s="8"/>
      <c r="AF17" s="8"/>
      <c r="AG17" s="8"/>
      <c r="AH17" s="8"/>
      <c r="AI17" s="8"/>
      <c r="AJ17" s="8"/>
      <c r="AK17" s="8"/>
    </row>
    <row r="18" spans="2:37">
      <c r="B18" s="47" t="s">
        <v>14</v>
      </c>
      <c r="C18" s="48">
        <v>638</v>
      </c>
      <c r="D18" s="47" t="s">
        <v>4349</v>
      </c>
      <c r="E18" s="6"/>
      <c r="F18" s="7"/>
      <c r="G18" s="7"/>
      <c r="H18" s="7"/>
      <c r="I18" s="7"/>
      <c r="J18" s="7"/>
      <c r="K18" s="7"/>
      <c r="L18" s="7"/>
      <c r="M18" s="7"/>
      <c r="N18" s="7"/>
      <c r="O18" s="7"/>
      <c r="P18" s="7"/>
      <c r="Q18" s="7"/>
      <c r="R18" s="7"/>
      <c r="S18" s="7"/>
      <c r="T18" s="7"/>
      <c r="U18" s="7"/>
      <c r="V18" s="8"/>
      <c r="W18" s="8"/>
      <c r="X18" s="8"/>
      <c r="Y18" s="8"/>
      <c r="Z18" s="8"/>
      <c r="AA18" s="8"/>
      <c r="AB18" s="8"/>
      <c r="AC18" s="8"/>
      <c r="AD18" s="8"/>
      <c r="AE18" s="8"/>
      <c r="AF18" s="8"/>
      <c r="AG18" s="8"/>
      <c r="AH18" s="8"/>
      <c r="AI18" s="8"/>
      <c r="AJ18" s="8"/>
      <c r="AK18" s="8"/>
    </row>
    <row r="19" spans="2:37">
      <c r="B19" s="47" t="s">
        <v>72</v>
      </c>
      <c r="C19" s="48">
        <v>213</v>
      </c>
      <c r="D19" s="47" t="s">
        <v>4568</v>
      </c>
      <c r="E19" s="6"/>
      <c r="F19" s="7"/>
      <c r="G19" s="7"/>
      <c r="H19" s="7"/>
      <c r="I19" s="7"/>
      <c r="J19" s="7"/>
      <c r="K19" s="7"/>
      <c r="L19" s="7"/>
      <c r="M19" s="7"/>
      <c r="N19" s="7"/>
      <c r="O19" s="7"/>
      <c r="P19" s="7"/>
      <c r="Q19" s="7"/>
      <c r="R19" s="7"/>
      <c r="S19" s="7"/>
      <c r="T19" s="7"/>
      <c r="U19" s="7"/>
      <c r="V19" s="8"/>
      <c r="W19" s="8"/>
      <c r="X19" s="8"/>
      <c r="Y19" s="8"/>
      <c r="Z19" s="8"/>
      <c r="AA19" s="8"/>
      <c r="AB19" s="8"/>
      <c r="AC19" s="8"/>
      <c r="AD19" s="8"/>
      <c r="AE19" s="8"/>
      <c r="AF19" s="8"/>
      <c r="AG19" s="8"/>
      <c r="AH19" s="8"/>
      <c r="AI19" s="8"/>
      <c r="AJ19" s="8"/>
      <c r="AK19" s="8"/>
    </row>
    <row r="20" spans="2:37">
      <c r="B20" s="47" t="s">
        <v>15</v>
      </c>
      <c r="C20" s="48">
        <v>241</v>
      </c>
      <c r="D20" s="47" t="s">
        <v>4351</v>
      </c>
      <c r="E20" s="6"/>
      <c r="F20" s="7"/>
      <c r="G20" s="7"/>
      <c r="H20" s="7"/>
      <c r="I20" s="7"/>
      <c r="J20" s="7"/>
      <c r="K20" s="7"/>
      <c r="L20" s="7"/>
      <c r="M20" s="7"/>
      <c r="N20" s="7"/>
      <c r="O20" s="7"/>
      <c r="P20" s="7"/>
      <c r="Q20" s="7"/>
      <c r="R20" s="7"/>
      <c r="S20" s="7"/>
      <c r="T20" s="7"/>
      <c r="U20" s="7"/>
      <c r="V20" s="8"/>
      <c r="W20" s="8"/>
      <c r="X20" s="8"/>
      <c r="Y20" s="8"/>
      <c r="Z20" s="8"/>
      <c r="AA20" s="8"/>
      <c r="AB20" s="8"/>
      <c r="AC20" s="8"/>
      <c r="AD20" s="8"/>
      <c r="AE20" s="8"/>
      <c r="AF20" s="8"/>
      <c r="AG20" s="8"/>
      <c r="AH20" s="8"/>
      <c r="AI20" s="8"/>
      <c r="AJ20" s="8"/>
      <c r="AK20" s="8"/>
    </row>
    <row r="21" spans="2:37">
      <c r="B21" s="47" t="s">
        <v>16</v>
      </c>
      <c r="C21" s="48">
        <v>711</v>
      </c>
      <c r="D21" s="47" t="s">
        <v>4354</v>
      </c>
      <c r="E21" s="6"/>
      <c r="F21" s="7"/>
      <c r="G21" s="7"/>
      <c r="H21" s="7"/>
      <c r="I21" s="7"/>
      <c r="J21" s="7"/>
      <c r="K21" s="7"/>
      <c r="L21" s="7"/>
      <c r="M21" s="7"/>
      <c r="N21" s="7"/>
      <c r="O21" s="7"/>
      <c r="P21" s="7"/>
      <c r="Q21" s="7"/>
      <c r="R21" s="7"/>
      <c r="S21" s="7"/>
      <c r="T21" s="7"/>
      <c r="U21" s="7"/>
      <c r="V21" s="8"/>
      <c r="W21" s="8"/>
      <c r="X21" s="8"/>
      <c r="Y21" s="8"/>
      <c r="Z21" s="8"/>
      <c r="AA21" s="8"/>
      <c r="AB21" s="8"/>
      <c r="AC21" s="8"/>
      <c r="AD21" s="8"/>
      <c r="AE21" s="8"/>
      <c r="AF21" s="8"/>
      <c r="AG21" s="8"/>
      <c r="AH21" s="8"/>
      <c r="AI21" s="8"/>
      <c r="AJ21" s="8"/>
      <c r="AK21" s="8"/>
    </row>
    <row r="22" spans="2:37">
      <c r="B22" s="47" t="s">
        <v>74</v>
      </c>
      <c r="C22" s="48">
        <v>146</v>
      </c>
      <c r="D22" s="47" t="s">
        <v>4482</v>
      </c>
      <c r="E22" s="6"/>
      <c r="F22" s="7"/>
      <c r="G22" s="7"/>
      <c r="H22" s="7"/>
      <c r="I22" s="7"/>
      <c r="J22" s="7"/>
      <c r="K22" s="7"/>
      <c r="L22" s="7"/>
      <c r="M22" s="7"/>
      <c r="N22" s="7"/>
      <c r="O22" s="7"/>
      <c r="P22" s="7"/>
      <c r="Q22" s="7"/>
      <c r="R22" s="7"/>
      <c r="S22" s="7"/>
      <c r="T22" s="7"/>
      <c r="U22" s="7"/>
      <c r="V22" s="8"/>
      <c r="W22" s="8"/>
      <c r="X22" s="8"/>
      <c r="Y22" s="8"/>
      <c r="Z22" s="8"/>
      <c r="AA22" s="8"/>
      <c r="AB22" s="8"/>
      <c r="AC22" s="8"/>
      <c r="AD22" s="8"/>
      <c r="AE22" s="8"/>
      <c r="AF22" s="8"/>
      <c r="AG22" s="8"/>
      <c r="AH22" s="8"/>
      <c r="AI22" s="8"/>
      <c r="AJ22" s="8"/>
      <c r="AK22" s="8"/>
    </row>
    <row r="23" spans="2:37">
      <c r="B23" s="47" t="s">
        <v>73</v>
      </c>
      <c r="C23" s="48">
        <v>314</v>
      </c>
      <c r="D23" s="47" t="s">
        <v>4356</v>
      </c>
      <c r="E23" s="6"/>
      <c r="F23" s="7"/>
      <c r="G23" s="7"/>
      <c r="H23" s="7"/>
      <c r="I23" s="7"/>
      <c r="J23" s="7"/>
      <c r="K23" s="7"/>
      <c r="L23" s="7"/>
      <c r="M23" s="7"/>
      <c r="N23" s="7"/>
      <c r="O23" s="7"/>
      <c r="P23" s="7"/>
      <c r="Q23" s="7"/>
      <c r="R23" s="7"/>
      <c r="S23" s="7"/>
      <c r="T23" s="7"/>
      <c r="U23" s="7"/>
      <c r="V23" s="8"/>
      <c r="W23" s="8"/>
      <c r="X23" s="8"/>
      <c r="Y23" s="8"/>
      <c r="Z23" s="8"/>
      <c r="AA23" s="8"/>
      <c r="AB23" s="8"/>
      <c r="AC23" s="8"/>
      <c r="AD23" s="8"/>
      <c r="AE23" s="8"/>
      <c r="AF23" s="8"/>
      <c r="AG23" s="8"/>
      <c r="AH23" s="8"/>
      <c r="AI23" s="8"/>
      <c r="AJ23" s="8"/>
      <c r="AK23" s="8"/>
    </row>
    <row r="24" spans="2:37">
      <c r="B24" s="47" t="s">
        <v>75</v>
      </c>
      <c r="C24" s="48">
        <v>104</v>
      </c>
      <c r="D24" s="47" t="s">
        <v>4483</v>
      </c>
      <c r="E24" s="6"/>
      <c r="F24" s="7"/>
      <c r="G24" s="7"/>
      <c r="H24" s="7"/>
      <c r="I24" s="7"/>
      <c r="J24" s="7"/>
      <c r="K24" s="7"/>
      <c r="L24" s="7"/>
      <c r="M24" s="7"/>
      <c r="N24" s="7"/>
      <c r="O24" s="7"/>
      <c r="P24" s="7"/>
      <c r="Q24" s="7"/>
      <c r="R24" s="7"/>
      <c r="S24" s="7"/>
      <c r="T24" s="7"/>
      <c r="U24" s="7"/>
      <c r="V24" s="8"/>
      <c r="W24" s="8"/>
      <c r="X24" s="8"/>
      <c r="Y24" s="8"/>
      <c r="Z24" s="8"/>
      <c r="AA24" s="8"/>
      <c r="AB24" s="8"/>
      <c r="AC24" s="8"/>
      <c r="AD24" s="8"/>
      <c r="AE24" s="8"/>
      <c r="AF24" s="8"/>
      <c r="AG24" s="8"/>
      <c r="AH24" s="8"/>
      <c r="AI24" s="8"/>
      <c r="AJ24" s="8"/>
      <c r="AK24" s="8"/>
    </row>
    <row r="25" spans="2:37">
      <c r="B25" s="47" t="s">
        <v>17</v>
      </c>
      <c r="C25" s="48">
        <v>290</v>
      </c>
      <c r="D25" s="47" t="s">
        <v>4359</v>
      </c>
      <c r="E25" s="6"/>
      <c r="F25" s="7"/>
      <c r="G25" s="7"/>
      <c r="H25" s="7"/>
      <c r="I25" s="7"/>
      <c r="J25" s="7"/>
      <c r="K25" s="7"/>
      <c r="L25" s="7"/>
      <c r="M25" s="7"/>
      <c r="N25" s="7"/>
      <c r="O25" s="7"/>
      <c r="P25" s="7"/>
      <c r="Q25" s="7"/>
      <c r="R25" s="7"/>
      <c r="S25" s="7"/>
      <c r="T25" s="7"/>
      <c r="U25" s="7"/>
      <c r="V25" s="8"/>
      <c r="W25" s="8"/>
      <c r="X25" s="8"/>
      <c r="Y25" s="8"/>
      <c r="Z25" s="8"/>
      <c r="AA25" s="8"/>
      <c r="AB25" s="8"/>
      <c r="AC25" s="8"/>
      <c r="AD25" s="8"/>
      <c r="AE25" s="8"/>
      <c r="AF25" s="8"/>
      <c r="AG25" s="8"/>
      <c r="AH25" s="8"/>
      <c r="AI25" s="8"/>
      <c r="AJ25" s="8"/>
      <c r="AK25" s="8"/>
    </row>
    <row r="26" spans="2:37">
      <c r="B26" s="47" t="s">
        <v>18</v>
      </c>
      <c r="C26" s="48">
        <v>201</v>
      </c>
      <c r="D26" s="47" t="s">
        <v>4490</v>
      </c>
      <c r="E26" s="6"/>
      <c r="F26" s="7"/>
      <c r="G26" s="7"/>
      <c r="H26" s="7"/>
      <c r="I26" s="7"/>
      <c r="J26" s="7"/>
      <c r="K26" s="7"/>
      <c r="L26" s="7"/>
      <c r="M26" s="7"/>
      <c r="N26" s="7"/>
      <c r="O26" s="7"/>
      <c r="P26" s="7"/>
      <c r="Q26" s="7"/>
      <c r="R26" s="7"/>
      <c r="S26" s="7"/>
      <c r="T26" s="7"/>
      <c r="U26" s="7"/>
      <c r="V26" s="8"/>
      <c r="W26" s="8"/>
      <c r="X26" s="8"/>
      <c r="Y26" s="8"/>
      <c r="Z26" s="8"/>
      <c r="AA26" s="8"/>
      <c r="AB26" s="8"/>
      <c r="AC26" s="8"/>
      <c r="AD26" s="8"/>
      <c r="AE26" s="8"/>
      <c r="AF26" s="8"/>
      <c r="AG26" s="8"/>
      <c r="AH26" s="8"/>
      <c r="AI26" s="8"/>
      <c r="AJ26" s="8"/>
      <c r="AK26" s="8"/>
    </row>
    <row r="27" spans="2:37">
      <c r="B27" s="47" t="s">
        <v>19</v>
      </c>
      <c r="C27" s="48">
        <v>324</v>
      </c>
      <c r="D27" s="47" t="s">
        <v>4361</v>
      </c>
      <c r="E27" s="6"/>
      <c r="F27" s="7"/>
      <c r="G27" s="7"/>
      <c r="H27" s="7"/>
      <c r="I27" s="7"/>
      <c r="J27" s="7"/>
      <c r="K27" s="7"/>
      <c r="L27" s="7"/>
      <c r="M27" s="7"/>
      <c r="N27" s="7"/>
      <c r="O27" s="7"/>
      <c r="P27" s="7"/>
      <c r="Q27" s="7"/>
      <c r="R27" s="7"/>
      <c r="S27" s="7"/>
      <c r="T27" s="7"/>
      <c r="U27" s="7"/>
      <c r="V27" s="8"/>
      <c r="W27" s="8"/>
      <c r="X27" s="8"/>
      <c r="Y27" s="8"/>
      <c r="Z27" s="8"/>
      <c r="AA27" s="8"/>
      <c r="AB27" s="8"/>
      <c r="AC27" s="8"/>
      <c r="AD27" s="8"/>
      <c r="AE27" s="8"/>
      <c r="AF27" s="8"/>
      <c r="AG27" s="8"/>
      <c r="AH27" s="8"/>
      <c r="AI27" s="8"/>
      <c r="AJ27" s="8"/>
      <c r="AK27" s="8"/>
    </row>
    <row r="28" spans="2:37">
      <c r="B28" s="47" t="s">
        <v>76</v>
      </c>
      <c r="C28" s="48">
        <v>99</v>
      </c>
      <c r="D28" s="47" t="s">
        <v>4493</v>
      </c>
      <c r="E28" s="6"/>
      <c r="F28" s="7"/>
      <c r="G28" s="7"/>
      <c r="H28" s="7"/>
      <c r="I28" s="7"/>
      <c r="J28" s="7"/>
      <c r="K28" s="7"/>
      <c r="L28" s="7"/>
      <c r="M28" s="7"/>
      <c r="N28" s="7"/>
      <c r="O28" s="7"/>
      <c r="P28" s="7"/>
      <c r="Q28" s="7"/>
      <c r="R28" s="7"/>
      <c r="S28" s="7"/>
      <c r="T28" s="7"/>
      <c r="U28" s="7"/>
      <c r="V28" s="8"/>
      <c r="W28" s="8"/>
      <c r="X28" s="8"/>
      <c r="Y28" s="8"/>
      <c r="Z28" s="8"/>
      <c r="AA28" s="8"/>
      <c r="AB28" s="8"/>
      <c r="AC28" s="8"/>
      <c r="AD28" s="8"/>
      <c r="AE28" s="8"/>
      <c r="AF28" s="8"/>
      <c r="AG28" s="8"/>
      <c r="AH28" s="8"/>
      <c r="AI28" s="8"/>
      <c r="AJ28" s="8"/>
      <c r="AK28" s="8"/>
    </row>
    <row r="29" spans="2:37">
      <c r="B29" s="47" t="s">
        <v>20</v>
      </c>
      <c r="C29" s="48">
        <v>186</v>
      </c>
      <c r="D29" s="47" t="s">
        <v>4573</v>
      </c>
      <c r="E29" s="6"/>
      <c r="F29" s="7"/>
      <c r="G29" s="7"/>
      <c r="H29" s="7"/>
      <c r="I29" s="7"/>
      <c r="J29" s="7"/>
      <c r="K29" s="7"/>
      <c r="L29" s="7"/>
      <c r="M29" s="7"/>
      <c r="N29" s="7"/>
      <c r="O29" s="7"/>
      <c r="P29" s="7"/>
      <c r="Q29" s="7"/>
      <c r="R29" s="7"/>
      <c r="S29" s="7"/>
      <c r="T29" s="7"/>
      <c r="U29" s="7"/>
      <c r="V29" s="8"/>
      <c r="W29" s="8"/>
      <c r="X29" s="8"/>
      <c r="Y29" s="8"/>
      <c r="Z29" s="8"/>
      <c r="AA29" s="8"/>
      <c r="AB29" s="8"/>
      <c r="AC29" s="8"/>
      <c r="AD29" s="8"/>
      <c r="AE29" s="8"/>
      <c r="AF29" s="8"/>
      <c r="AG29" s="8"/>
      <c r="AH29" s="8"/>
      <c r="AI29" s="8"/>
      <c r="AJ29" s="8"/>
      <c r="AK29" s="8"/>
    </row>
    <row r="30" spans="2:37">
      <c r="B30" s="47" t="s">
        <v>21</v>
      </c>
      <c r="C30" s="48">
        <v>290</v>
      </c>
      <c r="D30" s="47" t="s">
        <v>4364</v>
      </c>
      <c r="E30" s="6"/>
      <c r="F30" s="7"/>
      <c r="G30" s="7"/>
      <c r="H30" s="7"/>
      <c r="I30" s="7"/>
      <c r="J30" s="7"/>
      <c r="K30" s="7"/>
      <c r="L30" s="7"/>
      <c r="M30" s="7"/>
      <c r="N30" s="7"/>
      <c r="O30" s="7"/>
      <c r="P30" s="7"/>
      <c r="Q30" s="7"/>
      <c r="R30" s="7"/>
      <c r="S30" s="7"/>
      <c r="T30" s="7"/>
      <c r="U30" s="7"/>
      <c r="V30" s="8"/>
      <c r="W30" s="8"/>
      <c r="X30" s="8"/>
      <c r="Y30" s="8"/>
      <c r="Z30" s="8"/>
      <c r="AA30" s="8"/>
      <c r="AB30" s="8"/>
      <c r="AC30" s="8"/>
      <c r="AD30" s="8"/>
      <c r="AE30" s="8"/>
      <c r="AF30" s="8"/>
      <c r="AG30" s="8"/>
      <c r="AH30" s="8"/>
      <c r="AI30" s="8"/>
      <c r="AJ30" s="8"/>
      <c r="AK30" s="8"/>
    </row>
    <row r="31" spans="2:37">
      <c r="B31" s="47" t="s">
        <v>22</v>
      </c>
      <c r="C31" s="48">
        <v>436</v>
      </c>
      <c r="D31" s="47" t="s">
        <v>4366</v>
      </c>
      <c r="E31" s="6"/>
      <c r="F31" s="7"/>
      <c r="G31" s="7"/>
      <c r="H31" s="7"/>
      <c r="I31" s="7"/>
      <c r="J31" s="7"/>
      <c r="K31" s="7"/>
      <c r="L31" s="7"/>
      <c r="M31" s="7"/>
      <c r="N31" s="7"/>
      <c r="O31" s="7"/>
      <c r="P31" s="7"/>
      <c r="Q31" s="7"/>
      <c r="R31" s="7"/>
      <c r="S31" s="7"/>
      <c r="T31" s="7"/>
      <c r="U31" s="7"/>
      <c r="V31" s="8"/>
      <c r="W31" s="8"/>
      <c r="X31" s="8"/>
      <c r="Y31" s="8"/>
      <c r="Z31" s="8"/>
      <c r="AA31" s="8"/>
      <c r="AB31" s="8"/>
      <c r="AC31" s="8"/>
      <c r="AD31" s="8"/>
      <c r="AE31" s="8"/>
      <c r="AF31" s="8"/>
      <c r="AG31" s="8"/>
      <c r="AH31" s="8"/>
      <c r="AI31" s="8"/>
      <c r="AJ31" s="8"/>
      <c r="AK31" s="8"/>
    </row>
    <row r="32" spans="2:37">
      <c r="B32" s="47" t="s">
        <v>23</v>
      </c>
      <c r="C32" s="48">
        <v>290</v>
      </c>
      <c r="D32" s="47" t="s">
        <v>4369</v>
      </c>
      <c r="E32" s="6"/>
      <c r="F32" s="7"/>
      <c r="G32" s="7"/>
      <c r="H32" s="7"/>
      <c r="I32" s="7"/>
      <c r="J32" s="7"/>
      <c r="K32" s="7"/>
      <c r="L32" s="7"/>
      <c r="M32" s="7"/>
      <c r="N32" s="7"/>
      <c r="O32" s="7"/>
      <c r="P32" s="7"/>
      <c r="Q32" s="7"/>
      <c r="R32" s="7"/>
      <c r="S32" s="7"/>
      <c r="T32" s="7"/>
      <c r="U32" s="7"/>
      <c r="V32" s="8"/>
      <c r="W32" s="8"/>
      <c r="X32" s="8"/>
      <c r="Y32" s="8"/>
      <c r="Z32" s="8"/>
      <c r="AA32" s="8"/>
      <c r="AB32" s="8"/>
      <c r="AC32" s="8"/>
      <c r="AD32" s="8"/>
      <c r="AE32" s="8"/>
      <c r="AF32" s="8"/>
      <c r="AG32" s="8"/>
      <c r="AH32" s="8"/>
      <c r="AI32" s="8"/>
      <c r="AJ32" s="8"/>
      <c r="AK32" s="8"/>
    </row>
    <row r="33" spans="2:37">
      <c r="B33" s="47" t="s">
        <v>24</v>
      </c>
      <c r="C33" s="48">
        <v>328</v>
      </c>
      <c r="D33" s="47" t="s">
        <v>4371</v>
      </c>
      <c r="E33" s="6"/>
      <c r="F33" s="7"/>
      <c r="G33" s="7"/>
      <c r="H33" s="7"/>
      <c r="I33" s="7"/>
      <c r="J33" s="7"/>
      <c r="K33" s="7"/>
      <c r="L33" s="7"/>
      <c r="M33" s="7"/>
      <c r="N33" s="7"/>
      <c r="O33" s="7"/>
      <c r="P33" s="7"/>
      <c r="Q33" s="7"/>
      <c r="R33" s="7"/>
      <c r="S33" s="7"/>
      <c r="T33" s="7"/>
      <c r="U33" s="7"/>
      <c r="V33" s="8"/>
      <c r="W33" s="8"/>
      <c r="X33" s="8"/>
      <c r="Y33" s="8"/>
      <c r="Z33" s="8"/>
      <c r="AA33" s="8"/>
      <c r="AB33" s="8"/>
      <c r="AC33" s="8"/>
      <c r="AD33" s="8"/>
      <c r="AE33" s="8"/>
      <c r="AF33" s="8"/>
      <c r="AG33" s="8"/>
      <c r="AH33" s="8"/>
      <c r="AI33" s="8"/>
      <c r="AJ33" s="8"/>
      <c r="AK33" s="8"/>
    </row>
    <row r="34" spans="2:37">
      <c r="B34" s="47" t="s">
        <v>25</v>
      </c>
      <c r="C34" s="48">
        <v>220</v>
      </c>
      <c r="D34" s="47" t="s">
        <v>4374</v>
      </c>
      <c r="E34" s="6"/>
      <c r="F34" s="7"/>
      <c r="G34" s="7"/>
      <c r="H34" s="7"/>
      <c r="I34" s="7"/>
      <c r="J34" s="7"/>
      <c r="K34" s="7"/>
      <c r="L34" s="7"/>
      <c r="M34" s="7"/>
      <c r="N34" s="7"/>
      <c r="O34" s="7"/>
      <c r="P34" s="7"/>
      <c r="Q34" s="7"/>
      <c r="R34" s="7"/>
      <c r="S34" s="7"/>
      <c r="T34" s="7"/>
      <c r="U34" s="7"/>
      <c r="V34" s="8"/>
      <c r="W34" s="8"/>
      <c r="X34" s="8"/>
      <c r="Y34" s="8"/>
      <c r="Z34" s="8"/>
      <c r="AA34" s="8"/>
      <c r="AB34" s="8"/>
      <c r="AC34" s="8"/>
      <c r="AD34" s="8"/>
      <c r="AE34" s="8"/>
      <c r="AF34" s="8"/>
      <c r="AG34" s="8"/>
      <c r="AH34" s="8"/>
      <c r="AI34" s="8"/>
      <c r="AJ34" s="8"/>
      <c r="AK34" s="8"/>
    </row>
    <row r="35" spans="2:37">
      <c r="B35" s="47" t="s">
        <v>26</v>
      </c>
      <c r="C35" s="48">
        <v>382</v>
      </c>
      <c r="D35" s="47" t="s">
        <v>4377</v>
      </c>
      <c r="E35" s="6"/>
      <c r="F35" s="7"/>
      <c r="G35" s="7"/>
      <c r="H35" s="7"/>
      <c r="I35" s="7"/>
      <c r="J35" s="7"/>
      <c r="K35" s="7"/>
      <c r="L35" s="7"/>
      <c r="M35" s="7"/>
      <c r="N35" s="7"/>
      <c r="O35" s="7"/>
      <c r="P35" s="7"/>
      <c r="Q35" s="7"/>
      <c r="R35" s="7"/>
      <c r="S35" s="7"/>
      <c r="T35" s="7"/>
      <c r="U35" s="7"/>
      <c r="V35" s="8"/>
      <c r="W35" s="8"/>
      <c r="X35" s="8"/>
      <c r="Y35" s="8"/>
      <c r="Z35" s="8"/>
      <c r="AA35" s="8"/>
      <c r="AB35" s="8"/>
      <c r="AC35" s="8"/>
      <c r="AD35" s="8"/>
      <c r="AE35" s="8"/>
      <c r="AF35" s="8"/>
      <c r="AG35" s="8"/>
      <c r="AH35" s="8"/>
      <c r="AI35" s="8"/>
      <c r="AJ35" s="8"/>
      <c r="AK35" s="8"/>
    </row>
    <row r="36" spans="2:37">
      <c r="B36" s="47" t="s">
        <v>27</v>
      </c>
      <c r="C36" s="48">
        <v>122</v>
      </c>
      <c r="D36" s="47" t="s">
        <v>4380</v>
      </c>
      <c r="E36" s="6"/>
      <c r="F36" s="7"/>
      <c r="G36" s="7"/>
      <c r="H36" s="7"/>
      <c r="I36" s="7"/>
      <c r="J36" s="7"/>
      <c r="K36" s="7"/>
      <c r="L36" s="7"/>
      <c r="M36" s="7"/>
      <c r="N36" s="7"/>
      <c r="O36" s="7"/>
      <c r="P36" s="7"/>
      <c r="Q36" s="7"/>
      <c r="R36" s="7"/>
      <c r="S36" s="7"/>
      <c r="T36" s="7"/>
      <c r="U36" s="7"/>
      <c r="V36" s="8"/>
      <c r="W36" s="8"/>
      <c r="X36" s="8"/>
      <c r="Y36" s="8"/>
      <c r="Z36" s="8"/>
      <c r="AA36" s="8"/>
      <c r="AB36" s="8"/>
      <c r="AC36" s="8"/>
      <c r="AD36" s="8"/>
      <c r="AE36" s="8"/>
      <c r="AF36" s="8"/>
      <c r="AG36" s="8"/>
      <c r="AH36" s="8"/>
      <c r="AI36" s="8"/>
      <c r="AJ36" s="8"/>
      <c r="AK36" s="8"/>
    </row>
    <row r="37" spans="2:37">
      <c r="B37" s="47" t="s">
        <v>28</v>
      </c>
      <c r="C37" s="48">
        <v>225</v>
      </c>
      <c r="D37" s="47" t="s">
        <v>4383</v>
      </c>
      <c r="E37" s="6"/>
      <c r="F37" s="7"/>
      <c r="G37" s="7"/>
      <c r="H37" s="7"/>
      <c r="I37" s="7"/>
      <c r="J37" s="7"/>
      <c r="K37" s="7"/>
      <c r="L37" s="7"/>
      <c r="M37" s="7"/>
      <c r="N37" s="7"/>
      <c r="O37" s="7"/>
      <c r="P37" s="7"/>
      <c r="Q37" s="7"/>
      <c r="R37" s="7"/>
      <c r="S37" s="7"/>
      <c r="T37" s="7"/>
      <c r="U37" s="7"/>
      <c r="V37" s="8"/>
      <c r="W37" s="8"/>
      <c r="X37" s="8"/>
      <c r="Y37" s="8"/>
      <c r="Z37" s="8"/>
      <c r="AA37" s="8"/>
      <c r="AB37" s="8"/>
      <c r="AC37" s="8"/>
      <c r="AD37" s="8"/>
      <c r="AE37" s="8"/>
      <c r="AF37" s="8"/>
      <c r="AG37" s="8"/>
      <c r="AH37" s="8"/>
      <c r="AI37" s="8"/>
      <c r="AJ37" s="8"/>
      <c r="AK37" s="8"/>
    </row>
    <row r="38" spans="2:37">
      <c r="B38" s="47" t="s">
        <v>77</v>
      </c>
      <c r="C38" s="48">
        <v>685</v>
      </c>
      <c r="D38" s="47" t="s">
        <v>4386</v>
      </c>
      <c r="E38" s="6"/>
      <c r="F38" s="7"/>
      <c r="G38" s="7"/>
      <c r="H38" s="7"/>
      <c r="I38" s="7"/>
      <c r="J38" s="7"/>
      <c r="K38" s="7"/>
      <c r="L38" s="7"/>
      <c r="M38" s="7"/>
      <c r="N38" s="7"/>
      <c r="O38" s="7"/>
      <c r="P38" s="7"/>
      <c r="Q38" s="7"/>
      <c r="R38" s="7"/>
      <c r="S38" s="7"/>
      <c r="T38" s="7"/>
      <c r="U38" s="7"/>
      <c r="V38" s="8"/>
      <c r="W38" s="8"/>
      <c r="X38" s="8"/>
      <c r="Y38" s="8"/>
      <c r="Z38" s="8"/>
      <c r="AA38" s="8"/>
      <c r="AB38" s="8"/>
      <c r="AC38" s="8"/>
      <c r="AD38" s="8"/>
      <c r="AE38" s="8"/>
      <c r="AF38" s="8"/>
      <c r="AG38" s="8"/>
      <c r="AH38" s="8"/>
      <c r="AI38" s="8"/>
      <c r="AJ38" s="8"/>
      <c r="AK38" s="8"/>
    </row>
    <row r="39" spans="2:37">
      <c r="B39" s="47" t="s">
        <v>78</v>
      </c>
      <c r="C39" s="48">
        <v>297</v>
      </c>
      <c r="D39" s="47" t="s">
        <v>4389</v>
      </c>
      <c r="E39" s="6"/>
      <c r="F39" s="7"/>
      <c r="G39" s="7"/>
      <c r="H39" s="7"/>
      <c r="I39" s="7"/>
      <c r="J39" s="7"/>
      <c r="K39" s="7"/>
      <c r="L39" s="7"/>
      <c r="M39" s="7"/>
      <c r="N39" s="7"/>
      <c r="O39" s="7"/>
      <c r="P39" s="7"/>
      <c r="Q39" s="7"/>
      <c r="R39" s="7"/>
      <c r="S39" s="7"/>
      <c r="T39" s="7"/>
      <c r="U39" s="7"/>
      <c r="V39" s="8"/>
      <c r="W39" s="8"/>
      <c r="X39" s="8"/>
      <c r="Y39" s="8"/>
      <c r="Z39" s="8"/>
      <c r="AA39" s="8"/>
      <c r="AB39" s="8"/>
      <c r="AC39" s="8"/>
      <c r="AD39" s="8"/>
      <c r="AE39" s="8"/>
      <c r="AF39" s="8"/>
      <c r="AG39" s="8"/>
      <c r="AH39" s="8"/>
      <c r="AI39" s="8"/>
      <c r="AJ39" s="8"/>
      <c r="AK39" s="8"/>
    </row>
    <row r="40" spans="2:37">
      <c r="B40" s="47" t="s">
        <v>30</v>
      </c>
      <c r="C40" s="48">
        <v>258</v>
      </c>
      <c r="D40" s="47" t="s">
        <v>4392</v>
      </c>
      <c r="E40" s="6"/>
      <c r="F40" s="7"/>
      <c r="G40" s="7"/>
      <c r="H40" s="7"/>
      <c r="I40" s="7"/>
      <c r="J40" s="7"/>
      <c r="K40" s="7"/>
      <c r="L40" s="7"/>
      <c r="M40" s="7"/>
      <c r="N40" s="7"/>
      <c r="O40" s="7"/>
      <c r="P40" s="7"/>
      <c r="Q40" s="7"/>
      <c r="R40" s="7"/>
      <c r="S40" s="7"/>
      <c r="T40" s="7"/>
      <c r="U40" s="7"/>
      <c r="V40" s="8"/>
      <c r="W40" s="8"/>
      <c r="X40" s="8"/>
      <c r="Y40" s="8"/>
      <c r="Z40" s="8"/>
      <c r="AA40" s="8"/>
      <c r="AB40" s="8"/>
      <c r="AC40" s="8"/>
      <c r="AD40" s="8"/>
      <c r="AE40" s="8"/>
      <c r="AF40" s="8"/>
      <c r="AG40" s="8"/>
      <c r="AH40" s="8"/>
      <c r="AI40" s="8"/>
      <c r="AJ40" s="8"/>
      <c r="AK40" s="8"/>
    </row>
    <row r="41" spans="2:37">
      <c r="B41" s="47" t="s">
        <v>31</v>
      </c>
      <c r="C41" s="48">
        <v>276</v>
      </c>
      <c r="D41" s="47" t="s">
        <v>4395</v>
      </c>
      <c r="E41" s="6"/>
      <c r="F41" s="7"/>
      <c r="G41" s="7"/>
      <c r="H41" s="7"/>
      <c r="I41" s="7"/>
      <c r="J41" s="7"/>
      <c r="K41" s="7"/>
      <c r="L41" s="7"/>
      <c r="M41" s="7"/>
      <c r="N41" s="7"/>
      <c r="O41" s="7"/>
      <c r="P41" s="7"/>
      <c r="Q41" s="7"/>
      <c r="R41" s="7"/>
      <c r="S41" s="7"/>
      <c r="T41" s="7"/>
      <c r="U41" s="7"/>
      <c r="V41" s="8"/>
      <c r="W41" s="8"/>
      <c r="X41" s="8"/>
      <c r="Y41" s="8"/>
      <c r="Z41" s="8"/>
      <c r="AA41" s="8"/>
      <c r="AB41" s="8"/>
      <c r="AC41" s="8"/>
      <c r="AD41" s="8"/>
      <c r="AE41" s="8"/>
      <c r="AF41" s="8"/>
      <c r="AG41" s="8"/>
      <c r="AH41" s="8"/>
      <c r="AI41" s="8"/>
      <c r="AJ41" s="8"/>
      <c r="AK41" s="8"/>
    </row>
    <row r="42" spans="2:37">
      <c r="B42" s="47" t="s">
        <v>79</v>
      </c>
      <c r="C42" s="48">
        <v>405</v>
      </c>
      <c r="D42" s="47" t="s">
        <v>4505</v>
      </c>
      <c r="E42" s="6"/>
      <c r="F42" s="7"/>
      <c r="G42" s="7"/>
      <c r="H42" s="7"/>
      <c r="I42" s="7"/>
      <c r="J42" s="7"/>
      <c r="K42" s="7"/>
      <c r="L42" s="7"/>
      <c r="M42" s="7"/>
      <c r="N42" s="7"/>
      <c r="O42" s="7"/>
      <c r="P42" s="7"/>
      <c r="Q42" s="7"/>
      <c r="R42" s="7"/>
      <c r="S42" s="7"/>
      <c r="T42" s="7"/>
      <c r="U42" s="7"/>
      <c r="V42" s="8"/>
      <c r="W42" s="8"/>
      <c r="X42" s="8"/>
      <c r="Y42" s="8"/>
      <c r="Z42" s="8"/>
      <c r="AA42" s="8"/>
      <c r="AB42" s="8"/>
      <c r="AC42" s="8"/>
      <c r="AD42" s="8"/>
      <c r="AE42" s="8"/>
      <c r="AF42" s="8"/>
      <c r="AG42" s="8"/>
      <c r="AH42" s="8"/>
      <c r="AI42" s="8"/>
      <c r="AJ42" s="8"/>
      <c r="AK42" s="8"/>
    </row>
    <row r="43" spans="2:37">
      <c r="B43" s="47" t="s">
        <v>80</v>
      </c>
      <c r="C43" s="48">
        <v>193</v>
      </c>
      <c r="D43" s="47" t="s">
        <v>4506</v>
      </c>
      <c r="E43" s="6"/>
      <c r="F43" s="7"/>
      <c r="G43" s="7"/>
      <c r="H43" s="7"/>
      <c r="I43" s="7"/>
      <c r="J43" s="7"/>
      <c r="K43" s="7"/>
      <c r="L43" s="7"/>
      <c r="M43" s="7"/>
      <c r="N43" s="7"/>
      <c r="O43" s="7"/>
      <c r="P43" s="7"/>
      <c r="Q43" s="7"/>
      <c r="R43" s="7"/>
      <c r="S43" s="7"/>
      <c r="T43" s="7"/>
      <c r="U43" s="7"/>
      <c r="V43" s="8"/>
      <c r="W43" s="8"/>
      <c r="X43" s="8"/>
      <c r="Y43" s="8"/>
      <c r="Z43" s="8"/>
      <c r="AA43" s="8"/>
      <c r="AB43" s="8"/>
      <c r="AC43" s="8"/>
      <c r="AD43" s="8"/>
      <c r="AE43" s="8"/>
      <c r="AF43" s="8"/>
      <c r="AG43" s="8"/>
      <c r="AH43" s="8"/>
      <c r="AI43" s="8"/>
      <c r="AJ43" s="8"/>
      <c r="AK43" s="8"/>
    </row>
    <row r="44" spans="2:37">
      <c r="B44" s="47" t="s">
        <v>81</v>
      </c>
      <c r="C44" s="48">
        <v>193</v>
      </c>
      <c r="D44" s="47" t="s">
        <v>4508</v>
      </c>
      <c r="E44" s="6"/>
      <c r="F44" s="7"/>
      <c r="G44" s="7"/>
      <c r="H44" s="7"/>
      <c r="I44" s="7"/>
      <c r="J44" s="7"/>
      <c r="K44" s="7"/>
      <c r="L44" s="7"/>
      <c r="M44" s="7"/>
      <c r="N44" s="7"/>
      <c r="O44" s="7"/>
      <c r="P44" s="7"/>
      <c r="Q44" s="7"/>
      <c r="R44" s="7"/>
      <c r="S44" s="7"/>
      <c r="T44" s="7"/>
      <c r="U44" s="7"/>
      <c r="V44" s="8"/>
      <c r="W44" s="8"/>
      <c r="X44" s="8"/>
      <c r="Y44" s="8"/>
      <c r="Z44" s="8"/>
      <c r="AA44" s="8"/>
      <c r="AB44" s="8"/>
      <c r="AC44" s="8"/>
      <c r="AD44" s="8"/>
      <c r="AE44" s="8"/>
      <c r="AF44" s="8"/>
      <c r="AG44" s="8"/>
      <c r="AH44" s="8"/>
      <c r="AI44" s="8"/>
      <c r="AJ44" s="8"/>
      <c r="AK44" s="8"/>
    </row>
    <row r="45" spans="2:37">
      <c r="B45" s="47" t="s">
        <v>82</v>
      </c>
      <c r="C45" s="48">
        <v>179</v>
      </c>
      <c r="D45" s="47" t="s">
        <v>4507</v>
      </c>
      <c r="E45" s="6"/>
      <c r="F45" s="7"/>
      <c r="G45" s="7"/>
      <c r="H45" s="7"/>
      <c r="I45" s="7"/>
      <c r="J45" s="7"/>
      <c r="K45" s="7"/>
      <c r="L45" s="7"/>
      <c r="M45" s="7"/>
      <c r="N45" s="7"/>
      <c r="O45" s="7"/>
      <c r="P45" s="7"/>
      <c r="Q45" s="7"/>
      <c r="R45" s="7"/>
      <c r="S45" s="7"/>
      <c r="T45" s="7"/>
      <c r="U45" s="7"/>
      <c r="V45" s="8"/>
      <c r="W45" s="8"/>
      <c r="X45" s="8"/>
      <c r="Y45" s="8"/>
      <c r="Z45" s="8"/>
      <c r="AA45" s="8"/>
      <c r="AB45" s="8"/>
      <c r="AC45" s="8"/>
      <c r="AD45" s="8"/>
      <c r="AE45" s="8"/>
      <c r="AF45" s="8"/>
      <c r="AG45" s="8"/>
      <c r="AH45" s="8"/>
      <c r="AI45" s="8"/>
      <c r="AJ45" s="8"/>
      <c r="AK45" s="8"/>
    </row>
    <row r="46" spans="2:37">
      <c r="B46" s="47" t="s">
        <v>32</v>
      </c>
      <c r="C46" s="48">
        <v>281</v>
      </c>
      <c r="D46" s="47" t="s">
        <v>4398</v>
      </c>
      <c r="E46" s="6"/>
      <c r="F46" s="7"/>
      <c r="G46" s="7"/>
      <c r="H46" s="7"/>
      <c r="I46" s="7"/>
      <c r="J46" s="7"/>
      <c r="K46" s="7"/>
      <c r="L46" s="7"/>
      <c r="M46" s="7"/>
      <c r="N46" s="7"/>
      <c r="O46" s="7"/>
      <c r="P46" s="7"/>
      <c r="Q46" s="7"/>
      <c r="R46" s="7"/>
      <c r="S46" s="7"/>
      <c r="T46" s="7"/>
      <c r="U46" s="7"/>
      <c r="V46" s="8"/>
      <c r="W46" s="8"/>
      <c r="X46" s="8"/>
      <c r="Y46" s="8"/>
      <c r="Z46" s="8"/>
      <c r="AA46" s="8"/>
      <c r="AB46" s="8"/>
      <c r="AC46" s="8"/>
      <c r="AD46" s="8"/>
      <c r="AE46" s="8"/>
      <c r="AF46" s="8"/>
      <c r="AG46" s="8"/>
      <c r="AH46" s="8"/>
      <c r="AI46" s="8"/>
      <c r="AJ46" s="8"/>
      <c r="AK46" s="8"/>
    </row>
    <row r="47" spans="2:37">
      <c r="B47" s="47" t="s">
        <v>33</v>
      </c>
      <c r="C47" s="48">
        <v>461</v>
      </c>
      <c r="D47" s="47" t="s">
        <v>4401</v>
      </c>
      <c r="E47" s="6"/>
      <c r="F47" s="7"/>
      <c r="G47" s="7"/>
      <c r="H47" s="7"/>
      <c r="I47" s="7"/>
      <c r="J47" s="7"/>
      <c r="K47" s="7"/>
      <c r="L47" s="7"/>
      <c r="M47" s="7"/>
      <c r="N47" s="7"/>
      <c r="O47" s="7"/>
      <c r="P47" s="7"/>
      <c r="Q47" s="7"/>
      <c r="R47" s="7"/>
      <c r="S47" s="7"/>
      <c r="T47" s="7"/>
      <c r="U47" s="7"/>
      <c r="V47" s="8"/>
      <c r="W47" s="8"/>
      <c r="X47" s="8"/>
      <c r="Y47" s="8"/>
      <c r="Z47" s="8"/>
      <c r="AA47" s="8"/>
      <c r="AB47" s="8"/>
      <c r="AC47" s="8"/>
      <c r="AD47" s="8"/>
      <c r="AE47" s="8"/>
      <c r="AF47" s="8"/>
      <c r="AG47" s="8"/>
      <c r="AH47" s="8"/>
      <c r="AI47" s="8"/>
      <c r="AJ47" s="8"/>
      <c r="AK47" s="8"/>
    </row>
    <row r="48" spans="2:37">
      <c r="B48" s="47" t="s">
        <v>34</v>
      </c>
      <c r="C48" s="48">
        <v>308</v>
      </c>
      <c r="D48" s="47" t="s">
        <v>4404</v>
      </c>
      <c r="E48" s="6"/>
      <c r="F48" s="7"/>
      <c r="G48" s="7"/>
      <c r="H48" s="7"/>
      <c r="I48" s="7"/>
      <c r="J48" s="7"/>
      <c r="K48" s="7"/>
      <c r="L48" s="7"/>
      <c r="M48" s="7"/>
      <c r="N48" s="7"/>
      <c r="O48" s="7"/>
      <c r="P48" s="7"/>
      <c r="Q48" s="7"/>
      <c r="R48" s="7"/>
      <c r="S48" s="7"/>
      <c r="T48" s="7"/>
      <c r="U48" s="7"/>
      <c r="V48" s="8"/>
      <c r="W48" s="8"/>
      <c r="X48" s="8"/>
      <c r="Y48" s="8"/>
      <c r="Z48" s="8"/>
      <c r="AA48" s="8"/>
      <c r="AB48" s="8"/>
      <c r="AC48" s="8"/>
      <c r="AD48" s="8"/>
      <c r="AE48" s="8"/>
      <c r="AF48" s="8"/>
      <c r="AG48" s="8"/>
      <c r="AH48" s="8"/>
      <c r="AI48" s="8"/>
      <c r="AJ48" s="8"/>
      <c r="AK48" s="8"/>
    </row>
    <row r="49" spans="2:37">
      <c r="B49" s="47" t="s">
        <v>35</v>
      </c>
      <c r="C49" s="48">
        <v>470</v>
      </c>
      <c r="D49" s="47" t="s">
        <v>4407</v>
      </c>
      <c r="E49" s="6"/>
      <c r="F49" s="7"/>
      <c r="G49" s="7"/>
      <c r="H49" s="7"/>
      <c r="I49" s="7"/>
      <c r="J49" s="7"/>
      <c r="K49" s="7"/>
      <c r="L49" s="7"/>
      <c r="M49" s="7"/>
      <c r="N49" s="7"/>
      <c r="O49" s="7"/>
      <c r="P49" s="7"/>
      <c r="Q49" s="7"/>
      <c r="R49" s="7"/>
      <c r="S49" s="7"/>
      <c r="T49" s="7"/>
      <c r="U49" s="7"/>
      <c r="V49" s="8"/>
      <c r="W49" s="8"/>
      <c r="X49" s="8"/>
      <c r="Y49" s="8"/>
      <c r="Z49" s="8"/>
      <c r="AA49" s="8"/>
      <c r="AB49" s="8"/>
      <c r="AC49" s="8"/>
      <c r="AD49" s="8"/>
      <c r="AE49" s="8"/>
      <c r="AF49" s="8"/>
      <c r="AG49" s="8"/>
      <c r="AH49" s="8"/>
      <c r="AI49" s="8"/>
      <c r="AJ49" s="8"/>
      <c r="AK49" s="8"/>
    </row>
    <row r="50" spans="2:37">
      <c r="B50" s="47" t="s">
        <v>36</v>
      </c>
      <c r="C50" s="48">
        <v>243</v>
      </c>
      <c r="D50" s="47" t="s">
        <v>4410</v>
      </c>
      <c r="E50" s="6"/>
      <c r="F50" s="7"/>
      <c r="G50" s="7"/>
      <c r="H50" s="7"/>
      <c r="I50" s="7"/>
      <c r="J50" s="7"/>
      <c r="K50" s="7"/>
      <c r="L50" s="7"/>
      <c r="M50" s="7"/>
      <c r="N50" s="7"/>
      <c r="O50" s="7"/>
      <c r="P50" s="7"/>
      <c r="Q50" s="7"/>
      <c r="R50" s="7"/>
      <c r="S50" s="7"/>
      <c r="T50" s="7"/>
      <c r="U50" s="7"/>
      <c r="V50" s="8"/>
      <c r="W50" s="8"/>
      <c r="X50" s="8"/>
      <c r="Y50" s="8"/>
      <c r="Z50" s="8"/>
      <c r="AA50" s="8"/>
      <c r="AB50" s="8"/>
      <c r="AC50" s="8"/>
      <c r="AD50" s="8"/>
      <c r="AE50" s="8"/>
      <c r="AF50" s="8"/>
      <c r="AG50" s="8"/>
      <c r="AH50" s="8"/>
      <c r="AI50" s="8"/>
      <c r="AJ50" s="8"/>
      <c r="AK50" s="8"/>
    </row>
    <row r="51" spans="2:37">
      <c r="B51" s="47" t="s">
        <v>37</v>
      </c>
      <c r="C51" s="48">
        <v>481</v>
      </c>
      <c r="D51" s="47" t="s">
        <v>4524</v>
      </c>
      <c r="E51" s="6"/>
      <c r="F51" s="7"/>
      <c r="G51" s="7"/>
      <c r="H51" s="7"/>
      <c r="I51" s="7"/>
      <c r="J51" s="7"/>
      <c r="K51" s="7"/>
      <c r="L51" s="7"/>
      <c r="M51" s="7"/>
      <c r="N51" s="7"/>
      <c r="O51" s="7"/>
      <c r="P51" s="7"/>
      <c r="Q51" s="7"/>
      <c r="R51" s="7"/>
      <c r="S51" s="7"/>
      <c r="T51" s="7"/>
      <c r="U51" s="7"/>
      <c r="V51" s="8"/>
      <c r="W51" s="8"/>
      <c r="X51" s="8"/>
      <c r="Y51" s="8"/>
      <c r="Z51" s="8"/>
      <c r="AA51" s="8"/>
      <c r="AB51" s="8"/>
      <c r="AC51" s="8"/>
      <c r="AD51" s="8"/>
      <c r="AE51" s="8"/>
      <c r="AF51" s="8"/>
      <c r="AG51" s="8"/>
      <c r="AH51" s="8"/>
      <c r="AI51" s="8"/>
      <c r="AJ51" s="8"/>
      <c r="AK51" s="8"/>
    </row>
    <row r="52" spans="2:37">
      <c r="B52" s="47" t="s">
        <v>38</v>
      </c>
      <c r="C52" s="48">
        <v>136</v>
      </c>
      <c r="D52" s="47" t="s">
        <v>4413</v>
      </c>
      <c r="E52" s="6"/>
      <c r="F52" s="7"/>
      <c r="G52" s="7"/>
      <c r="H52" s="7"/>
      <c r="I52" s="7"/>
      <c r="J52" s="7"/>
      <c r="K52" s="7"/>
      <c r="L52" s="7"/>
      <c r="M52" s="7"/>
      <c r="N52" s="7"/>
      <c r="O52" s="7"/>
      <c r="P52" s="7"/>
      <c r="Q52" s="7"/>
      <c r="R52" s="7"/>
      <c r="S52" s="7"/>
      <c r="T52" s="7"/>
      <c r="U52" s="7"/>
      <c r="V52" s="8"/>
      <c r="W52" s="8"/>
      <c r="X52" s="8"/>
      <c r="Y52" s="8"/>
      <c r="Z52" s="8"/>
      <c r="AA52" s="8"/>
      <c r="AB52" s="8"/>
      <c r="AC52" s="8"/>
      <c r="AD52" s="8"/>
      <c r="AE52" s="8"/>
      <c r="AF52" s="8"/>
      <c r="AG52" s="8"/>
      <c r="AH52" s="8"/>
      <c r="AI52" s="8"/>
      <c r="AJ52" s="8"/>
      <c r="AK52" s="8"/>
    </row>
    <row r="53" spans="2:37">
      <c r="B53" s="47" t="s">
        <v>83</v>
      </c>
      <c r="C53" s="48">
        <v>253</v>
      </c>
      <c r="D53" s="47" t="s">
        <v>4416</v>
      </c>
      <c r="E53" s="6"/>
      <c r="F53" s="7"/>
      <c r="G53" s="7"/>
      <c r="H53" s="7"/>
      <c r="I53" s="7"/>
      <c r="J53" s="7"/>
      <c r="K53" s="7"/>
      <c r="L53" s="7"/>
      <c r="M53" s="7"/>
      <c r="N53" s="7"/>
      <c r="O53" s="7"/>
      <c r="P53" s="7"/>
      <c r="Q53" s="7"/>
      <c r="R53" s="7"/>
      <c r="S53" s="7"/>
      <c r="T53" s="7"/>
      <c r="U53" s="7"/>
      <c r="V53" s="8"/>
      <c r="W53" s="8"/>
      <c r="X53" s="8"/>
      <c r="Y53" s="8"/>
      <c r="Z53" s="8"/>
      <c r="AA53" s="8"/>
      <c r="AB53" s="8"/>
      <c r="AC53" s="8"/>
      <c r="AD53" s="8"/>
      <c r="AE53" s="8"/>
      <c r="AF53" s="8"/>
      <c r="AG53" s="8"/>
      <c r="AH53" s="8"/>
      <c r="AI53" s="8"/>
      <c r="AJ53" s="8"/>
      <c r="AK53" s="8"/>
    </row>
    <row r="54" spans="2:37">
      <c r="B54" s="47" t="s">
        <v>40</v>
      </c>
      <c r="C54" s="48">
        <v>274</v>
      </c>
      <c r="D54" s="47" t="s">
        <v>4419</v>
      </c>
      <c r="E54" s="6"/>
      <c r="F54" s="7"/>
      <c r="G54" s="7"/>
      <c r="H54" s="7"/>
      <c r="I54" s="7"/>
      <c r="J54" s="7"/>
      <c r="K54" s="7"/>
      <c r="L54" s="7"/>
      <c r="M54" s="7"/>
      <c r="N54" s="7"/>
      <c r="O54" s="7"/>
      <c r="P54" s="7"/>
      <c r="Q54" s="7"/>
      <c r="R54" s="7"/>
      <c r="S54" s="7"/>
      <c r="T54" s="7"/>
      <c r="U54" s="7"/>
      <c r="V54" s="8"/>
      <c r="W54" s="8"/>
      <c r="X54" s="8"/>
      <c r="Y54" s="8"/>
      <c r="Z54" s="8"/>
      <c r="AA54" s="8"/>
      <c r="AB54" s="8"/>
      <c r="AC54" s="8"/>
      <c r="AD54" s="8"/>
      <c r="AE54" s="8"/>
      <c r="AF54" s="8"/>
      <c r="AG54" s="8"/>
      <c r="AH54" s="8"/>
      <c r="AI54" s="8"/>
      <c r="AJ54" s="8"/>
      <c r="AK54" s="8"/>
    </row>
    <row r="55" spans="2:37">
      <c r="B55" s="47" t="s">
        <v>84</v>
      </c>
      <c r="C55" s="48">
        <v>274</v>
      </c>
      <c r="D55" s="47" t="s">
        <v>4421</v>
      </c>
      <c r="E55" s="6"/>
      <c r="F55" s="7"/>
      <c r="G55" s="7"/>
      <c r="H55" s="7"/>
      <c r="I55" s="7"/>
      <c r="J55" s="7"/>
      <c r="K55" s="7"/>
      <c r="L55" s="7"/>
      <c r="M55" s="7"/>
      <c r="N55" s="7"/>
      <c r="O55" s="7"/>
      <c r="P55" s="7"/>
      <c r="Q55" s="7"/>
      <c r="R55" s="7"/>
      <c r="S55" s="7"/>
      <c r="T55" s="7"/>
      <c r="U55" s="7"/>
      <c r="V55" s="8"/>
      <c r="W55" s="8"/>
      <c r="X55" s="8"/>
      <c r="Y55" s="8"/>
      <c r="Z55" s="8"/>
      <c r="AA55" s="8"/>
      <c r="AB55" s="8"/>
      <c r="AC55" s="8"/>
      <c r="AD55" s="8"/>
      <c r="AE55" s="8"/>
      <c r="AF55" s="8"/>
      <c r="AG55" s="8"/>
      <c r="AH55" s="8"/>
      <c r="AI55" s="8"/>
      <c r="AJ55" s="8"/>
      <c r="AK55" s="8"/>
    </row>
    <row r="56" spans="2:37">
      <c r="B56" s="47" t="s">
        <v>42</v>
      </c>
      <c r="C56" s="48">
        <v>263</v>
      </c>
      <c r="D56" s="47" t="s">
        <v>4424</v>
      </c>
      <c r="E56" s="6"/>
      <c r="F56" s="7"/>
      <c r="G56" s="7"/>
      <c r="H56" s="7"/>
      <c r="I56" s="7"/>
      <c r="J56" s="7"/>
      <c r="K56" s="7"/>
      <c r="L56" s="7"/>
      <c r="M56" s="7"/>
      <c r="N56" s="7"/>
      <c r="O56" s="7"/>
      <c r="P56" s="7"/>
      <c r="Q56" s="7"/>
      <c r="R56" s="7"/>
      <c r="S56" s="7"/>
      <c r="T56" s="7"/>
      <c r="U56" s="7"/>
      <c r="V56" s="8"/>
      <c r="W56" s="8"/>
      <c r="X56" s="8"/>
      <c r="Y56" s="8"/>
      <c r="Z56" s="8"/>
      <c r="AA56" s="8"/>
      <c r="AB56" s="8"/>
      <c r="AC56" s="8"/>
      <c r="AD56" s="8"/>
      <c r="AE56" s="8"/>
      <c r="AF56" s="8"/>
      <c r="AG56" s="8"/>
      <c r="AH56" s="8"/>
      <c r="AI56" s="8"/>
      <c r="AJ56" s="8"/>
      <c r="AK56" s="8"/>
    </row>
    <row r="57" spans="2:37">
      <c r="B57" s="47" t="s">
        <v>85</v>
      </c>
      <c r="C57" s="48">
        <v>135</v>
      </c>
      <c r="D57" s="47" t="s">
        <v>4535</v>
      </c>
      <c r="E57" s="6"/>
      <c r="F57" s="7"/>
      <c r="G57" s="7"/>
      <c r="H57" s="7"/>
      <c r="I57" s="7"/>
      <c r="J57" s="7"/>
      <c r="K57" s="7"/>
      <c r="L57" s="7"/>
      <c r="M57" s="7"/>
      <c r="N57" s="7"/>
      <c r="O57" s="7"/>
      <c r="P57" s="7"/>
      <c r="Q57" s="7"/>
      <c r="R57" s="7"/>
      <c r="S57" s="7"/>
      <c r="T57" s="7"/>
      <c r="U57" s="7"/>
      <c r="V57" s="8"/>
      <c r="W57" s="8"/>
      <c r="X57" s="8"/>
      <c r="Y57" s="8"/>
      <c r="Z57" s="8"/>
      <c r="AA57" s="8"/>
      <c r="AB57" s="8"/>
      <c r="AC57" s="8"/>
      <c r="AD57" s="8"/>
      <c r="AE57" s="8"/>
      <c r="AF57" s="8"/>
      <c r="AG57" s="8"/>
      <c r="AH57" s="8"/>
      <c r="AI57" s="8"/>
      <c r="AJ57" s="8"/>
      <c r="AK57" s="8"/>
    </row>
    <row r="58" spans="2:37">
      <c r="B58" s="47" t="s">
        <v>43</v>
      </c>
      <c r="C58" s="48">
        <v>260</v>
      </c>
      <c r="D58" s="47" t="s">
        <v>4537</v>
      </c>
      <c r="E58" s="6"/>
      <c r="F58" s="7"/>
      <c r="G58" s="7"/>
      <c r="H58" s="7"/>
      <c r="I58" s="7"/>
      <c r="J58" s="7"/>
      <c r="K58" s="7"/>
      <c r="L58" s="7"/>
      <c r="M58" s="7"/>
      <c r="N58" s="7"/>
      <c r="O58" s="7"/>
      <c r="P58" s="7"/>
      <c r="Q58" s="7"/>
      <c r="R58" s="7"/>
      <c r="S58" s="7"/>
      <c r="T58" s="7"/>
      <c r="U58" s="7"/>
      <c r="V58" s="8"/>
      <c r="W58" s="8"/>
      <c r="X58" s="8"/>
      <c r="Y58" s="8"/>
      <c r="Z58" s="8"/>
      <c r="AA58" s="8"/>
      <c r="AB58" s="8"/>
      <c r="AC58" s="8"/>
      <c r="AD58" s="8"/>
      <c r="AE58" s="8"/>
      <c r="AF58" s="8"/>
      <c r="AG58" s="8"/>
      <c r="AH58" s="8"/>
      <c r="AI58" s="8"/>
      <c r="AJ58" s="8"/>
      <c r="AK58" s="8"/>
    </row>
    <row r="59" spans="2:37">
      <c r="B59" s="47" t="s">
        <v>86</v>
      </c>
      <c r="C59" s="48">
        <v>209</v>
      </c>
      <c r="D59" s="47" t="s">
        <v>4426</v>
      </c>
      <c r="E59" s="6"/>
      <c r="F59" s="7"/>
      <c r="G59" s="7"/>
      <c r="H59" s="7"/>
      <c r="I59" s="7"/>
      <c r="J59" s="7"/>
      <c r="K59" s="7"/>
      <c r="L59" s="7"/>
      <c r="M59" s="7"/>
      <c r="N59" s="7"/>
      <c r="O59" s="7"/>
      <c r="P59" s="7"/>
      <c r="Q59" s="7"/>
      <c r="R59" s="7"/>
      <c r="S59" s="7"/>
      <c r="T59" s="7"/>
      <c r="U59" s="7"/>
      <c r="V59" s="8"/>
      <c r="W59" s="8"/>
      <c r="X59" s="8"/>
      <c r="Y59" s="8"/>
      <c r="Z59" s="8"/>
      <c r="AA59" s="8"/>
      <c r="AB59" s="8"/>
      <c r="AC59" s="8"/>
      <c r="AD59" s="8"/>
      <c r="AE59" s="8"/>
      <c r="AF59" s="8"/>
      <c r="AG59" s="8"/>
      <c r="AH59" s="8"/>
      <c r="AI59" s="8"/>
      <c r="AJ59" s="8"/>
      <c r="AK59" s="8"/>
    </row>
    <row r="60" spans="2:37">
      <c r="B60" s="47" t="s">
        <v>45</v>
      </c>
      <c r="C60" s="48">
        <v>198</v>
      </c>
      <c r="D60" s="47" t="s">
        <v>4428</v>
      </c>
      <c r="E60" s="6"/>
      <c r="F60" s="7"/>
      <c r="G60" s="7"/>
      <c r="H60" s="7"/>
      <c r="I60" s="7"/>
      <c r="J60" s="7"/>
      <c r="K60" s="7"/>
      <c r="L60" s="7"/>
      <c r="M60" s="7"/>
      <c r="N60" s="7"/>
      <c r="O60" s="7"/>
      <c r="P60" s="7"/>
      <c r="Q60" s="7"/>
      <c r="R60" s="7"/>
      <c r="S60" s="7"/>
      <c r="T60" s="7"/>
      <c r="U60" s="7"/>
      <c r="V60" s="8"/>
      <c r="W60" s="8"/>
      <c r="X60" s="8"/>
      <c r="Y60" s="8"/>
      <c r="Z60" s="8"/>
      <c r="AA60" s="8"/>
      <c r="AB60" s="8"/>
      <c r="AC60" s="8"/>
      <c r="AD60" s="8"/>
      <c r="AE60" s="8"/>
      <c r="AF60" s="8"/>
      <c r="AG60" s="8"/>
      <c r="AH60" s="8"/>
      <c r="AI60" s="8"/>
      <c r="AJ60" s="8"/>
      <c r="AK60" s="8"/>
    </row>
    <row r="61" spans="2:37">
      <c r="B61" s="47" t="s">
        <v>46</v>
      </c>
      <c r="C61" s="48">
        <v>497</v>
      </c>
      <c r="D61" s="47" t="s">
        <v>4431</v>
      </c>
      <c r="E61" s="6"/>
      <c r="F61" s="7"/>
      <c r="G61" s="7"/>
      <c r="H61" s="7"/>
      <c r="I61" s="7"/>
      <c r="J61" s="7"/>
      <c r="K61" s="7"/>
      <c r="L61" s="7"/>
      <c r="M61" s="7"/>
      <c r="N61" s="7"/>
      <c r="O61" s="7"/>
      <c r="P61" s="7"/>
      <c r="Q61" s="7"/>
      <c r="R61" s="7"/>
      <c r="S61" s="7"/>
      <c r="T61" s="7"/>
      <c r="U61" s="7"/>
      <c r="V61" s="8"/>
      <c r="W61" s="8"/>
      <c r="X61" s="8"/>
      <c r="Y61" s="8"/>
      <c r="Z61" s="8"/>
      <c r="AA61" s="8"/>
      <c r="AB61" s="8"/>
      <c r="AC61" s="8"/>
      <c r="AD61" s="8"/>
      <c r="AE61" s="8"/>
      <c r="AF61" s="8"/>
      <c r="AG61" s="8"/>
      <c r="AH61" s="8"/>
      <c r="AI61" s="8"/>
      <c r="AJ61" s="8"/>
      <c r="AK61" s="8"/>
    </row>
    <row r="62" spans="2:37">
      <c r="B62" s="47" t="s">
        <v>87</v>
      </c>
      <c r="C62" s="48">
        <v>92</v>
      </c>
      <c r="D62" s="47" t="s">
        <v>4540</v>
      </c>
      <c r="E62" s="6"/>
      <c r="F62" s="7"/>
      <c r="G62" s="7"/>
      <c r="H62" s="7"/>
      <c r="I62" s="7"/>
      <c r="J62" s="7"/>
      <c r="K62" s="7"/>
      <c r="L62" s="7"/>
      <c r="M62" s="7"/>
      <c r="N62" s="7"/>
      <c r="O62" s="7"/>
      <c r="P62" s="7"/>
      <c r="Q62" s="7"/>
      <c r="R62" s="7"/>
      <c r="S62" s="7"/>
      <c r="T62" s="7"/>
      <c r="U62" s="7"/>
      <c r="V62" s="8"/>
      <c r="W62" s="8"/>
      <c r="X62" s="8"/>
      <c r="Y62" s="8"/>
      <c r="Z62" s="8"/>
      <c r="AA62" s="8"/>
      <c r="AB62" s="8"/>
      <c r="AC62" s="8"/>
      <c r="AD62" s="8"/>
      <c r="AE62" s="8"/>
      <c r="AF62" s="8"/>
      <c r="AG62" s="8"/>
      <c r="AH62" s="8"/>
      <c r="AI62" s="8"/>
      <c r="AJ62" s="8"/>
      <c r="AK62" s="8"/>
    </row>
    <row r="63" spans="2:37">
      <c r="B63" s="47" t="s">
        <v>47</v>
      </c>
      <c r="C63" s="48">
        <v>467</v>
      </c>
      <c r="D63" s="47" t="s">
        <v>4433</v>
      </c>
      <c r="E63" s="6"/>
      <c r="F63" s="7"/>
      <c r="G63" s="7"/>
      <c r="H63" s="7"/>
      <c r="I63" s="7"/>
      <c r="J63" s="7"/>
      <c r="K63" s="7"/>
      <c r="L63" s="7"/>
      <c r="M63" s="7"/>
      <c r="N63" s="7"/>
      <c r="O63" s="7"/>
      <c r="P63" s="7"/>
      <c r="Q63" s="7"/>
      <c r="R63" s="7"/>
      <c r="S63" s="7"/>
      <c r="T63" s="7"/>
      <c r="U63" s="7"/>
      <c r="V63" s="8"/>
      <c r="W63" s="8"/>
      <c r="X63" s="8"/>
      <c r="Y63" s="8"/>
      <c r="Z63" s="8"/>
      <c r="AA63" s="8"/>
      <c r="AB63" s="8"/>
      <c r="AC63" s="8"/>
      <c r="AD63" s="8"/>
      <c r="AE63" s="8"/>
      <c r="AF63" s="8"/>
      <c r="AG63" s="8"/>
      <c r="AH63" s="8"/>
      <c r="AI63" s="8"/>
      <c r="AJ63" s="8"/>
      <c r="AK63" s="8"/>
    </row>
    <row r="64" spans="2:37">
      <c r="B64" s="47" t="s">
        <v>88</v>
      </c>
      <c r="C64" s="48">
        <v>28</v>
      </c>
      <c r="D64" s="47" t="s">
        <v>4543</v>
      </c>
      <c r="E64" s="6"/>
      <c r="F64" s="7"/>
      <c r="G64" s="7"/>
      <c r="H64" s="7"/>
      <c r="I64" s="7"/>
      <c r="J64" s="7"/>
      <c r="K64" s="7"/>
      <c r="L64" s="7"/>
      <c r="M64" s="7"/>
      <c r="N64" s="7"/>
      <c r="O64" s="7"/>
      <c r="P64" s="7"/>
      <c r="Q64" s="7"/>
      <c r="R64" s="7"/>
      <c r="S64" s="7"/>
      <c r="T64" s="7"/>
      <c r="U64" s="7"/>
      <c r="V64" s="8"/>
      <c r="W64" s="8"/>
      <c r="X64" s="8"/>
      <c r="Y64" s="8"/>
      <c r="Z64" s="8"/>
      <c r="AA64" s="8"/>
      <c r="AB64" s="8"/>
      <c r="AC64" s="8"/>
      <c r="AD64" s="8"/>
      <c r="AE64" s="8"/>
      <c r="AF64" s="8"/>
      <c r="AG64" s="8"/>
      <c r="AH64" s="8"/>
      <c r="AI64" s="8"/>
      <c r="AJ64" s="8"/>
      <c r="AK64" s="8"/>
    </row>
    <row r="65" spans="2:37">
      <c r="B65" s="47" t="s">
        <v>89</v>
      </c>
      <c r="C65" s="48">
        <v>118</v>
      </c>
      <c r="D65" s="47" t="s">
        <v>4436</v>
      </c>
      <c r="E65" s="6"/>
      <c r="F65" s="7"/>
      <c r="G65" s="7"/>
      <c r="H65" s="7"/>
      <c r="I65" s="7"/>
      <c r="J65" s="7"/>
      <c r="K65" s="7"/>
      <c r="L65" s="7"/>
      <c r="M65" s="7"/>
      <c r="N65" s="7"/>
      <c r="O65" s="7"/>
      <c r="P65" s="7"/>
      <c r="Q65" s="7"/>
      <c r="R65" s="7"/>
      <c r="S65" s="7"/>
      <c r="T65" s="7"/>
      <c r="U65" s="7"/>
      <c r="V65" s="8"/>
      <c r="W65" s="8"/>
      <c r="X65" s="8"/>
      <c r="Y65" s="8"/>
      <c r="Z65" s="8"/>
      <c r="AA65" s="8"/>
      <c r="AB65" s="8"/>
      <c r="AC65" s="8"/>
      <c r="AD65" s="8"/>
      <c r="AE65" s="8"/>
      <c r="AF65" s="8"/>
      <c r="AG65" s="8"/>
      <c r="AH65" s="8"/>
      <c r="AI65" s="8"/>
      <c r="AJ65" s="8"/>
      <c r="AK65" s="8"/>
    </row>
    <row r="66" spans="2:37">
      <c r="B66" s="47" t="s">
        <v>49</v>
      </c>
      <c r="C66" s="48">
        <v>705</v>
      </c>
      <c r="D66" s="47" t="s">
        <v>4439</v>
      </c>
      <c r="E66" s="6"/>
      <c r="F66" s="7"/>
      <c r="G66" s="7"/>
      <c r="H66" s="7"/>
      <c r="I66" s="7"/>
      <c r="J66" s="7"/>
      <c r="K66" s="7"/>
      <c r="L66" s="7"/>
      <c r="M66" s="7"/>
      <c r="N66" s="7"/>
      <c r="O66" s="7"/>
      <c r="P66" s="7"/>
      <c r="Q66" s="7"/>
      <c r="R66" s="7"/>
      <c r="S66" s="7"/>
      <c r="T66" s="7"/>
      <c r="U66" s="7"/>
      <c r="V66" s="8"/>
      <c r="W66" s="8"/>
      <c r="X66" s="8"/>
      <c r="Y66" s="8"/>
      <c r="Z66" s="8"/>
      <c r="AA66" s="8"/>
      <c r="AB66" s="8"/>
      <c r="AC66" s="8"/>
      <c r="AD66" s="8"/>
      <c r="AE66" s="8"/>
      <c r="AF66" s="8"/>
      <c r="AG66" s="8"/>
      <c r="AH66" s="8"/>
      <c r="AI66" s="8"/>
      <c r="AJ66" s="8"/>
      <c r="AK66" s="8"/>
    </row>
    <row r="67" spans="2:37">
      <c r="B67" s="47" t="s">
        <v>90</v>
      </c>
      <c r="C67" s="48">
        <v>93</v>
      </c>
      <c r="D67" s="47" t="s">
        <v>4547</v>
      </c>
      <c r="E67" s="6"/>
      <c r="F67" s="7"/>
      <c r="G67" s="7"/>
      <c r="H67" s="7"/>
      <c r="I67" s="7"/>
      <c r="J67" s="7"/>
      <c r="K67" s="7"/>
      <c r="L67" s="7"/>
      <c r="M67" s="7"/>
      <c r="N67" s="7"/>
      <c r="O67" s="7"/>
      <c r="P67" s="7"/>
      <c r="Q67" s="7"/>
      <c r="R67" s="7"/>
      <c r="S67" s="7"/>
      <c r="T67" s="7"/>
      <c r="U67" s="7"/>
      <c r="V67" s="8"/>
      <c r="W67" s="8"/>
      <c r="X67" s="8"/>
      <c r="Y67" s="8"/>
      <c r="Z67" s="8"/>
      <c r="AA67" s="8"/>
      <c r="AB67" s="8"/>
      <c r="AC67" s="8"/>
      <c r="AD67" s="8"/>
      <c r="AE67" s="8"/>
      <c r="AF67" s="8"/>
      <c r="AG67" s="8"/>
      <c r="AH67" s="8"/>
      <c r="AI67" s="8"/>
      <c r="AJ67" s="8"/>
      <c r="AK67" s="8"/>
    </row>
    <row r="68" spans="2:37">
      <c r="B68" s="47" t="s">
        <v>50</v>
      </c>
      <c r="C68" s="48">
        <v>305</v>
      </c>
      <c r="D68" s="47" t="s">
        <v>4442</v>
      </c>
      <c r="E68" s="6"/>
      <c r="F68" s="7"/>
      <c r="G68" s="7"/>
      <c r="H68" s="7"/>
      <c r="I68" s="7"/>
      <c r="J68" s="7"/>
      <c r="K68" s="7"/>
      <c r="L68" s="7"/>
      <c r="M68" s="7"/>
      <c r="N68" s="7"/>
      <c r="O68" s="7"/>
      <c r="P68" s="7"/>
      <c r="Q68" s="7"/>
      <c r="R68" s="7"/>
      <c r="S68" s="7"/>
      <c r="T68" s="7"/>
      <c r="U68" s="7"/>
      <c r="V68" s="8"/>
      <c r="W68" s="8"/>
      <c r="X68" s="8"/>
      <c r="Y68" s="8"/>
      <c r="Z68" s="8"/>
      <c r="AA68" s="8"/>
      <c r="AB68" s="8"/>
      <c r="AC68" s="8"/>
      <c r="AD68" s="8"/>
      <c r="AE68" s="8"/>
      <c r="AF68" s="8"/>
      <c r="AG68" s="8"/>
      <c r="AH68" s="8"/>
      <c r="AI68" s="8"/>
      <c r="AJ68" s="8"/>
      <c r="AK68" s="8"/>
    </row>
    <row r="69" spans="2:37">
      <c r="B69" s="47" t="s">
        <v>51</v>
      </c>
      <c r="C69" s="48">
        <v>524</v>
      </c>
      <c r="D69" s="47" t="s">
        <v>4445</v>
      </c>
      <c r="E69" s="6"/>
      <c r="F69" s="7"/>
      <c r="G69" s="7"/>
      <c r="H69" s="7"/>
      <c r="I69" s="7"/>
      <c r="J69" s="7"/>
      <c r="K69" s="7"/>
      <c r="L69" s="7"/>
      <c r="M69" s="7"/>
      <c r="N69" s="7"/>
      <c r="O69" s="7"/>
      <c r="P69" s="7"/>
      <c r="Q69" s="7"/>
      <c r="R69" s="7"/>
      <c r="S69" s="7"/>
      <c r="T69" s="7"/>
      <c r="U69" s="7"/>
      <c r="V69" s="8"/>
      <c r="W69" s="8"/>
      <c r="X69" s="8"/>
      <c r="Y69" s="8"/>
      <c r="Z69" s="8"/>
      <c r="AA69" s="8"/>
      <c r="AB69" s="8"/>
      <c r="AC69" s="8"/>
      <c r="AD69" s="8"/>
      <c r="AE69" s="8"/>
      <c r="AF69" s="8"/>
      <c r="AG69" s="8"/>
      <c r="AH69" s="8"/>
      <c r="AI69" s="8"/>
      <c r="AJ69" s="8"/>
      <c r="AK69" s="8"/>
    </row>
    <row r="70" spans="2:37">
      <c r="B70" s="47" t="s">
        <v>52</v>
      </c>
      <c r="C70" s="48">
        <v>312</v>
      </c>
      <c r="D70" s="47" t="s">
        <v>4447</v>
      </c>
      <c r="E70" s="6"/>
      <c r="F70" s="7"/>
      <c r="G70" s="7"/>
      <c r="H70" s="7"/>
      <c r="I70" s="7"/>
      <c r="J70" s="7"/>
      <c r="K70" s="7"/>
      <c r="L70" s="7"/>
      <c r="M70" s="7"/>
      <c r="N70" s="7"/>
      <c r="O70" s="7"/>
      <c r="P70" s="7"/>
      <c r="Q70" s="7"/>
      <c r="R70" s="7"/>
      <c r="S70" s="7"/>
      <c r="T70" s="7"/>
      <c r="U70" s="7"/>
      <c r="V70" s="8"/>
      <c r="W70" s="8"/>
      <c r="X70" s="8"/>
      <c r="Y70" s="8"/>
      <c r="Z70" s="8"/>
      <c r="AA70" s="8"/>
      <c r="AB70" s="8"/>
      <c r="AC70" s="8"/>
      <c r="AD70" s="8"/>
      <c r="AE70" s="8"/>
      <c r="AF70" s="8"/>
      <c r="AG70" s="8"/>
      <c r="AH70" s="8"/>
      <c r="AI70" s="8"/>
      <c r="AJ70" s="8"/>
      <c r="AK70" s="8"/>
    </row>
    <row r="71" spans="2:37">
      <c r="B71" s="47" t="s">
        <v>53</v>
      </c>
      <c r="C71" s="48">
        <v>257</v>
      </c>
      <c r="D71" s="47" t="s">
        <v>4450</v>
      </c>
      <c r="E71" s="6"/>
      <c r="F71" s="7"/>
      <c r="G71" s="7"/>
      <c r="H71" s="7"/>
      <c r="I71" s="7"/>
      <c r="J71" s="7"/>
      <c r="K71" s="7"/>
      <c r="L71" s="7"/>
      <c r="M71" s="7"/>
      <c r="N71" s="7"/>
      <c r="O71" s="7"/>
      <c r="P71" s="7"/>
      <c r="Q71" s="7"/>
      <c r="R71" s="7"/>
      <c r="S71" s="7"/>
      <c r="T71" s="7"/>
      <c r="U71" s="7"/>
      <c r="V71" s="8"/>
      <c r="W71" s="8"/>
      <c r="X71" s="8"/>
      <c r="Y71" s="8"/>
      <c r="Z71" s="8"/>
      <c r="AA71" s="8"/>
      <c r="AB71" s="8"/>
      <c r="AC71" s="8"/>
      <c r="AD71" s="8"/>
      <c r="AE71" s="8"/>
      <c r="AF71" s="8"/>
      <c r="AG71" s="8"/>
      <c r="AH71" s="8"/>
      <c r="AI71" s="8"/>
      <c r="AJ71" s="8"/>
      <c r="AK71" s="8"/>
    </row>
    <row r="72" spans="2:37">
      <c r="B72" s="47" t="s">
        <v>54</v>
      </c>
      <c r="C72" s="48">
        <v>322</v>
      </c>
      <c r="D72" s="47" t="s">
        <v>4452</v>
      </c>
      <c r="E72" s="6"/>
      <c r="F72" s="7"/>
      <c r="G72" s="7"/>
      <c r="H72" s="7"/>
      <c r="I72" s="7"/>
      <c r="J72" s="7"/>
      <c r="K72" s="7"/>
      <c r="L72" s="7"/>
      <c r="M72" s="7"/>
      <c r="N72" s="7"/>
      <c r="O72" s="7"/>
      <c r="P72" s="7"/>
      <c r="Q72" s="7"/>
      <c r="R72" s="7"/>
      <c r="S72" s="7"/>
      <c r="T72" s="7"/>
      <c r="U72" s="7"/>
      <c r="V72" s="8"/>
      <c r="W72" s="8"/>
      <c r="X72" s="8"/>
      <c r="Y72" s="8"/>
      <c r="Z72" s="8"/>
      <c r="AA72" s="8"/>
      <c r="AB72" s="8"/>
      <c r="AC72" s="8"/>
      <c r="AD72" s="8"/>
      <c r="AE72" s="8"/>
      <c r="AF72" s="8"/>
      <c r="AG72" s="8"/>
      <c r="AH72" s="8"/>
      <c r="AI72" s="8"/>
      <c r="AJ72" s="8"/>
      <c r="AK72" s="8"/>
    </row>
    <row r="73" spans="2:37">
      <c r="B73" s="47" t="s">
        <v>55</v>
      </c>
      <c r="C73" s="48">
        <v>234</v>
      </c>
      <c r="D73" s="47" t="s">
        <v>4554</v>
      </c>
      <c r="E73" s="6"/>
      <c r="F73" s="7"/>
      <c r="G73" s="7"/>
      <c r="H73" s="7"/>
      <c r="I73" s="7"/>
      <c r="J73" s="7"/>
      <c r="K73" s="7"/>
      <c r="L73" s="7"/>
      <c r="M73" s="7"/>
      <c r="N73" s="7"/>
      <c r="O73" s="7"/>
      <c r="P73" s="7"/>
      <c r="Q73" s="7"/>
      <c r="R73" s="7"/>
      <c r="S73" s="7"/>
      <c r="T73" s="7"/>
      <c r="U73" s="7"/>
      <c r="V73" s="8"/>
      <c r="W73" s="8"/>
      <c r="X73" s="8"/>
      <c r="Y73" s="8"/>
      <c r="Z73" s="8"/>
      <c r="AA73" s="8"/>
      <c r="AB73" s="8"/>
      <c r="AC73" s="8"/>
      <c r="AD73" s="8"/>
      <c r="AE73" s="8"/>
      <c r="AF73" s="8"/>
      <c r="AG73" s="8"/>
      <c r="AH73" s="8"/>
      <c r="AI73" s="8"/>
      <c r="AJ73" s="8"/>
      <c r="AK73" s="8"/>
    </row>
    <row r="74" spans="2:37">
      <c r="B74" s="47" t="s">
        <v>91</v>
      </c>
      <c r="C74" s="48">
        <v>146</v>
      </c>
      <c r="D74" s="47" t="s">
        <v>4454</v>
      </c>
      <c r="E74" s="6"/>
      <c r="F74" s="7"/>
      <c r="G74" s="7"/>
      <c r="H74" s="7"/>
      <c r="I74" s="7"/>
      <c r="J74" s="7"/>
      <c r="K74" s="7"/>
      <c r="L74" s="7"/>
      <c r="M74" s="7"/>
      <c r="N74" s="7"/>
      <c r="O74" s="7"/>
      <c r="P74" s="7"/>
      <c r="Q74" s="7"/>
      <c r="R74" s="7"/>
      <c r="S74" s="7"/>
      <c r="T74" s="7"/>
      <c r="U74" s="7"/>
      <c r="V74" s="8"/>
      <c r="W74" s="8"/>
      <c r="X74" s="8"/>
      <c r="Y74" s="8"/>
      <c r="Z74" s="8"/>
      <c r="AA74" s="8"/>
      <c r="AB74" s="8"/>
      <c r="AC74" s="8"/>
      <c r="AD74" s="8"/>
      <c r="AE74" s="8"/>
      <c r="AF74" s="8"/>
      <c r="AG74" s="8"/>
      <c r="AH74" s="8"/>
      <c r="AI74" s="8"/>
      <c r="AJ74" s="8"/>
      <c r="AK74" s="8"/>
    </row>
    <row r="75" spans="2:37">
      <c r="B75" s="47" t="s">
        <v>13</v>
      </c>
      <c r="C75" s="48">
        <v>374</v>
      </c>
      <c r="D75" s="47" t="s">
        <v>4457</v>
      </c>
      <c r="E75" s="6"/>
      <c r="F75" s="7"/>
      <c r="G75" s="7"/>
      <c r="H75" s="7"/>
      <c r="I75" s="7"/>
      <c r="J75" s="7"/>
      <c r="K75" s="7"/>
      <c r="L75" s="7"/>
      <c r="M75" s="7"/>
      <c r="N75" s="7"/>
      <c r="O75" s="7"/>
      <c r="P75" s="7"/>
      <c r="Q75" s="7"/>
      <c r="R75" s="7"/>
      <c r="S75" s="7"/>
      <c r="T75" s="7"/>
      <c r="U75" s="7"/>
      <c r="V75" s="8"/>
      <c r="W75" s="8"/>
      <c r="X75" s="8"/>
      <c r="Y75" s="8"/>
      <c r="Z75" s="8"/>
      <c r="AA75" s="8"/>
      <c r="AB75" s="8"/>
      <c r="AC75" s="8"/>
      <c r="AD75" s="8"/>
      <c r="AE75" s="8"/>
      <c r="AF75" s="8"/>
      <c r="AG75" s="8"/>
      <c r="AH75" s="8"/>
      <c r="AI75" s="8"/>
      <c r="AJ75" s="8"/>
      <c r="AK75" s="8"/>
    </row>
    <row r="76" spans="2:37">
      <c r="B76" s="47" t="s">
        <v>48</v>
      </c>
      <c r="C76" s="48">
        <v>334</v>
      </c>
      <c r="D76" s="47" t="s">
        <v>4459</v>
      </c>
      <c r="E76" s="6"/>
      <c r="F76" s="7"/>
      <c r="G76" s="7"/>
      <c r="H76" s="7"/>
      <c r="I76" s="7"/>
      <c r="J76" s="7"/>
      <c r="K76" s="7"/>
      <c r="L76" s="7"/>
      <c r="M76" s="7"/>
      <c r="N76" s="7"/>
      <c r="O76" s="7"/>
      <c r="P76" s="7"/>
      <c r="Q76" s="7"/>
      <c r="R76" s="7"/>
      <c r="S76" s="7"/>
      <c r="T76" s="7"/>
      <c r="U76" s="7"/>
      <c r="V76" s="8"/>
      <c r="W76" s="8"/>
      <c r="X76" s="8"/>
      <c r="Y76" s="8"/>
      <c r="Z76" s="8"/>
      <c r="AA76" s="8"/>
      <c r="AB76" s="8"/>
      <c r="AC76" s="8"/>
      <c r="AD76" s="8"/>
      <c r="AE76" s="8"/>
      <c r="AF76" s="8"/>
      <c r="AG76" s="8"/>
      <c r="AH76" s="8"/>
      <c r="AI76" s="8"/>
      <c r="AJ76" s="8"/>
      <c r="AK76" s="8"/>
    </row>
    <row r="77" spans="2:37">
      <c r="B77" s="47" t="s">
        <v>4574</v>
      </c>
      <c r="C77" s="48">
        <v>713</v>
      </c>
      <c r="D77" s="47" t="s">
        <v>4462</v>
      </c>
      <c r="E77" s="6"/>
      <c r="F77" s="7"/>
      <c r="G77" s="7"/>
      <c r="H77" s="7"/>
      <c r="I77" s="7"/>
      <c r="J77" s="7"/>
      <c r="K77" s="7"/>
      <c r="L77" s="7"/>
      <c r="M77" s="7"/>
      <c r="N77" s="7"/>
      <c r="O77" s="7"/>
      <c r="P77" s="7"/>
      <c r="Q77" s="7"/>
      <c r="R77" s="7"/>
      <c r="S77" s="7"/>
      <c r="T77" s="7"/>
      <c r="U77" s="7"/>
      <c r="V77" s="8"/>
      <c r="W77" s="8"/>
      <c r="X77" s="8"/>
      <c r="Y77" s="8"/>
      <c r="Z77" s="8"/>
      <c r="AA77" s="8"/>
      <c r="AB77" s="8"/>
      <c r="AC77" s="8"/>
      <c r="AD77" s="8"/>
      <c r="AE77" s="8"/>
      <c r="AF77" s="8"/>
      <c r="AG77" s="8"/>
      <c r="AH77" s="8"/>
      <c r="AI77" s="8"/>
      <c r="AJ77" s="8"/>
      <c r="AK77" s="8"/>
    </row>
    <row r="78" spans="2:37">
      <c r="B78" s="47" t="s">
        <v>92</v>
      </c>
      <c r="C78" s="48">
        <v>92</v>
      </c>
      <c r="D78" s="47" t="s">
        <v>4561</v>
      </c>
      <c r="E78" s="6"/>
      <c r="F78" s="7"/>
      <c r="G78" s="7"/>
      <c r="H78" s="7"/>
      <c r="I78" s="7"/>
      <c r="J78" s="7"/>
      <c r="K78" s="7"/>
      <c r="L78" s="7"/>
      <c r="M78" s="7"/>
      <c r="N78" s="7"/>
      <c r="O78" s="7"/>
      <c r="P78" s="7"/>
      <c r="Q78" s="7"/>
      <c r="R78" s="7"/>
      <c r="S78" s="7"/>
      <c r="T78" s="7"/>
      <c r="U78" s="7"/>
      <c r="V78" s="8"/>
      <c r="W78" s="8"/>
      <c r="X78" s="8"/>
      <c r="Y78" s="8"/>
      <c r="Z78" s="8"/>
      <c r="AA78" s="8"/>
      <c r="AB78" s="8"/>
      <c r="AC78" s="8"/>
      <c r="AD78" s="8"/>
      <c r="AE78" s="8"/>
      <c r="AF78" s="8"/>
      <c r="AG78" s="8"/>
      <c r="AH78" s="8"/>
      <c r="AI78" s="8"/>
      <c r="AJ78" s="8"/>
      <c r="AK78" s="8"/>
    </row>
    <row r="79" spans="2:37">
      <c r="B79" s="47" t="s">
        <v>57</v>
      </c>
      <c r="C79" s="48">
        <v>636</v>
      </c>
      <c r="D79" s="47" t="s">
        <v>4464</v>
      </c>
      <c r="E79" s="6"/>
      <c r="F79" s="7"/>
      <c r="G79" s="7"/>
      <c r="H79" s="7"/>
      <c r="I79" s="7"/>
      <c r="J79" s="7"/>
      <c r="K79" s="7"/>
      <c r="L79" s="7"/>
      <c r="M79" s="7"/>
      <c r="N79" s="7"/>
      <c r="O79" s="7"/>
      <c r="P79" s="7"/>
      <c r="Q79" s="7"/>
      <c r="R79" s="7"/>
      <c r="S79" s="7"/>
      <c r="T79" s="7"/>
      <c r="U79" s="7"/>
      <c r="V79" s="8"/>
      <c r="W79" s="8"/>
      <c r="X79" s="8"/>
      <c r="Y79" s="8"/>
      <c r="Z79" s="8"/>
      <c r="AA79" s="8"/>
      <c r="AB79" s="8"/>
      <c r="AC79" s="8"/>
      <c r="AD79" s="8"/>
      <c r="AE79" s="8"/>
      <c r="AF79" s="8"/>
      <c r="AG79" s="8"/>
      <c r="AH79" s="8"/>
      <c r="AI79" s="8"/>
      <c r="AJ79" s="8"/>
      <c r="AK79" s="8"/>
    </row>
    <row r="80" spans="2:37">
      <c r="B80" s="47" t="s">
        <v>58</v>
      </c>
      <c r="C80" s="48">
        <v>246</v>
      </c>
      <c r="D80" s="47" t="s">
        <v>4467</v>
      </c>
      <c r="E80" s="6"/>
      <c r="F80" s="7"/>
      <c r="G80" s="7"/>
      <c r="H80" s="7"/>
      <c r="I80" s="7"/>
      <c r="J80" s="7"/>
      <c r="K80" s="7"/>
      <c r="L80" s="7"/>
      <c r="M80" s="7"/>
      <c r="N80" s="7"/>
      <c r="O80" s="7"/>
      <c r="P80" s="7"/>
      <c r="Q80" s="7"/>
      <c r="R80" s="7"/>
      <c r="S80" s="7"/>
      <c r="T80" s="7"/>
      <c r="U80" s="7"/>
      <c r="V80" s="8"/>
      <c r="W80" s="8"/>
      <c r="X80" s="8"/>
      <c r="Y80" s="8"/>
      <c r="Z80" s="8"/>
      <c r="AA80" s="8"/>
      <c r="AB80" s="8"/>
      <c r="AC80" s="8"/>
      <c r="AD80" s="8"/>
      <c r="AE80" s="8"/>
      <c r="AF80" s="8"/>
      <c r="AG80" s="8"/>
      <c r="AH80" s="8"/>
      <c r="AI80" s="8"/>
      <c r="AJ80" s="8"/>
      <c r="AK80" s="8"/>
    </row>
    <row r="81" spans="1:37">
      <c r="A81" s="5"/>
      <c r="D81" s="6"/>
      <c r="E81" s="6"/>
      <c r="F81" s="7"/>
      <c r="G81" s="7"/>
      <c r="H81" s="7"/>
      <c r="I81" s="7"/>
      <c r="J81" s="7"/>
      <c r="K81" s="7"/>
      <c r="L81" s="7"/>
      <c r="M81" s="7"/>
      <c r="N81" s="7"/>
      <c r="O81" s="7"/>
      <c r="P81" s="7"/>
      <c r="Q81" s="7"/>
      <c r="R81" s="7"/>
      <c r="S81" s="7"/>
      <c r="T81" s="7"/>
      <c r="U81" s="7"/>
      <c r="V81" s="8"/>
      <c r="W81" s="8"/>
      <c r="X81" s="8"/>
      <c r="Y81" s="8"/>
      <c r="Z81" s="8"/>
      <c r="AA81" s="8"/>
      <c r="AB81" s="8"/>
      <c r="AC81" s="8"/>
      <c r="AD81" s="8"/>
      <c r="AE81" s="8"/>
      <c r="AF81" s="8"/>
      <c r="AG81" s="8"/>
      <c r="AH81" s="8"/>
      <c r="AI81" s="8"/>
      <c r="AJ81" s="8"/>
      <c r="AK81" s="8"/>
    </row>
    <row r="82" spans="1:37">
      <c r="A82" s="5"/>
      <c r="C82" s="4">
        <f>COUNT(C3:C80)</f>
        <v>78</v>
      </c>
      <c r="D82" s="6"/>
      <c r="E82" s="6"/>
      <c r="F82" s="7"/>
      <c r="G82" s="7"/>
      <c r="H82" s="7"/>
      <c r="I82" s="7"/>
      <c r="J82" s="7"/>
      <c r="K82" s="7"/>
      <c r="L82" s="7"/>
      <c r="M82" s="7"/>
      <c r="N82" s="7"/>
      <c r="O82" s="7"/>
      <c r="P82" s="7"/>
      <c r="Q82" s="7"/>
      <c r="R82" s="7"/>
      <c r="S82" s="7"/>
      <c r="T82" s="7"/>
      <c r="U82" s="7"/>
      <c r="V82" s="8"/>
      <c r="W82" s="8"/>
      <c r="X82" s="8"/>
      <c r="Y82" s="8"/>
      <c r="Z82" s="8"/>
      <c r="AA82" s="8"/>
      <c r="AB82" s="8"/>
      <c r="AC82" s="8"/>
      <c r="AD82" s="8"/>
      <c r="AE82" s="8"/>
      <c r="AF82" s="8"/>
      <c r="AG82" s="8"/>
      <c r="AH82" s="8"/>
      <c r="AI82" s="8"/>
      <c r="AJ82" s="8"/>
      <c r="AK82" s="8"/>
    </row>
    <row r="83" spans="1:37">
      <c r="D83" s="6"/>
      <c r="E83" s="6"/>
      <c r="F83" s="7"/>
      <c r="G83" s="7"/>
      <c r="H83" s="7"/>
      <c r="I83" s="7"/>
      <c r="J83" s="7"/>
      <c r="K83" s="7"/>
      <c r="L83" s="7"/>
      <c r="M83" s="7"/>
      <c r="N83" s="7"/>
      <c r="O83" s="7"/>
      <c r="P83" s="7"/>
      <c r="Q83" s="7"/>
      <c r="R83" s="7"/>
      <c r="S83" s="7"/>
      <c r="T83" s="7"/>
      <c r="U83" s="7"/>
      <c r="V83" s="8"/>
      <c r="W83" s="8"/>
      <c r="X83" s="8"/>
      <c r="Y83" s="8"/>
      <c r="Z83" s="8"/>
      <c r="AA83" s="8"/>
      <c r="AB83" s="8"/>
      <c r="AC83" s="8"/>
      <c r="AD83" s="8"/>
      <c r="AE83" s="8"/>
      <c r="AF83" s="8"/>
      <c r="AG83" s="8"/>
      <c r="AH83" s="8"/>
      <c r="AI83" s="8"/>
      <c r="AJ83" s="8"/>
      <c r="AK83" s="8"/>
    </row>
    <row r="84" spans="1:37">
      <c r="D84" s="6"/>
      <c r="E84" s="6"/>
      <c r="F84" s="7"/>
      <c r="G84" s="7"/>
      <c r="H84" s="7"/>
      <c r="I84" s="7"/>
      <c r="J84" s="7"/>
      <c r="K84" s="7"/>
      <c r="L84" s="7"/>
      <c r="M84" s="7"/>
      <c r="N84" s="7"/>
      <c r="O84" s="7"/>
      <c r="P84" s="7"/>
      <c r="Q84" s="7"/>
      <c r="R84" s="7"/>
      <c r="S84" s="7"/>
      <c r="T84" s="7"/>
      <c r="U84" s="7"/>
      <c r="V84" s="8"/>
      <c r="W84" s="8"/>
      <c r="X84" s="8"/>
      <c r="Y84" s="8"/>
      <c r="Z84" s="8"/>
      <c r="AA84" s="8"/>
      <c r="AB84" s="8"/>
      <c r="AC84" s="8"/>
      <c r="AD84" s="8"/>
      <c r="AE84" s="8"/>
      <c r="AF84" s="8"/>
      <c r="AG84" s="8"/>
      <c r="AH84" s="8"/>
      <c r="AI84" s="8"/>
      <c r="AJ84" s="8"/>
      <c r="AK84" s="8"/>
    </row>
    <row r="85" spans="1:37">
      <c r="D85" s="6"/>
      <c r="E85" s="6"/>
      <c r="F85" s="7"/>
      <c r="G85" s="7"/>
      <c r="H85" s="7"/>
      <c r="I85" s="7"/>
      <c r="J85" s="7"/>
      <c r="K85" s="7"/>
      <c r="L85" s="7"/>
      <c r="M85" s="7"/>
      <c r="N85" s="7"/>
      <c r="O85" s="7"/>
      <c r="P85" s="7"/>
      <c r="Q85" s="7"/>
      <c r="R85" s="7"/>
      <c r="S85" s="7"/>
      <c r="T85" s="7"/>
      <c r="U85" s="7"/>
      <c r="V85" s="8"/>
      <c r="W85" s="8"/>
      <c r="X85" s="8"/>
      <c r="Y85" s="8"/>
      <c r="Z85" s="8"/>
      <c r="AA85" s="8"/>
      <c r="AB85" s="8"/>
      <c r="AC85" s="8"/>
      <c r="AD85" s="8"/>
      <c r="AE85" s="8"/>
      <c r="AF85" s="8"/>
      <c r="AG85" s="8"/>
      <c r="AH85" s="8"/>
      <c r="AI85" s="8"/>
      <c r="AJ85" s="8"/>
      <c r="AK85" s="8"/>
    </row>
    <row r="86" spans="1:37">
      <c r="D86" s="6"/>
      <c r="E86" s="6"/>
      <c r="F86" s="7"/>
      <c r="G86" s="7"/>
      <c r="H86" s="7"/>
      <c r="I86" s="7"/>
      <c r="J86" s="7"/>
      <c r="K86" s="7"/>
      <c r="L86" s="7"/>
      <c r="M86" s="7"/>
      <c r="N86" s="7"/>
      <c r="O86" s="7"/>
      <c r="P86" s="7"/>
      <c r="Q86" s="7"/>
      <c r="R86" s="7"/>
      <c r="S86" s="7"/>
      <c r="T86" s="7"/>
      <c r="U86" s="7"/>
      <c r="V86" s="8"/>
      <c r="W86" s="8"/>
      <c r="X86" s="8"/>
      <c r="Y86" s="8"/>
      <c r="Z86" s="8"/>
      <c r="AA86" s="8"/>
      <c r="AB86" s="8"/>
      <c r="AC86" s="8"/>
      <c r="AD86" s="8"/>
      <c r="AE86" s="8"/>
      <c r="AF86" s="8"/>
      <c r="AG86" s="8"/>
      <c r="AH86" s="8"/>
      <c r="AI86" s="8"/>
      <c r="AJ86" s="8"/>
      <c r="AK86" s="8"/>
    </row>
    <row r="87" spans="1:37">
      <c r="D87" s="6"/>
      <c r="E87" s="6"/>
      <c r="F87" s="7"/>
      <c r="G87" s="7"/>
      <c r="H87" s="7"/>
      <c r="I87" s="7"/>
      <c r="J87" s="7"/>
      <c r="K87" s="7"/>
      <c r="L87" s="7"/>
      <c r="M87" s="7"/>
      <c r="N87" s="7"/>
      <c r="O87" s="7"/>
      <c r="P87" s="7"/>
      <c r="Q87" s="7"/>
      <c r="R87" s="7"/>
      <c r="S87" s="7"/>
      <c r="T87" s="7"/>
      <c r="U87" s="7"/>
      <c r="V87" s="8"/>
      <c r="W87" s="8"/>
      <c r="X87" s="8"/>
      <c r="Y87" s="8"/>
      <c r="Z87" s="8"/>
      <c r="AA87" s="8"/>
      <c r="AB87" s="8"/>
      <c r="AC87" s="8"/>
      <c r="AD87" s="8"/>
      <c r="AE87" s="8"/>
      <c r="AF87" s="8"/>
      <c r="AG87" s="8"/>
      <c r="AH87" s="8"/>
      <c r="AI87" s="8"/>
      <c r="AJ87" s="8"/>
      <c r="AK87" s="8"/>
    </row>
    <row r="88" spans="1:37">
      <c r="D88" s="6"/>
      <c r="E88" s="6"/>
      <c r="F88" s="7"/>
      <c r="G88" s="7"/>
      <c r="H88" s="7"/>
      <c r="I88" s="7"/>
      <c r="J88" s="7"/>
      <c r="K88" s="7"/>
      <c r="L88" s="7"/>
      <c r="M88" s="7"/>
      <c r="N88" s="7"/>
      <c r="O88" s="7"/>
      <c r="P88" s="7"/>
      <c r="Q88" s="7"/>
      <c r="R88" s="7"/>
      <c r="S88" s="7"/>
      <c r="T88" s="7"/>
      <c r="U88" s="7"/>
      <c r="V88" s="8"/>
      <c r="W88" s="8"/>
      <c r="X88" s="8"/>
      <c r="Y88" s="8"/>
      <c r="Z88" s="8"/>
      <c r="AA88" s="8"/>
      <c r="AB88" s="8"/>
      <c r="AC88" s="8"/>
      <c r="AD88" s="8"/>
      <c r="AE88" s="8"/>
      <c r="AF88" s="8"/>
      <c r="AG88" s="8"/>
      <c r="AH88" s="8"/>
      <c r="AI88" s="8"/>
      <c r="AJ88" s="8"/>
      <c r="AK88" s="8"/>
    </row>
    <row r="89" spans="1:37">
      <c r="D89" s="6"/>
      <c r="E89" s="6"/>
      <c r="F89" s="7"/>
      <c r="G89" s="7"/>
      <c r="H89" s="7"/>
      <c r="I89" s="7"/>
      <c r="J89" s="7"/>
      <c r="K89" s="7"/>
      <c r="L89" s="7"/>
      <c r="M89" s="7"/>
      <c r="N89" s="7"/>
      <c r="O89" s="7"/>
      <c r="P89" s="7"/>
      <c r="Q89" s="7"/>
      <c r="R89" s="7"/>
      <c r="S89" s="7"/>
      <c r="T89" s="7"/>
      <c r="U89" s="7"/>
      <c r="V89" s="8"/>
      <c r="W89" s="8"/>
      <c r="X89" s="8"/>
      <c r="Y89" s="8"/>
      <c r="Z89" s="8"/>
      <c r="AA89" s="8"/>
      <c r="AB89" s="8"/>
      <c r="AC89" s="8"/>
      <c r="AD89" s="8"/>
      <c r="AE89" s="8"/>
      <c r="AF89" s="8"/>
      <c r="AG89" s="8"/>
      <c r="AH89" s="8"/>
      <c r="AI89" s="8"/>
      <c r="AJ89" s="8"/>
      <c r="AK89" s="8"/>
    </row>
    <row r="90" spans="1:37">
      <c r="D90" s="6"/>
      <c r="E90" s="6"/>
      <c r="F90" s="7"/>
      <c r="G90" s="7"/>
      <c r="H90" s="7"/>
      <c r="I90" s="7"/>
      <c r="J90" s="7"/>
      <c r="K90" s="7"/>
      <c r="L90" s="7"/>
      <c r="M90" s="7"/>
      <c r="N90" s="7"/>
      <c r="O90" s="7"/>
      <c r="P90" s="7"/>
      <c r="Q90" s="7"/>
      <c r="R90" s="7"/>
      <c r="S90" s="7"/>
      <c r="T90" s="7"/>
      <c r="U90" s="7"/>
      <c r="V90" s="8"/>
      <c r="W90" s="8"/>
      <c r="X90" s="8"/>
      <c r="Y90" s="8"/>
      <c r="Z90" s="8"/>
      <c r="AA90" s="8"/>
      <c r="AB90" s="8"/>
      <c r="AC90" s="8"/>
      <c r="AD90" s="8"/>
      <c r="AE90" s="8"/>
      <c r="AF90" s="8"/>
      <c r="AG90" s="8"/>
      <c r="AH90" s="8"/>
      <c r="AI90" s="8"/>
      <c r="AJ90" s="8"/>
      <c r="AK90" s="8"/>
    </row>
    <row r="91" spans="1:37">
      <c r="D91" s="6"/>
      <c r="E91" s="6"/>
      <c r="F91" s="7"/>
      <c r="G91" s="7"/>
      <c r="H91" s="7"/>
      <c r="I91" s="7"/>
      <c r="J91" s="7"/>
      <c r="K91" s="7"/>
      <c r="L91" s="7"/>
      <c r="M91" s="7"/>
      <c r="N91" s="7"/>
      <c r="O91" s="7"/>
      <c r="P91" s="7"/>
      <c r="Q91" s="7"/>
      <c r="R91" s="7"/>
      <c r="S91" s="7"/>
      <c r="T91" s="7"/>
      <c r="U91" s="7"/>
      <c r="V91" s="8"/>
      <c r="W91" s="8"/>
      <c r="X91" s="8"/>
      <c r="Y91" s="8"/>
      <c r="Z91" s="8"/>
      <c r="AA91" s="8"/>
      <c r="AB91" s="8"/>
      <c r="AC91" s="8"/>
      <c r="AD91" s="8"/>
      <c r="AE91" s="8"/>
      <c r="AF91" s="8"/>
      <c r="AG91" s="8"/>
      <c r="AH91" s="8"/>
      <c r="AI91" s="8"/>
      <c r="AJ91" s="8"/>
      <c r="AK91" s="8"/>
    </row>
    <row r="92" spans="1:37">
      <c r="D92" s="6"/>
      <c r="E92" s="6"/>
      <c r="F92" s="7"/>
      <c r="G92" s="7"/>
      <c r="H92" s="7"/>
      <c r="I92" s="7"/>
      <c r="J92" s="7"/>
      <c r="K92" s="7"/>
      <c r="L92" s="7"/>
      <c r="M92" s="7"/>
      <c r="N92" s="7"/>
      <c r="O92" s="7"/>
      <c r="P92" s="7"/>
      <c r="Q92" s="7"/>
      <c r="R92" s="7"/>
      <c r="S92" s="7"/>
      <c r="T92" s="7"/>
      <c r="U92" s="7"/>
      <c r="V92" s="8"/>
      <c r="W92" s="8"/>
      <c r="X92" s="8"/>
      <c r="Y92" s="8"/>
      <c r="Z92" s="8"/>
      <c r="AA92" s="8"/>
      <c r="AB92" s="8"/>
      <c r="AC92" s="8"/>
      <c r="AD92" s="8"/>
      <c r="AE92" s="8"/>
      <c r="AF92" s="8"/>
      <c r="AG92" s="8"/>
      <c r="AH92" s="8"/>
      <c r="AI92" s="8"/>
      <c r="AJ92" s="8"/>
      <c r="AK92" s="8"/>
    </row>
    <row r="93" spans="1:37">
      <c r="D93" s="6"/>
      <c r="E93" s="6"/>
      <c r="F93" s="7"/>
      <c r="G93" s="7"/>
      <c r="H93" s="7"/>
      <c r="I93" s="7"/>
      <c r="J93" s="7"/>
      <c r="K93" s="7"/>
      <c r="L93" s="7"/>
      <c r="M93" s="7"/>
      <c r="N93" s="7"/>
      <c r="O93" s="7"/>
      <c r="P93" s="7"/>
      <c r="Q93" s="7"/>
      <c r="R93" s="7"/>
      <c r="S93" s="7"/>
      <c r="T93" s="7"/>
      <c r="U93" s="7"/>
      <c r="V93" s="8"/>
      <c r="W93" s="8"/>
      <c r="X93" s="8"/>
      <c r="Y93" s="8"/>
      <c r="Z93" s="8"/>
      <c r="AA93" s="8"/>
      <c r="AB93" s="8"/>
      <c r="AC93" s="8"/>
      <c r="AD93" s="8"/>
      <c r="AE93" s="8"/>
      <c r="AF93" s="8"/>
      <c r="AG93" s="8"/>
      <c r="AH93" s="8"/>
      <c r="AI93" s="8"/>
      <c r="AJ93" s="8"/>
      <c r="AK93" s="8"/>
    </row>
    <row r="94" spans="1:37">
      <c r="D94" s="6"/>
      <c r="E94" s="6"/>
      <c r="F94" s="7"/>
      <c r="G94" s="7"/>
      <c r="H94" s="7"/>
      <c r="I94" s="7"/>
      <c r="J94" s="7"/>
      <c r="K94" s="7"/>
      <c r="L94" s="7"/>
      <c r="M94" s="7"/>
      <c r="N94" s="7"/>
      <c r="O94" s="7"/>
      <c r="P94" s="7"/>
      <c r="Q94" s="7"/>
      <c r="R94" s="7"/>
      <c r="S94" s="7"/>
      <c r="T94" s="7"/>
      <c r="U94" s="7"/>
      <c r="V94" s="8"/>
      <c r="W94" s="8"/>
      <c r="X94" s="8"/>
      <c r="Y94" s="8"/>
      <c r="Z94" s="8"/>
      <c r="AA94" s="8"/>
      <c r="AB94" s="8"/>
      <c r="AC94" s="8"/>
      <c r="AD94" s="8"/>
      <c r="AE94" s="8"/>
      <c r="AF94" s="8"/>
      <c r="AG94" s="8"/>
      <c r="AH94" s="8"/>
      <c r="AI94" s="8"/>
      <c r="AJ94" s="8"/>
      <c r="AK94" s="8"/>
    </row>
    <row r="95" spans="1:37">
      <c r="D95" s="6"/>
      <c r="E95" s="6"/>
      <c r="F95" s="7"/>
      <c r="G95" s="7"/>
      <c r="H95" s="7"/>
      <c r="I95" s="7"/>
      <c r="J95" s="7"/>
      <c r="K95" s="7"/>
      <c r="L95" s="7"/>
      <c r="M95" s="7"/>
      <c r="N95" s="7"/>
      <c r="O95" s="7"/>
      <c r="P95" s="7"/>
      <c r="Q95" s="7"/>
      <c r="R95" s="7"/>
      <c r="S95" s="7"/>
      <c r="T95" s="7"/>
      <c r="U95" s="7"/>
      <c r="V95" s="8"/>
      <c r="W95" s="8"/>
      <c r="X95" s="8"/>
      <c r="Y95" s="8"/>
      <c r="Z95" s="8"/>
      <c r="AA95" s="8"/>
      <c r="AB95" s="8"/>
      <c r="AC95" s="8"/>
      <c r="AD95" s="8"/>
      <c r="AE95" s="8"/>
      <c r="AF95" s="8"/>
      <c r="AG95" s="8"/>
      <c r="AH95" s="8"/>
      <c r="AI95" s="8"/>
      <c r="AJ95" s="8"/>
      <c r="AK95" s="8"/>
    </row>
    <row r="96" spans="1:37">
      <c r="D96" s="6"/>
      <c r="E96" s="6"/>
      <c r="F96" s="7"/>
      <c r="G96" s="7"/>
      <c r="H96" s="7"/>
      <c r="I96" s="7"/>
      <c r="J96" s="7"/>
      <c r="K96" s="7"/>
      <c r="L96" s="7"/>
      <c r="M96" s="7"/>
      <c r="N96" s="7"/>
      <c r="O96" s="7"/>
      <c r="P96" s="7"/>
      <c r="Q96" s="7"/>
      <c r="R96" s="7"/>
      <c r="S96" s="7"/>
      <c r="T96" s="7"/>
      <c r="U96" s="7"/>
      <c r="V96" s="8"/>
      <c r="W96" s="8"/>
      <c r="X96" s="8"/>
      <c r="Y96" s="8"/>
      <c r="Z96" s="8"/>
      <c r="AA96" s="8"/>
      <c r="AB96" s="8"/>
      <c r="AC96" s="8"/>
      <c r="AD96" s="8"/>
      <c r="AE96" s="8"/>
      <c r="AF96" s="8"/>
      <c r="AG96" s="8"/>
      <c r="AH96" s="8"/>
      <c r="AI96" s="8"/>
      <c r="AJ96" s="8"/>
      <c r="AK96" s="8"/>
    </row>
    <row r="97" spans="4:37">
      <c r="D97" s="6"/>
      <c r="E97" s="6"/>
      <c r="F97" s="7"/>
      <c r="G97" s="7"/>
      <c r="H97" s="7"/>
      <c r="I97" s="7"/>
      <c r="J97" s="7"/>
      <c r="K97" s="7"/>
      <c r="L97" s="7"/>
      <c r="M97" s="7"/>
      <c r="N97" s="7"/>
      <c r="O97" s="7"/>
      <c r="P97" s="7"/>
      <c r="Q97" s="7"/>
      <c r="R97" s="7"/>
      <c r="S97" s="7"/>
      <c r="T97" s="7"/>
      <c r="U97" s="7"/>
      <c r="V97" s="8"/>
      <c r="W97" s="8"/>
      <c r="X97" s="8"/>
      <c r="Y97" s="8"/>
      <c r="Z97" s="8"/>
      <c r="AA97" s="8"/>
      <c r="AB97" s="8"/>
      <c r="AC97" s="8"/>
      <c r="AD97" s="8"/>
      <c r="AE97" s="8"/>
      <c r="AF97" s="8"/>
      <c r="AG97" s="8"/>
      <c r="AH97" s="8"/>
      <c r="AI97" s="8"/>
      <c r="AJ97" s="8"/>
      <c r="AK97" s="8"/>
    </row>
    <row r="98" spans="4:37">
      <c r="D98" s="6"/>
      <c r="E98" s="6"/>
      <c r="F98" s="7"/>
      <c r="G98" s="7"/>
      <c r="H98" s="7"/>
      <c r="I98" s="7"/>
      <c r="J98" s="7"/>
      <c r="K98" s="7"/>
      <c r="L98" s="7"/>
      <c r="M98" s="7"/>
      <c r="N98" s="7"/>
      <c r="O98" s="7"/>
      <c r="P98" s="7"/>
      <c r="Q98" s="7"/>
      <c r="R98" s="7"/>
      <c r="S98" s="7"/>
      <c r="T98" s="7"/>
      <c r="U98" s="7"/>
      <c r="V98" s="8"/>
      <c r="W98" s="8"/>
      <c r="X98" s="8"/>
      <c r="Y98" s="8"/>
      <c r="Z98" s="8"/>
      <c r="AA98" s="8"/>
      <c r="AB98" s="8"/>
      <c r="AC98" s="8"/>
      <c r="AD98" s="8"/>
      <c r="AE98" s="8"/>
      <c r="AF98" s="8"/>
      <c r="AG98" s="8"/>
      <c r="AH98" s="8"/>
      <c r="AI98" s="8"/>
      <c r="AJ98" s="8"/>
      <c r="AK98" s="8"/>
    </row>
    <row r="99" spans="4:37">
      <c r="D99" s="6"/>
      <c r="E99" s="6"/>
      <c r="F99" s="7"/>
      <c r="G99" s="7"/>
      <c r="H99" s="7"/>
      <c r="I99" s="7"/>
      <c r="J99" s="7"/>
      <c r="K99" s="7"/>
      <c r="L99" s="7"/>
      <c r="M99" s="7"/>
      <c r="N99" s="7"/>
      <c r="O99" s="7"/>
      <c r="P99" s="7"/>
      <c r="Q99" s="7"/>
      <c r="R99" s="7"/>
      <c r="S99" s="7"/>
      <c r="T99" s="7"/>
      <c r="U99" s="7"/>
      <c r="V99" s="8"/>
      <c r="W99" s="8"/>
      <c r="X99" s="8"/>
      <c r="Y99" s="8"/>
      <c r="Z99" s="8"/>
      <c r="AA99" s="8"/>
      <c r="AB99" s="8"/>
      <c r="AC99" s="8"/>
      <c r="AD99" s="8"/>
      <c r="AE99" s="8"/>
      <c r="AF99" s="8"/>
      <c r="AG99" s="8"/>
      <c r="AH99" s="8"/>
      <c r="AI99" s="8"/>
      <c r="AJ99" s="8"/>
      <c r="AK99" s="8"/>
    </row>
    <row r="100" spans="4:37">
      <c r="D100" s="6"/>
      <c r="E100" s="6"/>
      <c r="F100" s="7"/>
      <c r="G100" s="7"/>
      <c r="H100" s="7"/>
      <c r="I100" s="7"/>
      <c r="J100" s="7"/>
      <c r="K100" s="7"/>
      <c r="L100" s="7"/>
      <c r="M100" s="7"/>
      <c r="N100" s="7"/>
      <c r="O100" s="7"/>
      <c r="P100" s="7"/>
      <c r="Q100" s="7"/>
      <c r="R100" s="7"/>
      <c r="S100" s="7"/>
      <c r="T100" s="7"/>
      <c r="U100" s="7"/>
      <c r="V100" s="8"/>
      <c r="W100" s="8"/>
      <c r="X100" s="8"/>
      <c r="Y100" s="8"/>
      <c r="Z100" s="8"/>
      <c r="AA100" s="8"/>
      <c r="AB100" s="8"/>
      <c r="AC100" s="8"/>
      <c r="AD100" s="8"/>
      <c r="AE100" s="8"/>
      <c r="AF100" s="8"/>
      <c r="AG100" s="8"/>
      <c r="AH100" s="8"/>
      <c r="AI100" s="8"/>
      <c r="AJ100" s="8"/>
      <c r="AK100" s="8"/>
    </row>
    <row r="101" spans="4:37">
      <c r="D101" s="6"/>
      <c r="E101" s="6"/>
      <c r="F101" s="7"/>
      <c r="G101" s="7"/>
      <c r="H101" s="7"/>
      <c r="I101" s="7"/>
      <c r="J101" s="7"/>
      <c r="K101" s="7"/>
      <c r="L101" s="7"/>
      <c r="M101" s="7"/>
      <c r="N101" s="7"/>
      <c r="O101" s="7"/>
      <c r="P101" s="7"/>
      <c r="Q101" s="7"/>
      <c r="R101" s="7"/>
      <c r="S101" s="7"/>
      <c r="T101" s="7"/>
      <c r="U101" s="7"/>
      <c r="V101" s="8"/>
      <c r="W101" s="8"/>
      <c r="X101" s="8"/>
      <c r="Y101" s="8"/>
      <c r="Z101" s="8"/>
      <c r="AA101" s="8"/>
      <c r="AB101" s="8"/>
      <c r="AC101" s="8"/>
      <c r="AD101" s="8"/>
      <c r="AE101" s="8"/>
      <c r="AF101" s="8"/>
      <c r="AG101" s="8"/>
      <c r="AH101" s="8"/>
      <c r="AI101" s="8"/>
      <c r="AJ101" s="8"/>
      <c r="AK101" s="8"/>
    </row>
    <row r="102" spans="4:37">
      <c r="D102" s="6"/>
      <c r="E102" s="6"/>
      <c r="F102" s="7"/>
      <c r="G102" s="7"/>
      <c r="H102" s="7"/>
      <c r="I102" s="7"/>
      <c r="J102" s="7"/>
      <c r="K102" s="7"/>
      <c r="L102" s="7"/>
      <c r="M102" s="7"/>
      <c r="N102" s="7"/>
      <c r="O102" s="7"/>
      <c r="P102" s="7"/>
      <c r="Q102" s="7"/>
      <c r="R102" s="7"/>
      <c r="S102" s="7"/>
      <c r="T102" s="7"/>
      <c r="U102" s="7"/>
      <c r="V102" s="8"/>
      <c r="W102" s="8"/>
      <c r="X102" s="8"/>
      <c r="Y102" s="8"/>
      <c r="Z102" s="8"/>
      <c r="AA102" s="8"/>
      <c r="AB102" s="8"/>
      <c r="AC102" s="8"/>
      <c r="AD102" s="8"/>
      <c r="AE102" s="8"/>
      <c r="AF102" s="8"/>
      <c r="AG102" s="8"/>
      <c r="AH102" s="8"/>
      <c r="AI102" s="8"/>
      <c r="AJ102" s="8"/>
      <c r="AK102" s="8"/>
    </row>
    <row r="103" spans="4:37">
      <c r="D103" s="6"/>
      <c r="E103" s="6"/>
      <c r="F103" s="7"/>
      <c r="G103" s="7"/>
      <c r="H103" s="7"/>
      <c r="I103" s="7"/>
      <c r="J103" s="7"/>
      <c r="K103" s="7"/>
      <c r="L103" s="7"/>
      <c r="M103" s="7"/>
      <c r="N103" s="7"/>
      <c r="O103" s="7"/>
      <c r="P103" s="7"/>
      <c r="Q103" s="7"/>
      <c r="R103" s="7"/>
      <c r="S103" s="7"/>
      <c r="T103" s="7"/>
      <c r="U103" s="7"/>
      <c r="V103" s="8"/>
      <c r="W103" s="8"/>
      <c r="X103" s="8"/>
      <c r="Y103" s="8"/>
      <c r="Z103" s="8"/>
      <c r="AA103" s="8"/>
      <c r="AB103" s="8"/>
      <c r="AC103" s="8"/>
      <c r="AD103" s="8"/>
      <c r="AE103" s="8"/>
      <c r="AF103" s="8"/>
      <c r="AG103" s="8"/>
      <c r="AH103" s="8"/>
      <c r="AI103" s="8"/>
      <c r="AJ103" s="8"/>
      <c r="AK103" s="8"/>
    </row>
    <row r="104" spans="4:37">
      <c r="D104" s="6"/>
      <c r="E104" s="6"/>
      <c r="F104" s="7"/>
      <c r="G104" s="7"/>
      <c r="H104" s="7"/>
      <c r="I104" s="7"/>
      <c r="J104" s="7"/>
      <c r="K104" s="7"/>
      <c r="L104" s="7"/>
      <c r="M104" s="7"/>
      <c r="N104" s="7"/>
      <c r="O104" s="7"/>
      <c r="P104" s="7"/>
      <c r="Q104" s="7"/>
      <c r="R104" s="7"/>
      <c r="S104" s="7"/>
      <c r="T104" s="7"/>
      <c r="U104" s="7"/>
      <c r="V104" s="8"/>
      <c r="W104" s="8"/>
      <c r="X104" s="8"/>
      <c r="Y104" s="8"/>
      <c r="Z104" s="8"/>
      <c r="AA104" s="8"/>
      <c r="AB104" s="8"/>
      <c r="AC104" s="8"/>
      <c r="AD104" s="8"/>
      <c r="AE104" s="8"/>
      <c r="AF104" s="8"/>
      <c r="AG104" s="8"/>
      <c r="AH104" s="8"/>
      <c r="AI104" s="8"/>
      <c r="AJ104" s="8"/>
      <c r="AK104" s="8"/>
    </row>
    <row r="105" spans="4:37">
      <c r="D105" s="6"/>
      <c r="E105" s="6"/>
      <c r="F105" s="7"/>
      <c r="G105" s="7"/>
      <c r="H105" s="7"/>
      <c r="I105" s="7"/>
      <c r="J105" s="7"/>
      <c r="K105" s="7"/>
      <c r="L105" s="7"/>
      <c r="M105" s="7"/>
      <c r="N105" s="7"/>
      <c r="O105" s="7"/>
      <c r="P105" s="7"/>
      <c r="Q105" s="7"/>
      <c r="R105" s="7"/>
      <c r="S105" s="7"/>
      <c r="T105" s="7"/>
      <c r="U105" s="7"/>
      <c r="V105" s="8"/>
      <c r="W105" s="8"/>
      <c r="X105" s="8"/>
      <c r="Y105" s="8"/>
      <c r="Z105" s="8"/>
      <c r="AA105" s="8"/>
      <c r="AB105" s="8"/>
      <c r="AC105" s="8"/>
      <c r="AD105" s="8"/>
      <c r="AE105" s="8"/>
      <c r="AF105" s="8"/>
      <c r="AG105" s="8"/>
      <c r="AH105" s="8"/>
      <c r="AI105" s="8"/>
      <c r="AJ105" s="8"/>
      <c r="AK105" s="8"/>
    </row>
    <row r="106" spans="4:37">
      <c r="D106" s="6"/>
      <c r="E106" s="6"/>
      <c r="F106" s="7"/>
      <c r="G106" s="7"/>
      <c r="H106" s="7"/>
      <c r="I106" s="7"/>
      <c r="J106" s="7"/>
      <c r="K106" s="7"/>
      <c r="L106" s="7"/>
      <c r="M106" s="7"/>
      <c r="N106" s="7"/>
      <c r="O106" s="7"/>
      <c r="P106" s="7"/>
      <c r="Q106" s="7"/>
      <c r="R106" s="7"/>
      <c r="S106" s="7"/>
      <c r="T106" s="7"/>
      <c r="U106" s="7"/>
      <c r="V106" s="8"/>
      <c r="W106" s="8"/>
      <c r="X106" s="8"/>
      <c r="Y106" s="8"/>
      <c r="Z106" s="8"/>
      <c r="AA106" s="8"/>
      <c r="AB106" s="8"/>
      <c r="AC106" s="8"/>
      <c r="AD106" s="8"/>
      <c r="AE106" s="8"/>
      <c r="AF106" s="8"/>
      <c r="AG106" s="8"/>
      <c r="AH106" s="8"/>
      <c r="AI106" s="8"/>
      <c r="AJ106" s="8"/>
      <c r="AK106" s="8"/>
    </row>
    <row r="107" spans="4:37">
      <c r="D107" s="6"/>
      <c r="E107" s="6"/>
      <c r="F107" s="7"/>
      <c r="G107" s="7"/>
      <c r="H107" s="7"/>
      <c r="I107" s="7"/>
      <c r="J107" s="7"/>
      <c r="K107" s="7"/>
      <c r="L107" s="7"/>
      <c r="M107" s="7"/>
      <c r="N107" s="7"/>
      <c r="O107" s="7"/>
      <c r="P107" s="7"/>
      <c r="Q107" s="7"/>
      <c r="R107" s="7"/>
      <c r="S107" s="7"/>
      <c r="T107" s="7"/>
      <c r="U107" s="7"/>
      <c r="V107" s="8"/>
      <c r="W107" s="8"/>
      <c r="X107" s="8"/>
      <c r="Y107" s="8"/>
      <c r="Z107" s="8"/>
      <c r="AA107" s="8"/>
      <c r="AB107" s="8"/>
      <c r="AC107" s="8"/>
      <c r="AD107" s="8"/>
      <c r="AE107" s="8"/>
      <c r="AF107" s="8"/>
      <c r="AG107" s="8"/>
      <c r="AH107" s="8"/>
      <c r="AI107" s="8"/>
      <c r="AJ107" s="8"/>
      <c r="AK107" s="8"/>
    </row>
    <row r="108" spans="4:37">
      <c r="D108" s="6"/>
      <c r="E108" s="6"/>
      <c r="F108" s="7"/>
      <c r="G108" s="7"/>
      <c r="H108" s="7"/>
      <c r="I108" s="7"/>
      <c r="J108" s="7"/>
      <c r="K108" s="7"/>
      <c r="L108" s="7"/>
      <c r="M108" s="7"/>
      <c r="N108" s="7"/>
      <c r="O108" s="7"/>
      <c r="P108" s="7"/>
      <c r="Q108" s="7"/>
      <c r="R108" s="7"/>
      <c r="S108" s="7"/>
      <c r="T108" s="7"/>
      <c r="U108" s="7"/>
      <c r="V108" s="8"/>
      <c r="W108" s="8"/>
      <c r="X108" s="8"/>
      <c r="Y108" s="8"/>
      <c r="Z108" s="8"/>
      <c r="AA108" s="8"/>
      <c r="AB108" s="8"/>
      <c r="AC108" s="8"/>
      <c r="AD108" s="8"/>
      <c r="AE108" s="8"/>
      <c r="AF108" s="8"/>
      <c r="AG108" s="8"/>
      <c r="AH108" s="8"/>
      <c r="AI108" s="8"/>
      <c r="AJ108" s="8"/>
      <c r="AK108" s="8"/>
    </row>
    <row r="109" spans="4:37">
      <c r="D109" s="6"/>
      <c r="E109" s="6"/>
      <c r="F109" s="7"/>
      <c r="G109" s="7"/>
      <c r="H109" s="7"/>
      <c r="I109" s="7"/>
      <c r="J109" s="7"/>
      <c r="K109" s="7"/>
      <c r="L109" s="7"/>
      <c r="M109" s="7"/>
      <c r="N109" s="7"/>
      <c r="O109" s="7"/>
      <c r="P109" s="7"/>
      <c r="Q109" s="7"/>
      <c r="R109" s="7"/>
      <c r="S109" s="7"/>
      <c r="T109" s="7"/>
      <c r="U109" s="7"/>
      <c r="V109" s="8"/>
      <c r="W109" s="8"/>
      <c r="X109" s="8"/>
      <c r="Y109" s="8"/>
      <c r="Z109" s="8"/>
      <c r="AA109" s="8"/>
      <c r="AB109" s="8"/>
      <c r="AC109" s="8"/>
      <c r="AD109" s="8"/>
      <c r="AE109" s="8"/>
      <c r="AF109" s="8"/>
      <c r="AG109" s="8"/>
      <c r="AH109" s="8"/>
      <c r="AI109" s="8"/>
      <c r="AJ109" s="8"/>
      <c r="AK109" s="8"/>
    </row>
    <row r="110" spans="4:37">
      <c r="D110" s="6"/>
      <c r="E110" s="6"/>
      <c r="F110" s="7"/>
      <c r="G110" s="7"/>
      <c r="H110" s="7"/>
      <c r="I110" s="7"/>
      <c r="J110" s="7"/>
      <c r="K110" s="7"/>
      <c r="L110" s="7"/>
      <c r="M110" s="7"/>
      <c r="N110" s="7"/>
      <c r="O110" s="7"/>
      <c r="P110" s="7"/>
      <c r="Q110" s="7"/>
      <c r="R110" s="7"/>
      <c r="S110" s="7"/>
      <c r="T110" s="7"/>
      <c r="U110" s="7"/>
      <c r="V110" s="8"/>
      <c r="W110" s="8"/>
      <c r="X110" s="8"/>
      <c r="Y110" s="8"/>
      <c r="Z110" s="8"/>
      <c r="AA110" s="8"/>
      <c r="AB110" s="8"/>
      <c r="AC110" s="8"/>
      <c r="AD110" s="8"/>
      <c r="AE110" s="8"/>
      <c r="AF110" s="8"/>
      <c r="AG110" s="8"/>
      <c r="AH110" s="8"/>
      <c r="AI110" s="8"/>
      <c r="AJ110" s="8"/>
      <c r="AK110" s="8"/>
    </row>
    <row r="111" spans="4:37">
      <c r="D111" s="6"/>
      <c r="E111" s="6"/>
      <c r="F111" s="7"/>
      <c r="G111" s="7"/>
      <c r="H111" s="7"/>
      <c r="I111" s="7"/>
      <c r="J111" s="7"/>
      <c r="K111" s="7"/>
      <c r="L111" s="7"/>
      <c r="M111" s="7"/>
      <c r="N111" s="7"/>
      <c r="O111" s="7"/>
      <c r="P111" s="7"/>
      <c r="Q111" s="7"/>
      <c r="R111" s="7"/>
      <c r="S111" s="7"/>
      <c r="T111" s="7"/>
      <c r="U111" s="7"/>
      <c r="V111" s="8"/>
      <c r="W111" s="8"/>
      <c r="X111" s="8"/>
      <c r="Y111" s="8"/>
      <c r="Z111" s="8"/>
      <c r="AA111" s="8"/>
      <c r="AB111" s="8"/>
      <c r="AC111" s="8"/>
      <c r="AD111" s="8"/>
      <c r="AE111" s="8"/>
      <c r="AF111" s="8"/>
      <c r="AG111" s="8"/>
      <c r="AH111" s="8"/>
      <c r="AI111" s="8"/>
      <c r="AJ111" s="8"/>
      <c r="AK111" s="8"/>
    </row>
    <row r="112" spans="4:37">
      <c r="D112" s="6"/>
      <c r="E112" s="6"/>
      <c r="F112" s="7"/>
      <c r="G112" s="7"/>
      <c r="H112" s="7"/>
      <c r="I112" s="7"/>
      <c r="J112" s="7"/>
      <c r="K112" s="7"/>
      <c r="L112" s="7"/>
      <c r="M112" s="7"/>
      <c r="N112" s="7"/>
      <c r="O112" s="7"/>
      <c r="P112" s="7"/>
      <c r="Q112" s="7"/>
      <c r="R112" s="7"/>
      <c r="S112" s="7"/>
      <c r="T112" s="7"/>
      <c r="U112" s="7"/>
      <c r="V112" s="8"/>
      <c r="W112" s="8"/>
      <c r="X112" s="8"/>
      <c r="Y112" s="8"/>
      <c r="Z112" s="8"/>
      <c r="AA112" s="8"/>
      <c r="AB112" s="8"/>
      <c r="AC112" s="8"/>
      <c r="AD112" s="8"/>
      <c r="AE112" s="8"/>
      <c r="AF112" s="8"/>
      <c r="AG112" s="8"/>
      <c r="AH112" s="8"/>
      <c r="AI112" s="8"/>
      <c r="AJ112" s="8"/>
      <c r="AK112" s="8"/>
    </row>
    <row r="113" spans="4:37">
      <c r="D113" s="6"/>
      <c r="E113" s="6"/>
      <c r="F113" s="7"/>
      <c r="G113" s="7"/>
      <c r="H113" s="7"/>
      <c r="I113" s="7"/>
      <c r="J113" s="7"/>
      <c r="K113" s="7"/>
      <c r="L113" s="7"/>
      <c r="M113" s="7"/>
      <c r="N113" s="7"/>
      <c r="O113" s="7"/>
      <c r="P113" s="7"/>
      <c r="Q113" s="7"/>
      <c r="R113" s="7"/>
      <c r="S113" s="7"/>
      <c r="T113" s="7"/>
      <c r="U113" s="7"/>
      <c r="V113" s="8"/>
      <c r="W113" s="8"/>
      <c r="X113" s="8"/>
      <c r="Y113" s="8"/>
      <c r="Z113" s="8"/>
      <c r="AA113" s="8"/>
      <c r="AB113" s="8"/>
      <c r="AC113" s="8"/>
      <c r="AD113" s="8"/>
      <c r="AE113" s="8"/>
      <c r="AF113" s="8"/>
      <c r="AG113" s="8"/>
      <c r="AH113" s="8"/>
      <c r="AI113" s="8"/>
      <c r="AJ113" s="8"/>
      <c r="AK113" s="8"/>
    </row>
    <row r="114" spans="4:37">
      <c r="D114" s="6"/>
      <c r="E114" s="6"/>
      <c r="F114" s="7"/>
      <c r="G114" s="7"/>
      <c r="H114" s="7"/>
      <c r="I114" s="7"/>
      <c r="J114" s="7"/>
      <c r="K114" s="7"/>
      <c r="L114" s="7"/>
      <c r="M114" s="7"/>
      <c r="N114" s="7"/>
      <c r="O114" s="7"/>
      <c r="P114" s="7"/>
      <c r="Q114" s="7"/>
      <c r="R114" s="7"/>
      <c r="S114" s="7"/>
      <c r="T114" s="7"/>
      <c r="U114" s="7"/>
      <c r="V114" s="8"/>
      <c r="W114" s="8"/>
      <c r="X114" s="8"/>
      <c r="Y114" s="8"/>
      <c r="Z114" s="8"/>
      <c r="AA114" s="8"/>
      <c r="AB114" s="8"/>
      <c r="AC114" s="8"/>
      <c r="AD114" s="8"/>
      <c r="AE114" s="8"/>
      <c r="AF114" s="8"/>
      <c r="AG114" s="8"/>
      <c r="AH114" s="8"/>
      <c r="AI114" s="8"/>
      <c r="AJ114" s="8"/>
      <c r="AK114" s="8"/>
    </row>
    <row r="115" spans="4:37">
      <c r="D115" s="6"/>
      <c r="E115" s="6"/>
      <c r="F115" s="7"/>
      <c r="G115" s="7"/>
      <c r="H115" s="7"/>
      <c r="I115" s="7"/>
      <c r="J115" s="7"/>
      <c r="K115" s="7"/>
      <c r="L115" s="7"/>
      <c r="M115" s="7"/>
      <c r="N115" s="7"/>
      <c r="O115" s="7"/>
      <c r="P115" s="7"/>
      <c r="Q115" s="7"/>
      <c r="R115" s="7"/>
      <c r="S115" s="7"/>
      <c r="T115" s="7"/>
      <c r="U115" s="7"/>
      <c r="V115" s="8"/>
      <c r="W115" s="8"/>
      <c r="X115" s="8"/>
      <c r="Y115" s="8"/>
      <c r="Z115" s="8"/>
      <c r="AA115" s="8"/>
      <c r="AB115" s="8"/>
      <c r="AC115" s="8"/>
      <c r="AD115" s="8"/>
      <c r="AE115" s="8"/>
      <c r="AF115" s="8"/>
      <c r="AG115" s="8"/>
      <c r="AH115" s="8"/>
      <c r="AI115" s="8"/>
      <c r="AJ115" s="8"/>
      <c r="AK115" s="8"/>
    </row>
    <row r="116" spans="4:37">
      <c r="D116" s="6"/>
      <c r="E116" s="6"/>
      <c r="F116" s="7"/>
      <c r="G116" s="7"/>
      <c r="H116" s="7"/>
      <c r="I116" s="7"/>
      <c r="J116" s="7"/>
      <c r="K116" s="7"/>
      <c r="L116" s="7"/>
      <c r="M116" s="7"/>
      <c r="N116" s="7"/>
      <c r="O116" s="7"/>
      <c r="P116" s="7"/>
      <c r="Q116" s="7"/>
      <c r="R116" s="7"/>
      <c r="S116" s="7"/>
      <c r="T116" s="7"/>
      <c r="U116" s="7"/>
      <c r="V116" s="8"/>
      <c r="W116" s="8"/>
      <c r="X116" s="8"/>
      <c r="Y116" s="8"/>
      <c r="Z116" s="8"/>
      <c r="AA116" s="8"/>
      <c r="AB116" s="8"/>
      <c r="AC116" s="8"/>
      <c r="AD116" s="8"/>
      <c r="AE116" s="8"/>
      <c r="AF116" s="8"/>
      <c r="AG116" s="8"/>
      <c r="AH116" s="8"/>
      <c r="AI116" s="8"/>
      <c r="AJ116" s="8"/>
      <c r="AK116" s="8"/>
    </row>
    <row r="117" spans="4:37">
      <c r="D117" s="6"/>
      <c r="E117" s="6"/>
      <c r="F117" s="7"/>
      <c r="G117" s="7"/>
      <c r="H117" s="7"/>
      <c r="I117" s="7"/>
      <c r="J117" s="7"/>
      <c r="K117" s="7"/>
      <c r="L117" s="7"/>
      <c r="M117" s="7"/>
      <c r="N117" s="7"/>
      <c r="O117" s="7"/>
      <c r="P117" s="7"/>
      <c r="Q117" s="7"/>
      <c r="R117" s="7"/>
      <c r="S117" s="7"/>
      <c r="T117" s="7"/>
      <c r="U117" s="7"/>
      <c r="V117" s="8"/>
      <c r="W117" s="8"/>
      <c r="X117" s="8"/>
      <c r="Y117" s="8"/>
      <c r="Z117" s="8"/>
      <c r="AA117" s="8"/>
      <c r="AB117" s="8"/>
      <c r="AC117" s="8"/>
      <c r="AD117" s="8"/>
      <c r="AE117" s="8"/>
      <c r="AF117" s="8"/>
      <c r="AG117" s="8"/>
      <c r="AH117" s="8"/>
      <c r="AI117" s="8"/>
      <c r="AJ117" s="8"/>
      <c r="AK117" s="8"/>
    </row>
    <row r="118" spans="4:37">
      <c r="D118" s="6"/>
      <c r="E118" s="6"/>
      <c r="F118" s="7"/>
      <c r="G118" s="7"/>
      <c r="H118" s="7"/>
      <c r="I118" s="7"/>
      <c r="J118" s="7"/>
      <c r="K118" s="7"/>
      <c r="L118" s="7"/>
      <c r="M118" s="7"/>
      <c r="N118" s="7"/>
      <c r="O118" s="7"/>
      <c r="P118" s="7"/>
      <c r="Q118" s="7"/>
      <c r="R118" s="7"/>
      <c r="S118" s="7"/>
      <c r="T118" s="7"/>
      <c r="U118" s="7"/>
      <c r="V118" s="8"/>
      <c r="W118" s="8"/>
      <c r="X118" s="8"/>
      <c r="Y118" s="8"/>
      <c r="Z118" s="8"/>
      <c r="AA118" s="8"/>
      <c r="AB118" s="8"/>
      <c r="AC118" s="8"/>
      <c r="AD118" s="8"/>
      <c r="AE118" s="8"/>
      <c r="AF118" s="8"/>
      <c r="AG118" s="8"/>
      <c r="AH118" s="8"/>
      <c r="AI118" s="8"/>
      <c r="AJ118" s="8"/>
      <c r="AK118" s="8"/>
    </row>
    <row r="119" spans="4:37">
      <c r="D119" s="6"/>
      <c r="E119" s="6"/>
      <c r="F119" s="7"/>
      <c r="G119" s="7"/>
      <c r="H119" s="7"/>
      <c r="I119" s="7"/>
      <c r="J119" s="7"/>
      <c r="K119" s="7"/>
      <c r="L119" s="7"/>
      <c r="M119" s="7"/>
      <c r="N119" s="7"/>
      <c r="O119" s="7"/>
      <c r="P119" s="7"/>
      <c r="Q119" s="7"/>
      <c r="R119" s="7"/>
      <c r="S119" s="7"/>
      <c r="T119" s="7"/>
      <c r="U119" s="7"/>
      <c r="V119" s="8"/>
      <c r="W119" s="8"/>
      <c r="X119" s="8"/>
      <c r="Y119" s="8"/>
      <c r="Z119" s="8"/>
      <c r="AA119" s="8"/>
      <c r="AB119" s="8"/>
      <c r="AC119" s="8"/>
      <c r="AD119" s="8"/>
      <c r="AE119" s="8"/>
      <c r="AF119" s="8"/>
      <c r="AG119" s="8"/>
      <c r="AH119" s="8"/>
      <c r="AI119" s="8"/>
      <c r="AJ119" s="8"/>
      <c r="AK119" s="8"/>
    </row>
    <row r="120" spans="4:37">
      <c r="D120" s="6"/>
      <c r="E120" s="6"/>
      <c r="F120" s="7"/>
      <c r="G120" s="7"/>
      <c r="H120" s="7"/>
      <c r="I120" s="7"/>
      <c r="J120" s="7"/>
      <c r="K120" s="7"/>
      <c r="L120" s="7"/>
      <c r="M120" s="7"/>
      <c r="N120" s="7"/>
      <c r="O120" s="7"/>
      <c r="P120" s="7"/>
      <c r="Q120" s="7"/>
      <c r="R120" s="7"/>
      <c r="S120" s="7"/>
      <c r="T120" s="7"/>
      <c r="U120" s="7"/>
      <c r="V120" s="8"/>
      <c r="W120" s="8"/>
      <c r="X120" s="8"/>
      <c r="Y120" s="8"/>
      <c r="Z120" s="8"/>
      <c r="AA120" s="8"/>
      <c r="AB120" s="8"/>
      <c r="AC120" s="8"/>
      <c r="AD120" s="8"/>
      <c r="AE120" s="8"/>
      <c r="AF120" s="8"/>
      <c r="AG120" s="8"/>
      <c r="AH120" s="8"/>
      <c r="AI120" s="8"/>
      <c r="AJ120" s="8"/>
      <c r="AK120" s="8"/>
    </row>
    <row r="121" spans="4:37">
      <c r="D121" s="6"/>
      <c r="E121" s="6"/>
      <c r="F121" s="7"/>
      <c r="G121" s="7"/>
      <c r="H121" s="7"/>
      <c r="I121" s="7"/>
      <c r="J121" s="7"/>
      <c r="K121" s="7"/>
      <c r="L121" s="7"/>
      <c r="M121" s="7"/>
      <c r="N121" s="7"/>
      <c r="O121" s="7"/>
      <c r="P121" s="7"/>
      <c r="Q121" s="7"/>
      <c r="R121" s="7"/>
      <c r="S121" s="7"/>
      <c r="T121" s="7"/>
      <c r="U121" s="7"/>
      <c r="V121" s="8"/>
      <c r="W121" s="8"/>
      <c r="X121" s="8"/>
      <c r="Y121" s="8"/>
      <c r="Z121" s="8"/>
      <c r="AA121" s="8"/>
      <c r="AB121" s="8"/>
      <c r="AC121" s="8"/>
      <c r="AD121" s="8"/>
      <c r="AE121" s="8"/>
      <c r="AF121" s="8"/>
      <c r="AG121" s="8"/>
      <c r="AH121" s="8"/>
      <c r="AI121" s="8"/>
      <c r="AJ121" s="8"/>
      <c r="AK121" s="8"/>
    </row>
    <row r="122" spans="4:37">
      <c r="D122" s="6"/>
      <c r="E122" s="6"/>
      <c r="F122" s="7"/>
      <c r="G122" s="7"/>
      <c r="H122" s="7"/>
      <c r="I122" s="7"/>
      <c r="J122" s="7"/>
      <c r="K122" s="7"/>
      <c r="L122" s="7"/>
      <c r="M122" s="7"/>
      <c r="N122" s="7"/>
      <c r="O122" s="7"/>
      <c r="P122" s="7"/>
      <c r="Q122" s="7"/>
      <c r="R122" s="7"/>
      <c r="S122" s="7"/>
      <c r="T122" s="7"/>
      <c r="U122" s="7"/>
      <c r="V122" s="8"/>
      <c r="W122" s="8"/>
      <c r="X122" s="8"/>
      <c r="Y122" s="8"/>
      <c r="Z122" s="8"/>
      <c r="AA122" s="8"/>
      <c r="AB122" s="8"/>
      <c r="AC122" s="8"/>
      <c r="AD122" s="8"/>
      <c r="AE122" s="8"/>
      <c r="AF122" s="8"/>
      <c r="AG122" s="8"/>
      <c r="AH122" s="8"/>
      <c r="AI122" s="8"/>
      <c r="AJ122" s="8"/>
      <c r="AK122" s="8"/>
    </row>
    <row r="123" spans="4:37">
      <c r="D123" s="6"/>
      <c r="E123" s="6"/>
      <c r="F123" s="7"/>
      <c r="G123" s="7"/>
      <c r="H123" s="7"/>
      <c r="I123" s="7"/>
      <c r="J123" s="7"/>
      <c r="K123" s="7"/>
      <c r="L123" s="7"/>
      <c r="M123" s="7"/>
      <c r="N123" s="7"/>
      <c r="O123" s="7"/>
      <c r="P123" s="7"/>
      <c r="Q123" s="7"/>
      <c r="R123" s="7"/>
      <c r="S123" s="7"/>
      <c r="T123" s="7"/>
      <c r="U123" s="7"/>
      <c r="V123" s="8"/>
      <c r="W123" s="8"/>
      <c r="X123" s="8"/>
      <c r="Y123" s="8"/>
      <c r="Z123" s="8"/>
      <c r="AA123" s="8"/>
      <c r="AB123" s="8"/>
      <c r="AC123" s="8"/>
      <c r="AD123" s="8"/>
      <c r="AE123" s="8"/>
      <c r="AF123" s="8"/>
      <c r="AG123" s="8"/>
      <c r="AH123" s="8"/>
      <c r="AI123" s="8"/>
      <c r="AJ123" s="8"/>
      <c r="AK123" s="8"/>
    </row>
    <row r="124" spans="4:37">
      <c r="D124" s="6"/>
      <c r="E124" s="6"/>
      <c r="F124" s="7"/>
      <c r="G124" s="7"/>
      <c r="H124" s="7"/>
      <c r="I124" s="7"/>
      <c r="J124" s="7"/>
      <c r="K124" s="7"/>
      <c r="L124" s="7"/>
      <c r="M124" s="7"/>
      <c r="N124" s="7"/>
      <c r="O124" s="7"/>
      <c r="P124" s="7"/>
      <c r="Q124" s="7"/>
      <c r="R124" s="7"/>
      <c r="S124" s="7"/>
      <c r="T124" s="7"/>
      <c r="U124" s="7"/>
      <c r="V124" s="8"/>
      <c r="W124" s="8"/>
      <c r="X124" s="8"/>
      <c r="Y124" s="8"/>
      <c r="Z124" s="8"/>
      <c r="AA124" s="8"/>
      <c r="AB124" s="8"/>
      <c r="AC124" s="8"/>
      <c r="AD124" s="8"/>
      <c r="AE124" s="8"/>
      <c r="AF124" s="8"/>
      <c r="AG124" s="8"/>
      <c r="AH124" s="8"/>
      <c r="AI124" s="8"/>
      <c r="AJ124" s="8"/>
      <c r="AK124" s="8"/>
    </row>
    <row r="125" spans="4:37">
      <c r="D125" s="6"/>
      <c r="E125" s="6"/>
      <c r="F125" s="7"/>
      <c r="G125" s="7"/>
      <c r="H125" s="7"/>
      <c r="I125" s="7"/>
      <c r="J125" s="7"/>
      <c r="K125" s="7"/>
      <c r="L125" s="7"/>
      <c r="M125" s="7"/>
      <c r="N125" s="7"/>
      <c r="O125" s="7"/>
      <c r="P125" s="7"/>
      <c r="Q125" s="7"/>
      <c r="R125" s="7"/>
      <c r="S125" s="7"/>
      <c r="T125" s="7"/>
      <c r="U125" s="7"/>
      <c r="V125" s="8"/>
      <c r="W125" s="8"/>
      <c r="X125" s="8"/>
      <c r="Y125" s="8"/>
      <c r="Z125" s="8"/>
      <c r="AA125" s="8"/>
      <c r="AB125" s="8"/>
      <c r="AC125" s="8"/>
      <c r="AD125" s="8"/>
      <c r="AE125" s="8"/>
      <c r="AF125" s="8"/>
      <c r="AG125" s="8"/>
      <c r="AH125" s="8"/>
      <c r="AI125" s="8"/>
      <c r="AJ125" s="8"/>
      <c r="AK125" s="8"/>
    </row>
    <row r="126" spans="4:37">
      <c r="D126" s="6"/>
      <c r="E126" s="6"/>
      <c r="F126" s="7"/>
      <c r="G126" s="7"/>
      <c r="H126" s="7"/>
      <c r="I126" s="7"/>
      <c r="J126" s="7"/>
      <c r="K126" s="7"/>
      <c r="L126" s="7"/>
      <c r="M126" s="7"/>
      <c r="N126" s="7"/>
      <c r="O126" s="7"/>
      <c r="P126" s="7"/>
      <c r="Q126" s="7"/>
      <c r="R126" s="7"/>
      <c r="S126" s="7"/>
      <c r="T126" s="7"/>
      <c r="U126" s="7"/>
      <c r="V126" s="8"/>
      <c r="W126" s="8"/>
      <c r="X126" s="8"/>
      <c r="Y126" s="8"/>
      <c r="Z126" s="8"/>
      <c r="AA126" s="8"/>
      <c r="AB126" s="8"/>
      <c r="AC126" s="8"/>
      <c r="AD126" s="8"/>
      <c r="AE126" s="8"/>
      <c r="AF126" s="8"/>
      <c r="AG126" s="8"/>
      <c r="AH126" s="8"/>
      <c r="AI126" s="8"/>
      <c r="AJ126" s="8"/>
      <c r="AK126" s="8"/>
    </row>
    <row r="127" spans="4:37">
      <c r="D127" s="6"/>
      <c r="E127" s="6"/>
      <c r="F127" s="7"/>
      <c r="G127" s="7"/>
      <c r="H127" s="7"/>
      <c r="I127" s="7"/>
      <c r="J127" s="7"/>
      <c r="K127" s="7"/>
      <c r="L127" s="7"/>
      <c r="M127" s="7"/>
      <c r="N127" s="7"/>
      <c r="O127" s="7"/>
      <c r="P127" s="7"/>
      <c r="Q127" s="7"/>
      <c r="R127" s="7"/>
      <c r="S127" s="7"/>
      <c r="T127" s="7"/>
      <c r="U127" s="7"/>
      <c r="V127" s="8"/>
      <c r="W127" s="8"/>
      <c r="X127" s="8"/>
      <c r="Y127" s="8"/>
      <c r="Z127" s="8"/>
      <c r="AA127" s="8"/>
      <c r="AB127" s="8"/>
      <c r="AC127" s="8"/>
      <c r="AD127" s="8"/>
      <c r="AE127" s="8"/>
      <c r="AF127" s="8"/>
      <c r="AG127" s="8"/>
      <c r="AH127" s="8"/>
      <c r="AI127" s="8"/>
      <c r="AJ127" s="8"/>
      <c r="AK127" s="8"/>
    </row>
    <row r="128" spans="4:37">
      <c r="D128" s="6"/>
      <c r="E128" s="6"/>
      <c r="F128" s="7"/>
      <c r="G128" s="7"/>
      <c r="H128" s="7"/>
      <c r="I128" s="7"/>
      <c r="J128" s="7"/>
      <c r="K128" s="7"/>
      <c r="L128" s="7"/>
      <c r="M128" s="7"/>
      <c r="N128" s="7"/>
      <c r="O128" s="7"/>
      <c r="P128" s="7"/>
      <c r="Q128" s="7"/>
      <c r="R128" s="7"/>
      <c r="S128" s="7"/>
      <c r="T128" s="7"/>
      <c r="U128" s="7"/>
      <c r="V128" s="8"/>
      <c r="W128" s="8"/>
      <c r="X128" s="8"/>
      <c r="Y128" s="8"/>
      <c r="Z128" s="8"/>
      <c r="AA128" s="8"/>
      <c r="AB128" s="8"/>
      <c r="AC128" s="8"/>
      <c r="AD128" s="8"/>
      <c r="AE128" s="8"/>
      <c r="AF128" s="8"/>
      <c r="AG128" s="8"/>
      <c r="AH128" s="8"/>
      <c r="AI128" s="8"/>
      <c r="AJ128" s="8"/>
      <c r="AK128" s="8"/>
    </row>
    <row r="129" spans="4:37">
      <c r="D129" s="6"/>
      <c r="E129" s="6"/>
      <c r="F129" s="7"/>
      <c r="G129" s="7"/>
      <c r="H129" s="7"/>
      <c r="I129" s="7"/>
      <c r="J129" s="7"/>
      <c r="K129" s="7"/>
      <c r="L129" s="7"/>
      <c r="M129" s="7"/>
      <c r="N129" s="7"/>
      <c r="O129" s="7"/>
      <c r="P129" s="7"/>
      <c r="Q129" s="7"/>
      <c r="R129" s="7"/>
      <c r="S129" s="7"/>
      <c r="T129" s="7"/>
      <c r="U129" s="7"/>
      <c r="V129" s="8"/>
      <c r="W129" s="8"/>
      <c r="X129" s="8"/>
      <c r="Y129" s="8"/>
      <c r="Z129" s="8"/>
      <c r="AA129" s="8"/>
      <c r="AB129" s="8"/>
      <c r="AC129" s="8"/>
      <c r="AD129" s="8"/>
      <c r="AE129" s="8"/>
      <c r="AF129" s="8"/>
      <c r="AG129" s="8"/>
      <c r="AH129" s="8"/>
      <c r="AI129" s="8"/>
      <c r="AJ129" s="8"/>
      <c r="AK129" s="8"/>
    </row>
    <row r="130" spans="4:37">
      <c r="D130" s="6"/>
      <c r="E130" s="6"/>
      <c r="F130" s="7"/>
      <c r="G130" s="7"/>
      <c r="H130" s="7"/>
      <c r="I130" s="7"/>
      <c r="J130" s="7"/>
      <c r="K130" s="7"/>
      <c r="L130" s="7"/>
      <c r="M130" s="7"/>
      <c r="N130" s="7"/>
      <c r="O130" s="7"/>
      <c r="P130" s="7"/>
      <c r="Q130" s="7"/>
      <c r="R130" s="7"/>
      <c r="S130" s="7"/>
      <c r="T130" s="7"/>
      <c r="U130" s="7"/>
      <c r="V130" s="8"/>
      <c r="W130" s="8"/>
      <c r="X130" s="8"/>
      <c r="Y130" s="8"/>
      <c r="Z130" s="8"/>
      <c r="AA130" s="8"/>
      <c r="AB130" s="8"/>
      <c r="AC130" s="8"/>
      <c r="AD130" s="8"/>
      <c r="AE130" s="8"/>
      <c r="AF130" s="8"/>
      <c r="AG130" s="8"/>
      <c r="AH130" s="8"/>
      <c r="AI130" s="8"/>
      <c r="AJ130" s="8"/>
      <c r="AK130" s="8"/>
    </row>
    <row r="131" spans="4:37">
      <c r="D131" s="6"/>
      <c r="E131" s="6"/>
      <c r="F131" s="7"/>
      <c r="G131" s="7"/>
      <c r="H131" s="7"/>
      <c r="I131" s="7"/>
      <c r="J131" s="7"/>
      <c r="K131" s="7"/>
      <c r="L131" s="7"/>
      <c r="M131" s="7"/>
      <c r="N131" s="7"/>
      <c r="O131" s="7"/>
      <c r="P131" s="7"/>
      <c r="Q131" s="7"/>
      <c r="R131" s="7"/>
      <c r="S131" s="7"/>
      <c r="T131" s="7"/>
      <c r="U131" s="7"/>
      <c r="V131" s="8"/>
      <c r="W131" s="8"/>
      <c r="X131" s="8"/>
      <c r="Y131" s="8"/>
      <c r="Z131" s="8"/>
      <c r="AA131" s="8"/>
      <c r="AB131" s="8"/>
      <c r="AC131" s="8"/>
      <c r="AD131" s="8"/>
      <c r="AE131" s="8"/>
      <c r="AF131" s="8"/>
      <c r="AG131" s="8"/>
      <c r="AH131" s="8"/>
      <c r="AI131" s="8"/>
      <c r="AJ131" s="8"/>
      <c r="AK131" s="8"/>
    </row>
    <row r="132" spans="4:37">
      <c r="D132" s="6"/>
      <c r="E132" s="6"/>
      <c r="F132" s="7"/>
      <c r="G132" s="7"/>
      <c r="H132" s="7"/>
      <c r="I132" s="7"/>
      <c r="J132" s="7"/>
      <c r="K132" s="7"/>
      <c r="L132" s="7"/>
      <c r="M132" s="7"/>
      <c r="N132" s="7"/>
      <c r="O132" s="7"/>
      <c r="P132" s="7"/>
      <c r="Q132" s="7"/>
      <c r="R132" s="7"/>
      <c r="S132" s="7"/>
      <c r="T132" s="7"/>
      <c r="U132" s="7"/>
      <c r="V132" s="8"/>
      <c r="W132" s="8"/>
      <c r="X132" s="8"/>
      <c r="Y132" s="8"/>
      <c r="Z132" s="8"/>
      <c r="AA132" s="8"/>
      <c r="AB132" s="8"/>
      <c r="AC132" s="8"/>
      <c r="AD132" s="8"/>
      <c r="AE132" s="8"/>
      <c r="AF132" s="8"/>
      <c r="AG132" s="8"/>
      <c r="AH132" s="8"/>
      <c r="AI132" s="8"/>
      <c r="AJ132" s="8"/>
      <c r="AK132" s="8"/>
    </row>
    <row r="133" spans="4:37">
      <c r="D133" s="6"/>
      <c r="E133" s="6"/>
      <c r="F133" s="7"/>
      <c r="G133" s="7"/>
      <c r="H133" s="7"/>
      <c r="I133" s="7"/>
      <c r="J133" s="7"/>
      <c r="K133" s="7"/>
      <c r="L133" s="7"/>
      <c r="M133" s="7"/>
      <c r="N133" s="7"/>
      <c r="O133" s="7"/>
      <c r="P133" s="7"/>
      <c r="Q133" s="7"/>
      <c r="R133" s="7"/>
      <c r="S133" s="7"/>
      <c r="T133" s="7"/>
      <c r="U133" s="7"/>
      <c r="V133" s="8"/>
      <c r="W133" s="8"/>
      <c r="X133" s="8"/>
      <c r="Y133" s="8"/>
      <c r="Z133" s="8"/>
      <c r="AA133" s="8"/>
      <c r="AB133" s="8"/>
      <c r="AC133" s="8"/>
      <c r="AD133" s="8"/>
      <c r="AE133" s="8"/>
      <c r="AF133" s="8"/>
      <c r="AG133" s="8"/>
      <c r="AH133" s="8"/>
      <c r="AI133" s="8"/>
      <c r="AJ133" s="8"/>
      <c r="AK133" s="8"/>
    </row>
    <row r="134" spans="4:37">
      <c r="D134" s="6"/>
      <c r="E134" s="6"/>
      <c r="F134" s="7"/>
      <c r="G134" s="7"/>
      <c r="H134" s="7"/>
      <c r="I134" s="7"/>
      <c r="J134" s="7"/>
      <c r="K134" s="7"/>
      <c r="L134" s="7"/>
      <c r="M134" s="7"/>
      <c r="N134" s="7"/>
      <c r="O134" s="7"/>
      <c r="P134" s="7"/>
      <c r="Q134" s="7"/>
      <c r="R134" s="7"/>
      <c r="S134" s="7"/>
      <c r="T134" s="7"/>
      <c r="U134" s="7"/>
      <c r="V134" s="8"/>
      <c r="W134" s="8"/>
      <c r="X134" s="8"/>
      <c r="Y134" s="8"/>
      <c r="Z134" s="8"/>
      <c r="AA134" s="8"/>
      <c r="AB134" s="8"/>
      <c r="AC134" s="8"/>
      <c r="AD134" s="8"/>
      <c r="AE134" s="8"/>
      <c r="AF134" s="8"/>
      <c r="AG134" s="8"/>
      <c r="AH134" s="8"/>
      <c r="AI134" s="8"/>
      <c r="AJ134" s="8"/>
      <c r="AK134" s="8"/>
    </row>
    <row r="135" spans="4:37">
      <c r="D135" s="6"/>
      <c r="E135" s="6"/>
      <c r="F135" s="7"/>
      <c r="G135" s="7"/>
      <c r="H135" s="7"/>
      <c r="I135" s="7"/>
      <c r="J135" s="7"/>
      <c r="K135" s="7"/>
      <c r="L135" s="7"/>
      <c r="M135" s="7"/>
      <c r="N135" s="7"/>
      <c r="O135" s="7"/>
      <c r="P135" s="7"/>
      <c r="Q135" s="7"/>
      <c r="R135" s="7"/>
      <c r="S135" s="7"/>
      <c r="T135" s="7"/>
      <c r="U135" s="7"/>
      <c r="V135" s="8"/>
      <c r="W135" s="8"/>
      <c r="X135" s="8"/>
      <c r="Y135" s="8"/>
      <c r="Z135" s="8"/>
      <c r="AA135" s="8"/>
      <c r="AB135" s="8"/>
      <c r="AC135" s="8"/>
      <c r="AD135" s="8"/>
      <c r="AE135" s="8"/>
      <c r="AF135" s="8"/>
      <c r="AG135" s="8"/>
      <c r="AH135" s="8"/>
      <c r="AI135" s="8"/>
      <c r="AJ135" s="8"/>
      <c r="AK135" s="8"/>
    </row>
    <row r="136" spans="4:37">
      <c r="D136" s="6"/>
      <c r="E136" s="6"/>
      <c r="F136" s="7"/>
      <c r="G136" s="7"/>
      <c r="H136" s="7"/>
      <c r="I136" s="7"/>
      <c r="J136" s="7"/>
      <c r="K136" s="7"/>
      <c r="L136" s="7"/>
      <c r="M136" s="7"/>
      <c r="N136" s="7"/>
      <c r="O136" s="7"/>
      <c r="P136" s="7"/>
      <c r="Q136" s="7"/>
      <c r="R136" s="7"/>
      <c r="S136" s="7"/>
      <c r="T136" s="7"/>
      <c r="U136" s="7"/>
      <c r="V136" s="8"/>
      <c r="W136" s="8"/>
      <c r="X136" s="8"/>
      <c r="Y136" s="8"/>
      <c r="Z136" s="8"/>
      <c r="AA136" s="8"/>
      <c r="AB136" s="8"/>
      <c r="AC136" s="8"/>
      <c r="AD136" s="8"/>
      <c r="AE136" s="8"/>
      <c r="AF136" s="8"/>
      <c r="AG136" s="8"/>
      <c r="AH136" s="8"/>
      <c r="AI136" s="8"/>
      <c r="AJ136" s="8"/>
      <c r="AK136" s="8"/>
    </row>
    <row r="137" spans="4:37">
      <c r="D137" s="6"/>
      <c r="E137" s="6"/>
      <c r="F137" s="7"/>
      <c r="G137" s="7"/>
      <c r="H137" s="7"/>
      <c r="I137" s="7"/>
      <c r="J137" s="7"/>
      <c r="K137" s="7"/>
      <c r="L137" s="7"/>
      <c r="M137" s="7"/>
      <c r="N137" s="7"/>
      <c r="O137" s="7"/>
      <c r="P137" s="7"/>
      <c r="Q137" s="7"/>
      <c r="R137" s="7"/>
      <c r="S137" s="7"/>
      <c r="T137" s="7"/>
      <c r="U137" s="7"/>
      <c r="V137" s="8"/>
      <c r="W137" s="8"/>
      <c r="X137" s="8"/>
      <c r="Y137" s="8"/>
      <c r="Z137" s="8"/>
      <c r="AA137" s="8"/>
      <c r="AB137" s="8"/>
      <c r="AC137" s="8"/>
      <c r="AD137" s="8"/>
      <c r="AE137" s="8"/>
      <c r="AF137" s="8"/>
      <c r="AG137" s="8"/>
      <c r="AH137" s="8"/>
      <c r="AI137" s="8"/>
      <c r="AJ137" s="8"/>
      <c r="AK137" s="8"/>
    </row>
    <row r="138" spans="4:37">
      <c r="D138" s="6"/>
      <c r="E138" s="6"/>
      <c r="F138" s="7"/>
      <c r="G138" s="7"/>
      <c r="H138" s="7"/>
      <c r="I138" s="7"/>
      <c r="J138" s="7"/>
      <c r="K138" s="7"/>
      <c r="L138" s="7"/>
      <c r="M138" s="7"/>
      <c r="N138" s="7"/>
      <c r="O138" s="7"/>
      <c r="P138" s="7"/>
      <c r="Q138" s="7"/>
      <c r="R138" s="7"/>
      <c r="S138" s="7"/>
      <c r="T138" s="7"/>
      <c r="U138" s="7"/>
      <c r="V138" s="8"/>
      <c r="W138" s="8"/>
      <c r="X138" s="8"/>
      <c r="Y138" s="8"/>
      <c r="Z138" s="8"/>
      <c r="AA138" s="8"/>
      <c r="AB138" s="8"/>
      <c r="AC138" s="8"/>
      <c r="AD138" s="8"/>
      <c r="AE138" s="8"/>
      <c r="AF138" s="8"/>
      <c r="AG138" s="8"/>
      <c r="AH138" s="8"/>
      <c r="AI138" s="8"/>
      <c r="AJ138" s="8"/>
      <c r="AK138" s="8"/>
    </row>
    <row r="139" spans="4:37">
      <c r="D139" s="6"/>
      <c r="E139" s="6"/>
      <c r="F139" s="7"/>
      <c r="G139" s="7"/>
      <c r="H139" s="7"/>
      <c r="I139" s="7"/>
      <c r="J139" s="7"/>
      <c r="K139" s="7"/>
      <c r="L139" s="7"/>
      <c r="M139" s="7"/>
      <c r="N139" s="7"/>
      <c r="O139" s="7"/>
      <c r="P139" s="7"/>
      <c r="Q139" s="7"/>
      <c r="R139" s="7"/>
      <c r="S139" s="7"/>
      <c r="T139" s="7"/>
      <c r="U139" s="7"/>
      <c r="V139" s="8"/>
      <c r="W139" s="8"/>
      <c r="X139" s="8"/>
      <c r="Y139" s="8"/>
      <c r="Z139" s="8"/>
      <c r="AA139" s="8"/>
      <c r="AB139" s="8"/>
      <c r="AC139" s="8"/>
      <c r="AD139" s="8"/>
      <c r="AE139" s="8"/>
      <c r="AF139" s="8"/>
      <c r="AG139" s="8"/>
      <c r="AH139" s="8"/>
      <c r="AI139" s="8"/>
      <c r="AJ139" s="8"/>
      <c r="AK139" s="8"/>
    </row>
    <row r="140" spans="4:37">
      <c r="D140" s="6"/>
      <c r="E140" s="6"/>
      <c r="F140" s="7"/>
      <c r="G140" s="7"/>
      <c r="H140" s="7"/>
      <c r="I140" s="7"/>
      <c r="J140" s="7"/>
      <c r="K140" s="7"/>
      <c r="L140" s="7"/>
      <c r="M140" s="7"/>
      <c r="N140" s="7"/>
      <c r="O140" s="7"/>
      <c r="P140" s="7"/>
      <c r="Q140" s="7"/>
      <c r="R140" s="7"/>
      <c r="S140" s="7"/>
      <c r="T140" s="7"/>
      <c r="U140" s="7"/>
      <c r="V140" s="8"/>
      <c r="W140" s="8"/>
      <c r="X140" s="8"/>
      <c r="Y140" s="8"/>
      <c r="Z140" s="8"/>
      <c r="AA140" s="8"/>
      <c r="AB140" s="8"/>
      <c r="AC140" s="8"/>
      <c r="AD140" s="8"/>
      <c r="AE140" s="8"/>
      <c r="AF140" s="8"/>
      <c r="AG140" s="8"/>
      <c r="AH140" s="8"/>
      <c r="AI140" s="8"/>
      <c r="AJ140" s="8"/>
      <c r="AK140" s="8"/>
    </row>
    <row r="141" spans="4:37">
      <c r="D141" s="6"/>
      <c r="E141" s="6"/>
      <c r="F141" s="7"/>
      <c r="G141" s="7"/>
      <c r="H141" s="7"/>
      <c r="I141" s="7"/>
      <c r="J141" s="7"/>
      <c r="K141" s="7"/>
      <c r="L141" s="7"/>
      <c r="M141" s="7"/>
      <c r="N141" s="7"/>
      <c r="O141" s="7"/>
      <c r="P141" s="7"/>
      <c r="Q141" s="7"/>
      <c r="R141" s="7"/>
      <c r="S141" s="7"/>
      <c r="T141" s="7"/>
      <c r="U141" s="7"/>
      <c r="V141" s="8"/>
      <c r="W141" s="8"/>
      <c r="X141" s="8"/>
      <c r="Y141" s="8"/>
      <c r="Z141" s="8"/>
      <c r="AA141" s="8"/>
      <c r="AB141" s="8"/>
      <c r="AC141" s="8"/>
      <c r="AD141" s="8"/>
      <c r="AE141" s="8"/>
      <c r="AF141" s="8"/>
      <c r="AG141" s="8"/>
      <c r="AH141" s="8"/>
      <c r="AI141" s="8"/>
      <c r="AJ141" s="8"/>
      <c r="AK141" s="8"/>
    </row>
    <row r="142" spans="4:37">
      <c r="D142" s="6"/>
      <c r="E142" s="6"/>
      <c r="F142" s="7"/>
      <c r="G142" s="7"/>
      <c r="H142" s="7"/>
      <c r="I142" s="7"/>
      <c r="J142" s="7"/>
      <c r="K142" s="7"/>
      <c r="L142" s="7"/>
      <c r="M142" s="7"/>
      <c r="N142" s="7"/>
      <c r="O142" s="7"/>
      <c r="P142" s="7"/>
      <c r="Q142" s="7"/>
      <c r="R142" s="7"/>
      <c r="S142" s="7"/>
      <c r="T142" s="7"/>
      <c r="U142" s="7"/>
      <c r="V142" s="8"/>
      <c r="W142" s="8"/>
      <c r="X142" s="8"/>
      <c r="Y142" s="8"/>
      <c r="Z142" s="8"/>
      <c r="AA142" s="8"/>
      <c r="AB142" s="8"/>
      <c r="AC142" s="8"/>
      <c r="AD142" s="8"/>
      <c r="AE142" s="8"/>
      <c r="AF142" s="8"/>
      <c r="AG142" s="8"/>
      <c r="AH142" s="8"/>
      <c r="AI142" s="8"/>
      <c r="AJ142" s="8"/>
      <c r="AK142" s="8"/>
    </row>
    <row r="143" spans="4:37">
      <c r="D143" s="6"/>
      <c r="E143" s="6"/>
      <c r="F143" s="7"/>
      <c r="G143" s="7"/>
      <c r="H143" s="7"/>
      <c r="I143" s="7"/>
      <c r="J143" s="7"/>
      <c r="K143" s="7"/>
      <c r="L143" s="7"/>
      <c r="M143" s="7"/>
      <c r="N143" s="7"/>
      <c r="O143" s="7"/>
      <c r="P143" s="7"/>
      <c r="Q143" s="7"/>
      <c r="R143" s="7"/>
      <c r="S143" s="7"/>
      <c r="T143" s="7"/>
      <c r="U143" s="7"/>
      <c r="V143" s="8"/>
      <c r="W143" s="8"/>
      <c r="X143" s="8"/>
      <c r="Y143" s="8"/>
      <c r="Z143" s="8"/>
      <c r="AA143" s="8"/>
      <c r="AB143" s="8"/>
      <c r="AC143" s="8"/>
      <c r="AD143" s="8"/>
      <c r="AE143" s="8"/>
      <c r="AF143" s="8"/>
      <c r="AG143" s="8"/>
      <c r="AH143" s="8"/>
      <c r="AI143" s="8"/>
      <c r="AJ143" s="8"/>
      <c r="AK143" s="8"/>
    </row>
    <row r="144" spans="4:37">
      <c r="D144" s="6"/>
      <c r="E144" s="6"/>
      <c r="F144" s="7"/>
      <c r="G144" s="7"/>
      <c r="H144" s="7"/>
      <c r="I144" s="7"/>
      <c r="J144" s="7"/>
      <c r="K144" s="7"/>
      <c r="L144" s="7"/>
      <c r="M144" s="7"/>
      <c r="N144" s="7"/>
      <c r="O144" s="7"/>
      <c r="P144" s="7"/>
      <c r="Q144" s="7"/>
      <c r="R144" s="7"/>
      <c r="S144" s="7"/>
      <c r="T144" s="7"/>
      <c r="U144" s="7"/>
      <c r="V144" s="8"/>
      <c r="W144" s="8"/>
      <c r="X144" s="8"/>
      <c r="Y144" s="8"/>
      <c r="Z144" s="8"/>
      <c r="AA144" s="8"/>
      <c r="AB144" s="8"/>
      <c r="AC144" s="8"/>
      <c r="AD144" s="8"/>
      <c r="AE144" s="8"/>
      <c r="AF144" s="8"/>
      <c r="AG144" s="8"/>
      <c r="AH144" s="8"/>
      <c r="AI144" s="8"/>
      <c r="AJ144" s="8"/>
      <c r="AK144" s="8"/>
    </row>
    <row r="145" spans="4:37">
      <c r="D145" s="6"/>
      <c r="E145" s="6"/>
      <c r="F145" s="7"/>
      <c r="G145" s="7"/>
      <c r="H145" s="7"/>
      <c r="I145" s="7"/>
      <c r="J145" s="7"/>
      <c r="K145" s="7"/>
      <c r="L145" s="7"/>
      <c r="M145" s="7"/>
      <c r="N145" s="7"/>
      <c r="O145" s="7"/>
      <c r="P145" s="7"/>
      <c r="Q145" s="7"/>
      <c r="R145" s="7"/>
      <c r="S145" s="7"/>
      <c r="T145" s="7"/>
      <c r="U145" s="7"/>
      <c r="V145" s="8"/>
      <c r="W145" s="8"/>
      <c r="X145" s="8"/>
      <c r="Y145" s="8"/>
      <c r="Z145" s="8"/>
      <c r="AA145" s="8"/>
      <c r="AB145" s="8"/>
      <c r="AC145" s="8"/>
      <c r="AD145" s="8"/>
      <c r="AE145" s="8"/>
      <c r="AF145" s="8"/>
      <c r="AG145" s="8"/>
      <c r="AH145" s="8"/>
      <c r="AI145" s="8"/>
      <c r="AJ145" s="8"/>
      <c r="AK145" s="8"/>
    </row>
    <row r="146" spans="4:37">
      <c r="D146" s="6"/>
      <c r="E146" s="6"/>
      <c r="F146" s="7"/>
      <c r="G146" s="7"/>
      <c r="H146" s="7"/>
      <c r="I146" s="7"/>
      <c r="J146" s="7"/>
      <c r="K146" s="7"/>
      <c r="L146" s="7"/>
      <c r="M146" s="7"/>
      <c r="N146" s="7"/>
      <c r="O146" s="7"/>
      <c r="P146" s="7"/>
      <c r="Q146" s="7"/>
      <c r="R146" s="7"/>
      <c r="S146" s="7"/>
      <c r="T146" s="7"/>
      <c r="U146" s="7"/>
      <c r="V146" s="8"/>
      <c r="W146" s="8"/>
      <c r="X146" s="8"/>
      <c r="Y146" s="8"/>
      <c r="Z146" s="8"/>
      <c r="AA146" s="8"/>
      <c r="AB146" s="8"/>
      <c r="AC146" s="8"/>
      <c r="AD146" s="8"/>
      <c r="AE146" s="8"/>
      <c r="AF146" s="8"/>
      <c r="AG146" s="8"/>
      <c r="AH146" s="8"/>
      <c r="AI146" s="8"/>
      <c r="AJ146" s="8"/>
      <c r="AK146" s="8"/>
    </row>
    <row r="147" spans="4:37">
      <c r="D147" s="6"/>
      <c r="E147" s="6"/>
      <c r="F147" s="7"/>
      <c r="G147" s="7"/>
      <c r="H147" s="7"/>
      <c r="I147" s="7"/>
      <c r="J147" s="7"/>
      <c r="K147" s="7"/>
      <c r="L147" s="7"/>
      <c r="M147" s="7"/>
      <c r="N147" s="7"/>
      <c r="O147" s="7"/>
      <c r="P147" s="7"/>
      <c r="Q147" s="7"/>
      <c r="R147" s="7"/>
      <c r="S147" s="7"/>
      <c r="T147" s="7"/>
      <c r="U147" s="7"/>
      <c r="V147" s="8"/>
      <c r="W147" s="8"/>
      <c r="X147" s="8"/>
      <c r="Y147" s="8"/>
      <c r="Z147" s="8"/>
      <c r="AA147" s="8"/>
      <c r="AB147" s="8"/>
      <c r="AC147" s="8"/>
      <c r="AD147" s="8"/>
      <c r="AE147" s="8"/>
      <c r="AF147" s="8"/>
      <c r="AG147" s="8"/>
      <c r="AH147" s="8"/>
      <c r="AI147" s="8"/>
      <c r="AJ147" s="8"/>
      <c r="AK147" s="8"/>
    </row>
    <row r="148" spans="4:37">
      <c r="D148" s="6"/>
      <c r="E148" s="6"/>
      <c r="F148" s="7"/>
      <c r="G148" s="7"/>
      <c r="H148" s="7"/>
      <c r="I148" s="7"/>
      <c r="J148" s="7"/>
      <c r="K148" s="7"/>
      <c r="L148" s="7"/>
      <c r="M148" s="7"/>
      <c r="N148" s="7"/>
      <c r="O148" s="7"/>
      <c r="P148" s="7"/>
      <c r="Q148" s="7"/>
      <c r="R148" s="7"/>
      <c r="S148" s="7"/>
      <c r="T148" s="7"/>
      <c r="U148" s="7"/>
      <c r="V148" s="8"/>
      <c r="W148" s="8"/>
      <c r="X148" s="8"/>
      <c r="Y148" s="8"/>
      <c r="Z148" s="8"/>
      <c r="AA148" s="8"/>
      <c r="AB148" s="8"/>
      <c r="AC148" s="8"/>
      <c r="AD148" s="8"/>
      <c r="AE148" s="8"/>
      <c r="AF148" s="8"/>
      <c r="AG148" s="8"/>
      <c r="AH148" s="8"/>
      <c r="AI148" s="8"/>
      <c r="AJ148" s="8"/>
      <c r="AK148" s="8"/>
    </row>
    <row r="149" spans="4:37">
      <c r="D149" s="6"/>
      <c r="E149" s="6"/>
      <c r="F149" s="7"/>
      <c r="G149" s="7"/>
      <c r="H149" s="7"/>
      <c r="I149" s="7"/>
      <c r="J149" s="7"/>
      <c r="K149" s="7"/>
      <c r="L149" s="7"/>
      <c r="M149" s="7"/>
      <c r="N149" s="7"/>
      <c r="O149" s="7"/>
      <c r="P149" s="7"/>
      <c r="Q149" s="7"/>
      <c r="R149" s="7"/>
      <c r="S149" s="7"/>
      <c r="T149" s="7"/>
      <c r="U149" s="7"/>
      <c r="V149" s="8"/>
      <c r="W149" s="8"/>
      <c r="X149" s="8"/>
      <c r="Y149" s="8"/>
      <c r="Z149" s="8"/>
      <c r="AA149" s="8"/>
      <c r="AB149" s="8"/>
      <c r="AC149" s="8"/>
      <c r="AD149" s="8"/>
      <c r="AE149" s="8"/>
      <c r="AF149" s="8"/>
      <c r="AG149" s="8"/>
      <c r="AH149" s="8"/>
      <c r="AI149" s="8"/>
      <c r="AJ149" s="8"/>
      <c r="AK149" s="8"/>
    </row>
    <row r="150" spans="4:37">
      <c r="D150" s="6"/>
      <c r="E150" s="6"/>
      <c r="F150" s="7"/>
      <c r="G150" s="7"/>
      <c r="H150" s="7"/>
      <c r="I150" s="7"/>
      <c r="J150" s="7"/>
      <c r="K150" s="7"/>
      <c r="L150" s="7"/>
      <c r="M150" s="7"/>
      <c r="N150" s="7"/>
      <c r="O150" s="7"/>
      <c r="P150" s="7"/>
      <c r="Q150" s="7"/>
      <c r="R150" s="7"/>
      <c r="S150" s="7"/>
      <c r="T150" s="7"/>
      <c r="U150" s="7"/>
      <c r="V150" s="8"/>
      <c r="W150" s="8"/>
      <c r="X150" s="8"/>
      <c r="Y150" s="8"/>
      <c r="Z150" s="8"/>
      <c r="AA150" s="8"/>
      <c r="AB150" s="8"/>
      <c r="AC150" s="8"/>
      <c r="AD150" s="8"/>
      <c r="AE150" s="8"/>
      <c r="AF150" s="8"/>
      <c r="AG150" s="8"/>
      <c r="AH150" s="8"/>
      <c r="AI150" s="8"/>
      <c r="AJ150" s="8"/>
      <c r="AK150" s="8"/>
    </row>
    <row r="151" spans="4:37">
      <c r="D151" s="6"/>
      <c r="E151" s="6"/>
      <c r="F151" s="7"/>
      <c r="G151" s="7"/>
      <c r="H151" s="7"/>
      <c r="I151" s="7"/>
      <c r="J151" s="7"/>
      <c r="K151" s="7"/>
      <c r="L151" s="7"/>
      <c r="M151" s="7"/>
      <c r="N151" s="7"/>
      <c r="O151" s="7"/>
      <c r="P151" s="7"/>
      <c r="Q151" s="7"/>
      <c r="R151" s="7"/>
      <c r="S151" s="7"/>
      <c r="T151" s="7"/>
      <c r="U151" s="7"/>
      <c r="V151" s="8"/>
      <c r="W151" s="8"/>
      <c r="X151" s="8"/>
      <c r="Y151" s="8"/>
      <c r="Z151" s="8"/>
      <c r="AA151" s="8"/>
      <c r="AB151" s="8"/>
      <c r="AC151" s="8"/>
      <c r="AD151" s="8"/>
      <c r="AE151" s="8"/>
      <c r="AF151" s="8"/>
      <c r="AG151" s="8"/>
      <c r="AH151" s="8"/>
      <c r="AI151" s="8"/>
      <c r="AJ151" s="8"/>
      <c r="AK151" s="8"/>
    </row>
    <row r="152" spans="4:37">
      <c r="D152" s="6"/>
      <c r="E152" s="6"/>
      <c r="F152" s="7"/>
      <c r="G152" s="7"/>
      <c r="H152" s="7"/>
      <c r="I152" s="7"/>
      <c r="J152" s="7"/>
      <c r="K152" s="7"/>
      <c r="L152" s="7"/>
      <c r="M152" s="7"/>
      <c r="N152" s="7"/>
      <c r="O152" s="7"/>
      <c r="P152" s="7"/>
      <c r="Q152" s="7"/>
      <c r="R152" s="7"/>
      <c r="S152" s="7"/>
      <c r="T152" s="7"/>
      <c r="U152" s="7"/>
      <c r="V152" s="8"/>
      <c r="W152" s="8"/>
      <c r="X152" s="8"/>
      <c r="Y152" s="8"/>
      <c r="Z152" s="8"/>
      <c r="AA152" s="8"/>
      <c r="AB152" s="8"/>
      <c r="AC152" s="8"/>
      <c r="AD152" s="8"/>
      <c r="AE152" s="8"/>
      <c r="AF152" s="8"/>
      <c r="AG152" s="8"/>
      <c r="AH152" s="8"/>
      <c r="AI152" s="8"/>
      <c r="AJ152" s="8"/>
      <c r="AK152" s="8"/>
    </row>
    <row r="153" spans="4:37">
      <c r="D153" s="6"/>
      <c r="E153" s="6"/>
      <c r="F153" s="7"/>
      <c r="G153" s="7"/>
      <c r="H153" s="7"/>
      <c r="I153" s="7"/>
      <c r="J153" s="7"/>
      <c r="K153" s="7"/>
      <c r="L153" s="7"/>
      <c r="M153" s="7"/>
      <c r="N153" s="7"/>
      <c r="O153" s="7"/>
      <c r="P153" s="7"/>
      <c r="Q153" s="7"/>
      <c r="R153" s="7"/>
      <c r="S153" s="7"/>
      <c r="T153" s="7"/>
      <c r="U153" s="7"/>
      <c r="V153" s="8"/>
      <c r="W153" s="8"/>
      <c r="X153" s="8"/>
      <c r="Y153" s="8"/>
      <c r="Z153" s="8"/>
      <c r="AA153" s="8"/>
      <c r="AB153" s="8"/>
      <c r="AC153" s="8"/>
      <c r="AD153" s="8"/>
      <c r="AE153" s="8"/>
      <c r="AF153" s="8"/>
      <c r="AG153" s="8"/>
      <c r="AH153" s="8"/>
      <c r="AI153" s="8"/>
      <c r="AJ153" s="8"/>
      <c r="AK153" s="8"/>
    </row>
    <row r="154" spans="4:37">
      <c r="D154" s="6"/>
      <c r="E154" s="6"/>
      <c r="F154" s="7"/>
      <c r="G154" s="7"/>
      <c r="H154" s="7"/>
      <c r="I154" s="7"/>
      <c r="J154" s="7"/>
      <c r="K154" s="7"/>
      <c r="L154" s="7"/>
      <c r="M154" s="7"/>
      <c r="N154" s="7"/>
      <c r="O154" s="7"/>
      <c r="P154" s="7"/>
      <c r="Q154" s="7"/>
      <c r="R154" s="7"/>
      <c r="S154" s="7"/>
      <c r="T154" s="7"/>
      <c r="U154" s="7"/>
      <c r="V154" s="8"/>
      <c r="W154" s="8"/>
      <c r="X154" s="8"/>
      <c r="Y154" s="8"/>
      <c r="Z154" s="8"/>
      <c r="AA154" s="8"/>
      <c r="AB154" s="8"/>
      <c r="AC154" s="8"/>
      <c r="AD154" s="8"/>
      <c r="AE154" s="8"/>
      <c r="AF154" s="8"/>
      <c r="AG154" s="8"/>
      <c r="AH154" s="8"/>
      <c r="AI154" s="8"/>
      <c r="AJ154" s="8"/>
      <c r="AK154" s="8"/>
    </row>
    <row r="155" spans="4:37">
      <c r="D155" s="6"/>
      <c r="E155" s="6"/>
      <c r="F155" s="7"/>
      <c r="G155" s="7"/>
      <c r="H155" s="7"/>
      <c r="I155" s="7"/>
      <c r="J155" s="7"/>
      <c r="K155" s="7"/>
      <c r="L155" s="7"/>
      <c r="M155" s="7"/>
      <c r="N155" s="7"/>
      <c r="O155" s="7"/>
      <c r="P155" s="7"/>
      <c r="Q155" s="7"/>
      <c r="R155" s="7"/>
      <c r="S155" s="7"/>
      <c r="T155" s="7"/>
      <c r="U155" s="7"/>
      <c r="V155" s="8"/>
      <c r="W155" s="8"/>
      <c r="X155" s="8"/>
      <c r="Y155" s="8"/>
      <c r="Z155" s="8"/>
      <c r="AA155" s="8"/>
      <c r="AB155" s="8"/>
      <c r="AC155" s="8"/>
      <c r="AD155" s="8"/>
      <c r="AE155" s="8"/>
      <c r="AF155" s="8"/>
      <c r="AG155" s="8"/>
      <c r="AH155" s="8"/>
      <c r="AI155" s="8"/>
      <c r="AJ155" s="8"/>
      <c r="AK155" s="8"/>
    </row>
    <row r="156" spans="4:37">
      <c r="D156" s="6"/>
      <c r="E156" s="6"/>
      <c r="F156" s="7"/>
      <c r="G156" s="7"/>
      <c r="H156" s="7"/>
      <c r="I156" s="7"/>
      <c r="J156" s="7"/>
      <c r="K156" s="7"/>
      <c r="L156" s="7"/>
      <c r="M156" s="7"/>
      <c r="N156" s="7"/>
      <c r="O156" s="7"/>
      <c r="P156" s="7"/>
      <c r="Q156" s="7"/>
      <c r="R156" s="7"/>
      <c r="S156" s="7"/>
      <c r="T156" s="7"/>
      <c r="U156" s="7"/>
      <c r="V156" s="8"/>
      <c r="W156" s="8"/>
      <c r="X156" s="8"/>
      <c r="Y156" s="8"/>
      <c r="Z156" s="8"/>
      <c r="AA156" s="8"/>
      <c r="AB156" s="8"/>
      <c r="AC156" s="8"/>
      <c r="AD156" s="8"/>
      <c r="AE156" s="8"/>
      <c r="AF156" s="8"/>
      <c r="AG156" s="8"/>
      <c r="AH156" s="8"/>
      <c r="AI156" s="8"/>
      <c r="AJ156" s="8"/>
      <c r="AK156" s="8"/>
    </row>
    <row r="157" spans="4:37">
      <c r="D157" s="6"/>
      <c r="E157" s="6"/>
      <c r="F157" s="7"/>
      <c r="G157" s="7"/>
      <c r="H157" s="7"/>
      <c r="I157" s="7"/>
      <c r="J157" s="7"/>
      <c r="K157" s="7"/>
      <c r="L157" s="7"/>
      <c r="M157" s="7"/>
      <c r="N157" s="7"/>
      <c r="O157" s="7"/>
      <c r="P157" s="7"/>
      <c r="Q157" s="7"/>
      <c r="R157" s="7"/>
      <c r="S157" s="7"/>
      <c r="T157" s="7"/>
      <c r="U157" s="7"/>
      <c r="V157" s="8"/>
      <c r="W157" s="8"/>
      <c r="X157" s="8"/>
      <c r="Y157" s="8"/>
      <c r="Z157" s="8"/>
      <c r="AA157" s="8"/>
      <c r="AB157" s="8"/>
      <c r="AC157" s="8"/>
      <c r="AD157" s="8"/>
      <c r="AE157" s="8"/>
      <c r="AF157" s="8"/>
      <c r="AG157" s="8"/>
      <c r="AH157" s="8"/>
      <c r="AI157" s="8"/>
      <c r="AJ157" s="8"/>
      <c r="AK157" s="8"/>
    </row>
    <row r="158" spans="4:37">
      <c r="D158" s="6"/>
      <c r="E158" s="6"/>
      <c r="F158" s="7"/>
      <c r="G158" s="7"/>
      <c r="H158" s="7"/>
      <c r="I158" s="7"/>
      <c r="J158" s="7"/>
      <c r="K158" s="7"/>
      <c r="L158" s="7"/>
      <c r="M158" s="7"/>
      <c r="N158" s="7"/>
      <c r="O158" s="7"/>
      <c r="P158" s="7"/>
      <c r="Q158" s="7"/>
      <c r="R158" s="7"/>
      <c r="S158" s="7"/>
      <c r="T158" s="7"/>
      <c r="U158" s="7"/>
      <c r="V158" s="8"/>
      <c r="W158" s="8"/>
      <c r="X158" s="8"/>
      <c r="Y158" s="8"/>
      <c r="Z158" s="8"/>
      <c r="AA158" s="8"/>
      <c r="AB158" s="8"/>
      <c r="AC158" s="8"/>
      <c r="AD158" s="8"/>
      <c r="AE158" s="8"/>
      <c r="AF158" s="8"/>
      <c r="AG158" s="8"/>
      <c r="AH158" s="8"/>
      <c r="AI158" s="8"/>
      <c r="AJ158" s="8"/>
      <c r="AK158" s="8"/>
    </row>
    <row r="159" spans="4:37">
      <c r="D159" s="6"/>
      <c r="E159" s="6"/>
      <c r="F159" s="7"/>
      <c r="G159" s="7"/>
      <c r="H159" s="7"/>
      <c r="I159" s="7"/>
      <c r="J159" s="7"/>
      <c r="K159" s="7"/>
      <c r="L159" s="7"/>
      <c r="M159" s="7"/>
      <c r="N159" s="7"/>
      <c r="O159" s="7"/>
      <c r="P159" s="7"/>
      <c r="Q159" s="7"/>
      <c r="R159" s="7"/>
      <c r="S159" s="7"/>
      <c r="T159" s="7"/>
      <c r="U159" s="7"/>
      <c r="V159" s="8"/>
      <c r="W159" s="8"/>
      <c r="X159" s="8"/>
      <c r="Y159" s="8"/>
      <c r="Z159" s="8"/>
      <c r="AA159" s="8"/>
      <c r="AB159" s="8"/>
      <c r="AC159" s="8"/>
      <c r="AD159" s="8"/>
      <c r="AE159" s="8"/>
      <c r="AF159" s="8"/>
      <c r="AG159" s="8"/>
      <c r="AH159" s="8"/>
      <c r="AI159" s="8"/>
      <c r="AJ159" s="8"/>
      <c r="AK159" s="8"/>
    </row>
    <row r="160" spans="4:37">
      <c r="D160" s="6"/>
      <c r="E160" s="6"/>
      <c r="F160" s="7"/>
      <c r="G160" s="7"/>
      <c r="H160" s="7"/>
      <c r="I160" s="7"/>
      <c r="J160" s="7"/>
      <c r="K160" s="7"/>
      <c r="L160" s="7"/>
      <c r="M160" s="7"/>
      <c r="N160" s="7"/>
      <c r="O160" s="7"/>
      <c r="P160" s="7"/>
      <c r="Q160" s="7"/>
      <c r="R160" s="7"/>
      <c r="S160" s="7"/>
      <c r="T160" s="7"/>
      <c r="U160" s="7"/>
      <c r="V160" s="8"/>
      <c r="W160" s="8"/>
      <c r="X160" s="8"/>
      <c r="Y160" s="8"/>
      <c r="Z160" s="8"/>
      <c r="AA160" s="8"/>
      <c r="AB160" s="8"/>
      <c r="AC160" s="8"/>
      <c r="AD160" s="8"/>
      <c r="AE160" s="8"/>
      <c r="AF160" s="8"/>
      <c r="AG160" s="8"/>
      <c r="AH160" s="8"/>
      <c r="AI160" s="8"/>
      <c r="AJ160" s="8"/>
      <c r="AK160" s="8"/>
    </row>
    <row r="161" spans="4:37">
      <c r="D161" s="6"/>
      <c r="E161" s="6"/>
      <c r="F161" s="7"/>
      <c r="G161" s="7"/>
      <c r="H161" s="7"/>
      <c r="I161" s="7"/>
      <c r="J161" s="7"/>
      <c r="K161" s="7"/>
      <c r="L161" s="7"/>
      <c r="M161" s="7"/>
      <c r="N161" s="7"/>
      <c r="O161" s="7"/>
      <c r="P161" s="7"/>
      <c r="Q161" s="7"/>
      <c r="R161" s="7"/>
      <c r="S161" s="7"/>
      <c r="T161" s="7"/>
      <c r="U161" s="7"/>
      <c r="V161" s="8"/>
      <c r="W161" s="8"/>
      <c r="X161" s="8"/>
      <c r="Y161" s="8"/>
      <c r="Z161" s="8"/>
      <c r="AA161" s="8"/>
      <c r="AB161" s="8"/>
      <c r="AC161" s="8"/>
      <c r="AD161" s="8"/>
      <c r="AE161" s="8"/>
      <c r="AF161" s="8"/>
      <c r="AG161" s="8"/>
      <c r="AH161" s="8"/>
      <c r="AI161" s="8"/>
      <c r="AJ161" s="8"/>
      <c r="AK161" s="8"/>
    </row>
    <row r="162" spans="4:37">
      <c r="D162" s="6"/>
      <c r="E162" s="6"/>
      <c r="F162" s="7"/>
      <c r="G162" s="7"/>
      <c r="H162" s="7"/>
      <c r="I162" s="7"/>
      <c r="J162" s="7"/>
      <c r="K162" s="7"/>
      <c r="L162" s="7"/>
      <c r="M162" s="7"/>
      <c r="N162" s="7"/>
      <c r="O162" s="7"/>
      <c r="P162" s="7"/>
      <c r="Q162" s="7"/>
      <c r="R162" s="7"/>
      <c r="S162" s="7"/>
      <c r="T162" s="7"/>
      <c r="U162" s="7"/>
      <c r="V162" s="8"/>
      <c r="W162" s="8"/>
      <c r="X162" s="8"/>
      <c r="Y162" s="8"/>
      <c r="Z162" s="8"/>
      <c r="AA162" s="8"/>
      <c r="AB162" s="8"/>
      <c r="AC162" s="8"/>
      <c r="AD162" s="8"/>
      <c r="AE162" s="8"/>
      <c r="AF162" s="8"/>
      <c r="AG162" s="8"/>
      <c r="AH162" s="8"/>
      <c r="AI162" s="8"/>
      <c r="AJ162" s="8"/>
      <c r="AK162" s="8"/>
    </row>
    <row r="163" spans="4:37">
      <c r="D163" s="6"/>
      <c r="E163" s="6"/>
      <c r="F163" s="7"/>
      <c r="G163" s="7"/>
      <c r="H163" s="7"/>
      <c r="I163" s="7"/>
      <c r="J163" s="7"/>
      <c r="K163" s="7"/>
      <c r="L163" s="7"/>
      <c r="M163" s="7"/>
      <c r="N163" s="7"/>
      <c r="O163" s="7"/>
      <c r="P163" s="7"/>
      <c r="Q163" s="7"/>
      <c r="R163" s="7"/>
      <c r="S163" s="7"/>
      <c r="T163" s="7"/>
      <c r="U163" s="7"/>
      <c r="V163" s="8"/>
      <c r="W163" s="8"/>
      <c r="X163" s="8"/>
      <c r="Y163" s="8"/>
      <c r="Z163" s="8"/>
      <c r="AA163" s="8"/>
      <c r="AB163" s="8"/>
      <c r="AC163" s="8"/>
      <c r="AD163" s="8"/>
      <c r="AE163" s="8"/>
      <c r="AF163" s="8"/>
      <c r="AG163" s="8"/>
      <c r="AH163" s="8"/>
      <c r="AI163" s="8"/>
      <c r="AJ163" s="8"/>
      <c r="AK163" s="8"/>
    </row>
    <row r="164" spans="4:37">
      <c r="D164" s="6"/>
      <c r="E164" s="6"/>
      <c r="F164" s="7"/>
      <c r="G164" s="7"/>
      <c r="H164" s="7"/>
      <c r="I164" s="7"/>
      <c r="J164" s="7"/>
      <c r="K164" s="7"/>
      <c r="L164" s="7"/>
      <c r="M164" s="7"/>
      <c r="N164" s="7"/>
      <c r="O164" s="7"/>
      <c r="P164" s="7"/>
      <c r="Q164" s="7"/>
      <c r="R164" s="7"/>
      <c r="S164" s="7"/>
      <c r="T164" s="7"/>
      <c r="U164" s="7"/>
      <c r="V164" s="8"/>
      <c r="W164" s="8"/>
      <c r="X164" s="8"/>
      <c r="Y164" s="8"/>
      <c r="Z164" s="8"/>
      <c r="AA164" s="8"/>
      <c r="AB164" s="8"/>
      <c r="AC164" s="8"/>
      <c r="AD164" s="8"/>
      <c r="AE164" s="8"/>
      <c r="AF164" s="8"/>
      <c r="AG164" s="8"/>
      <c r="AH164" s="8"/>
      <c r="AI164" s="8"/>
      <c r="AJ164" s="8"/>
      <c r="AK164" s="8"/>
    </row>
    <row r="165" spans="4:37">
      <c r="D165" s="6"/>
      <c r="E165" s="6"/>
      <c r="F165" s="7"/>
      <c r="G165" s="7"/>
      <c r="H165" s="7"/>
      <c r="I165" s="7"/>
      <c r="J165" s="7"/>
      <c r="K165" s="7"/>
      <c r="L165" s="7"/>
      <c r="M165" s="7"/>
      <c r="N165" s="7"/>
      <c r="O165" s="7"/>
      <c r="P165" s="7"/>
      <c r="Q165" s="7"/>
      <c r="R165" s="7"/>
      <c r="S165" s="7"/>
      <c r="T165" s="7"/>
      <c r="U165" s="7"/>
      <c r="V165" s="8"/>
      <c r="W165" s="8"/>
      <c r="X165" s="8"/>
      <c r="Y165" s="8"/>
      <c r="Z165" s="8"/>
      <c r="AA165" s="8"/>
      <c r="AB165" s="8"/>
      <c r="AC165" s="8"/>
      <c r="AD165" s="8"/>
      <c r="AE165" s="8"/>
      <c r="AF165" s="8"/>
      <c r="AG165" s="8"/>
      <c r="AH165" s="8"/>
      <c r="AI165" s="8"/>
      <c r="AJ165" s="8"/>
      <c r="AK165" s="8"/>
    </row>
    <row r="166" spans="4:37">
      <c r="D166" s="6"/>
      <c r="E166" s="6"/>
      <c r="F166" s="7"/>
      <c r="G166" s="7"/>
      <c r="H166" s="7"/>
      <c r="I166" s="7"/>
      <c r="J166" s="7"/>
      <c r="K166" s="7"/>
      <c r="L166" s="7"/>
      <c r="M166" s="7"/>
      <c r="N166" s="7"/>
      <c r="O166" s="7"/>
      <c r="P166" s="7"/>
      <c r="Q166" s="7"/>
      <c r="R166" s="7"/>
      <c r="S166" s="7"/>
      <c r="T166" s="7"/>
      <c r="U166" s="7"/>
      <c r="V166" s="8"/>
      <c r="W166" s="8"/>
      <c r="X166" s="8"/>
      <c r="Y166" s="8"/>
      <c r="Z166" s="8"/>
      <c r="AA166" s="8"/>
      <c r="AB166" s="8"/>
      <c r="AC166" s="8"/>
      <c r="AD166" s="8"/>
      <c r="AE166" s="8"/>
      <c r="AF166" s="8"/>
      <c r="AG166" s="8"/>
      <c r="AH166" s="8"/>
      <c r="AI166" s="8"/>
      <c r="AJ166" s="8"/>
      <c r="AK166" s="8"/>
    </row>
    <row r="167" spans="4:37">
      <c r="D167" s="6"/>
      <c r="E167" s="6"/>
      <c r="F167" s="7"/>
      <c r="G167" s="7"/>
      <c r="H167" s="7"/>
      <c r="I167" s="7"/>
      <c r="J167" s="7"/>
      <c r="K167" s="7"/>
      <c r="L167" s="7"/>
      <c r="M167" s="7"/>
      <c r="N167" s="7"/>
      <c r="O167" s="7"/>
      <c r="P167" s="7"/>
      <c r="Q167" s="7"/>
      <c r="R167" s="7"/>
      <c r="S167" s="7"/>
      <c r="T167" s="7"/>
      <c r="U167" s="7"/>
      <c r="V167" s="8"/>
      <c r="W167" s="8"/>
      <c r="X167" s="8"/>
      <c r="Y167" s="8"/>
      <c r="Z167" s="8"/>
      <c r="AA167" s="8"/>
      <c r="AB167" s="8"/>
      <c r="AC167" s="8"/>
      <c r="AD167" s="8"/>
      <c r="AE167" s="8"/>
      <c r="AF167" s="8"/>
      <c r="AG167" s="8"/>
      <c r="AH167" s="8"/>
      <c r="AI167" s="8"/>
      <c r="AJ167" s="8"/>
      <c r="AK167" s="8"/>
    </row>
    <row r="168" spans="4:37">
      <c r="D168" s="6"/>
      <c r="E168" s="6"/>
      <c r="F168" s="7"/>
      <c r="G168" s="7"/>
      <c r="H168" s="7"/>
      <c r="I168" s="7"/>
      <c r="J168" s="7"/>
      <c r="K168" s="7"/>
      <c r="L168" s="7"/>
      <c r="M168" s="7"/>
      <c r="N168" s="7"/>
      <c r="O168" s="7"/>
      <c r="P168" s="7"/>
      <c r="Q168" s="7"/>
      <c r="R168" s="7"/>
      <c r="S168" s="7"/>
      <c r="T168" s="7"/>
      <c r="U168" s="7"/>
      <c r="V168" s="8"/>
      <c r="W168" s="8"/>
      <c r="X168" s="8"/>
      <c r="Y168" s="8"/>
      <c r="Z168" s="8"/>
      <c r="AA168" s="8"/>
      <c r="AB168" s="8"/>
      <c r="AC168" s="8"/>
      <c r="AD168" s="8"/>
      <c r="AE168" s="8"/>
      <c r="AF168" s="8"/>
      <c r="AG168" s="8"/>
      <c r="AH168" s="8"/>
      <c r="AI168" s="8"/>
      <c r="AJ168" s="8"/>
      <c r="AK168" s="8"/>
    </row>
    <row r="169" spans="4:37">
      <c r="D169" s="6"/>
      <c r="E169" s="6"/>
      <c r="F169" s="7"/>
      <c r="G169" s="7"/>
      <c r="H169" s="7"/>
      <c r="I169" s="7"/>
      <c r="J169" s="7"/>
      <c r="K169" s="7"/>
      <c r="L169" s="7"/>
      <c r="M169" s="7"/>
      <c r="N169" s="7"/>
      <c r="O169" s="7"/>
      <c r="P169" s="7"/>
      <c r="Q169" s="7"/>
      <c r="R169" s="7"/>
      <c r="S169" s="7"/>
      <c r="T169" s="7"/>
      <c r="U169" s="7"/>
      <c r="V169" s="8"/>
      <c r="W169" s="8"/>
      <c r="X169" s="8"/>
      <c r="Y169" s="8"/>
      <c r="Z169" s="8"/>
      <c r="AA169" s="8"/>
      <c r="AB169" s="8"/>
      <c r="AC169" s="8"/>
      <c r="AD169" s="8"/>
      <c r="AE169" s="8"/>
      <c r="AF169" s="8"/>
      <c r="AG169" s="8"/>
      <c r="AH169" s="8"/>
      <c r="AI169" s="8"/>
      <c r="AJ169" s="8"/>
      <c r="AK169" s="8"/>
    </row>
    <row r="170" spans="4:37">
      <c r="D170" s="6"/>
      <c r="E170" s="6"/>
      <c r="F170" s="7"/>
      <c r="G170" s="7"/>
      <c r="H170" s="7"/>
      <c r="I170" s="7"/>
      <c r="J170" s="7"/>
      <c r="K170" s="7"/>
      <c r="L170" s="7"/>
      <c r="M170" s="7"/>
      <c r="N170" s="7"/>
      <c r="O170" s="7"/>
      <c r="P170" s="7"/>
      <c r="Q170" s="7"/>
      <c r="R170" s="7"/>
      <c r="S170" s="7"/>
      <c r="T170" s="7"/>
      <c r="U170" s="7"/>
      <c r="V170" s="8"/>
      <c r="W170" s="8"/>
      <c r="X170" s="8"/>
      <c r="Y170" s="8"/>
      <c r="Z170" s="8"/>
      <c r="AA170" s="8"/>
      <c r="AB170" s="8"/>
      <c r="AC170" s="8"/>
      <c r="AD170" s="8"/>
      <c r="AE170" s="8"/>
      <c r="AF170" s="8"/>
      <c r="AG170" s="8"/>
      <c r="AH170" s="8"/>
      <c r="AI170" s="8"/>
      <c r="AJ170" s="8"/>
      <c r="AK170" s="8"/>
    </row>
    <row r="171" spans="4:37">
      <c r="D171" s="6"/>
      <c r="E171" s="6"/>
      <c r="F171" s="7"/>
      <c r="G171" s="7"/>
      <c r="H171" s="7"/>
      <c r="I171" s="7"/>
      <c r="J171" s="7"/>
      <c r="K171" s="7"/>
      <c r="L171" s="7"/>
      <c r="M171" s="7"/>
      <c r="N171" s="7"/>
      <c r="O171" s="7"/>
      <c r="P171" s="7"/>
      <c r="Q171" s="7"/>
      <c r="R171" s="7"/>
      <c r="S171" s="7"/>
      <c r="T171" s="7"/>
      <c r="U171" s="7"/>
      <c r="V171" s="8"/>
      <c r="W171" s="8"/>
      <c r="X171" s="8"/>
      <c r="Y171" s="8"/>
      <c r="Z171" s="8"/>
      <c r="AA171" s="8"/>
      <c r="AB171" s="8"/>
      <c r="AC171" s="8"/>
      <c r="AD171" s="8"/>
      <c r="AE171" s="8"/>
      <c r="AF171" s="8"/>
      <c r="AG171" s="8"/>
      <c r="AH171" s="8"/>
      <c r="AI171" s="8"/>
      <c r="AJ171" s="8"/>
      <c r="AK171" s="8"/>
    </row>
    <row r="172" spans="4:37">
      <c r="D172" s="6"/>
      <c r="E172" s="6"/>
      <c r="F172" s="7"/>
      <c r="G172" s="7"/>
      <c r="H172" s="7"/>
      <c r="I172" s="7"/>
      <c r="J172" s="7"/>
      <c r="K172" s="7"/>
      <c r="L172" s="7"/>
      <c r="M172" s="7"/>
      <c r="N172" s="7"/>
      <c r="O172" s="7"/>
      <c r="P172" s="7"/>
      <c r="Q172" s="7"/>
      <c r="R172" s="7"/>
      <c r="S172" s="7"/>
      <c r="T172" s="7"/>
      <c r="U172" s="7"/>
      <c r="V172" s="8"/>
      <c r="W172" s="8"/>
      <c r="X172" s="8"/>
      <c r="Y172" s="8"/>
      <c r="Z172" s="8"/>
      <c r="AA172" s="8"/>
      <c r="AB172" s="8"/>
      <c r="AC172" s="8"/>
      <c r="AD172" s="8"/>
      <c r="AE172" s="8"/>
      <c r="AF172" s="8"/>
      <c r="AG172" s="8"/>
      <c r="AH172" s="8"/>
      <c r="AI172" s="8"/>
      <c r="AJ172" s="8"/>
      <c r="AK172" s="8"/>
    </row>
    <row r="173" spans="4:37">
      <c r="D173" s="6"/>
      <c r="E173" s="6"/>
      <c r="F173" s="7"/>
      <c r="G173" s="7"/>
      <c r="H173" s="7"/>
      <c r="I173" s="7"/>
      <c r="J173" s="7"/>
      <c r="K173" s="7"/>
      <c r="L173" s="7"/>
      <c r="M173" s="7"/>
      <c r="N173" s="7"/>
      <c r="O173" s="7"/>
      <c r="P173" s="7"/>
      <c r="Q173" s="7"/>
      <c r="R173" s="7"/>
      <c r="S173" s="7"/>
      <c r="T173" s="7"/>
      <c r="U173" s="7"/>
      <c r="V173" s="8"/>
      <c r="W173" s="8"/>
      <c r="X173" s="8"/>
      <c r="Y173" s="8"/>
      <c r="Z173" s="8"/>
      <c r="AA173" s="8"/>
      <c r="AB173" s="8"/>
      <c r="AC173" s="8"/>
      <c r="AD173" s="8"/>
      <c r="AE173" s="8"/>
      <c r="AF173" s="8"/>
      <c r="AG173" s="8"/>
      <c r="AH173" s="8"/>
      <c r="AI173" s="8"/>
      <c r="AJ173" s="8"/>
      <c r="AK173" s="8"/>
    </row>
    <row r="174" spans="4:37">
      <c r="D174" s="6"/>
      <c r="E174" s="6"/>
      <c r="F174" s="7"/>
      <c r="G174" s="7"/>
      <c r="H174" s="7"/>
      <c r="I174" s="7"/>
      <c r="J174" s="7"/>
      <c r="K174" s="7"/>
      <c r="L174" s="7"/>
      <c r="M174" s="7"/>
      <c r="N174" s="7"/>
      <c r="O174" s="7"/>
      <c r="P174" s="7"/>
      <c r="Q174" s="7"/>
      <c r="R174" s="7"/>
      <c r="S174" s="7"/>
      <c r="T174" s="7"/>
      <c r="U174" s="7"/>
      <c r="V174" s="8"/>
      <c r="W174" s="8"/>
      <c r="X174" s="8"/>
      <c r="Y174" s="8"/>
      <c r="Z174" s="8"/>
      <c r="AA174" s="8"/>
      <c r="AB174" s="8"/>
      <c r="AC174" s="8"/>
      <c r="AD174" s="8"/>
      <c r="AE174" s="8"/>
      <c r="AF174" s="8"/>
      <c r="AG174" s="8"/>
      <c r="AH174" s="8"/>
      <c r="AI174" s="8"/>
      <c r="AJ174" s="8"/>
      <c r="AK174" s="8"/>
    </row>
    <row r="175" spans="4:37">
      <c r="D175" s="6"/>
      <c r="E175" s="6"/>
      <c r="F175" s="7"/>
      <c r="G175" s="7"/>
      <c r="H175" s="7"/>
      <c r="I175" s="7"/>
      <c r="J175" s="7"/>
      <c r="K175" s="7"/>
      <c r="L175" s="7"/>
      <c r="M175" s="7"/>
      <c r="N175" s="7"/>
      <c r="O175" s="7"/>
      <c r="P175" s="7"/>
      <c r="Q175" s="7"/>
      <c r="R175" s="7"/>
      <c r="S175" s="7"/>
      <c r="T175" s="7"/>
      <c r="U175" s="7"/>
      <c r="V175" s="8"/>
      <c r="W175" s="8"/>
      <c r="X175" s="8"/>
      <c r="Y175" s="8"/>
      <c r="Z175" s="8"/>
      <c r="AA175" s="8"/>
      <c r="AB175" s="8"/>
      <c r="AC175" s="8"/>
      <c r="AD175" s="8"/>
      <c r="AE175" s="8"/>
      <c r="AF175" s="8"/>
      <c r="AG175" s="8"/>
      <c r="AH175" s="8"/>
      <c r="AI175" s="8"/>
      <c r="AJ175" s="8"/>
      <c r="AK175" s="8"/>
    </row>
    <row r="176" spans="4:37">
      <c r="D176" s="6"/>
      <c r="E176" s="6"/>
      <c r="F176" s="7"/>
      <c r="G176" s="7"/>
      <c r="H176" s="7"/>
      <c r="I176" s="7"/>
      <c r="J176" s="7"/>
      <c r="K176" s="7"/>
      <c r="L176" s="7"/>
      <c r="M176" s="7"/>
      <c r="N176" s="7"/>
      <c r="O176" s="7"/>
      <c r="P176" s="7"/>
      <c r="Q176" s="7"/>
      <c r="R176" s="7"/>
      <c r="S176" s="7"/>
      <c r="T176" s="7"/>
      <c r="U176" s="7"/>
      <c r="V176" s="8"/>
      <c r="W176" s="8"/>
      <c r="X176" s="8"/>
      <c r="Y176" s="8"/>
      <c r="Z176" s="8"/>
      <c r="AA176" s="8"/>
      <c r="AB176" s="8"/>
      <c r="AC176" s="8"/>
      <c r="AD176" s="8"/>
      <c r="AE176" s="8"/>
      <c r="AF176" s="8"/>
      <c r="AG176" s="8"/>
      <c r="AH176" s="8"/>
      <c r="AI176" s="8"/>
      <c r="AJ176" s="8"/>
      <c r="AK176" s="8"/>
    </row>
    <row r="177" spans="4:37">
      <c r="D177" s="6"/>
      <c r="E177" s="6"/>
      <c r="F177" s="7"/>
      <c r="G177" s="7"/>
      <c r="H177" s="7"/>
      <c r="I177" s="7"/>
      <c r="J177" s="7"/>
      <c r="K177" s="7"/>
      <c r="L177" s="7"/>
      <c r="M177" s="7"/>
      <c r="N177" s="7"/>
      <c r="O177" s="7"/>
      <c r="P177" s="7"/>
      <c r="Q177" s="7"/>
      <c r="R177" s="7"/>
      <c r="S177" s="7"/>
      <c r="T177" s="7"/>
      <c r="U177" s="7"/>
      <c r="V177" s="8"/>
      <c r="W177" s="8"/>
      <c r="X177" s="8"/>
      <c r="Y177" s="8"/>
      <c r="Z177" s="8"/>
      <c r="AA177" s="8"/>
      <c r="AB177" s="8"/>
      <c r="AC177" s="8"/>
      <c r="AD177" s="8"/>
      <c r="AE177" s="8"/>
      <c r="AF177" s="8"/>
      <c r="AG177" s="8"/>
      <c r="AH177" s="8"/>
      <c r="AI177" s="8"/>
      <c r="AJ177" s="8"/>
      <c r="AK177" s="8"/>
    </row>
    <row r="178" spans="4:37">
      <c r="D178" s="6"/>
      <c r="E178" s="6"/>
      <c r="F178" s="7"/>
      <c r="G178" s="7"/>
      <c r="H178" s="7"/>
      <c r="I178" s="7"/>
      <c r="J178" s="7"/>
      <c r="K178" s="7"/>
      <c r="L178" s="7"/>
      <c r="M178" s="7"/>
      <c r="N178" s="7"/>
      <c r="O178" s="7"/>
      <c r="P178" s="7"/>
      <c r="Q178" s="7"/>
      <c r="R178" s="7"/>
      <c r="S178" s="7"/>
      <c r="T178" s="7"/>
      <c r="U178" s="7"/>
      <c r="V178" s="8"/>
      <c r="W178" s="8"/>
      <c r="X178" s="8"/>
      <c r="Y178" s="8"/>
      <c r="Z178" s="8"/>
      <c r="AA178" s="8"/>
      <c r="AB178" s="8"/>
      <c r="AC178" s="8"/>
      <c r="AD178" s="8"/>
      <c r="AE178" s="8"/>
      <c r="AF178" s="8"/>
      <c r="AG178" s="8"/>
      <c r="AH178" s="8"/>
      <c r="AI178" s="8"/>
      <c r="AJ178" s="8"/>
      <c r="AK178" s="8"/>
    </row>
    <row r="179" spans="4:37">
      <c r="D179" s="6"/>
      <c r="E179" s="6"/>
      <c r="F179" s="7"/>
      <c r="G179" s="7"/>
      <c r="H179" s="7"/>
      <c r="I179" s="7"/>
      <c r="J179" s="7"/>
      <c r="K179" s="7"/>
      <c r="L179" s="7"/>
      <c r="M179" s="7"/>
      <c r="N179" s="7"/>
      <c r="O179" s="7"/>
      <c r="P179" s="7"/>
      <c r="Q179" s="7"/>
      <c r="R179" s="7"/>
      <c r="S179" s="7"/>
      <c r="T179" s="7"/>
      <c r="U179" s="7"/>
      <c r="V179" s="8"/>
      <c r="W179" s="8"/>
      <c r="X179" s="8"/>
      <c r="Y179" s="8"/>
      <c r="Z179" s="8"/>
      <c r="AA179" s="8"/>
      <c r="AB179" s="8"/>
      <c r="AC179" s="8"/>
      <c r="AD179" s="8"/>
      <c r="AE179" s="8"/>
      <c r="AF179" s="8"/>
      <c r="AG179" s="8"/>
      <c r="AH179" s="8"/>
      <c r="AI179" s="8"/>
      <c r="AJ179" s="8"/>
      <c r="AK179" s="8"/>
    </row>
    <row r="180" spans="4:37">
      <c r="D180" s="6"/>
      <c r="E180" s="6"/>
      <c r="F180" s="7"/>
      <c r="G180" s="7"/>
      <c r="H180" s="7"/>
      <c r="I180" s="7"/>
      <c r="J180" s="7"/>
      <c r="K180" s="7"/>
      <c r="L180" s="7"/>
      <c r="M180" s="7"/>
      <c r="N180" s="7"/>
      <c r="O180" s="7"/>
      <c r="P180" s="7"/>
      <c r="Q180" s="7"/>
      <c r="R180" s="7"/>
      <c r="S180" s="7"/>
      <c r="T180" s="7"/>
      <c r="U180" s="7"/>
      <c r="V180" s="8"/>
      <c r="W180" s="8"/>
      <c r="X180" s="8"/>
      <c r="Y180" s="8"/>
      <c r="Z180" s="8"/>
      <c r="AA180" s="8"/>
      <c r="AB180" s="8"/>
      <c r="AC180" s="8"/>
      <c r="AD180" s="8"/>
      <c r="AE180" s="8"/>
      <c r="AF180" s="8"/>
      <c r="AG180" s="8"/>
      <c r="AH180" s="8"/>
      <c r="AI180" s="8"/>
      <c r="AJ180" s="8"/>
      <c r="AK180" s="8"/>
    </row>
    <row r="181" spans="4:37">
      <c r="D181" s="6"/>
      <c r="E181" s="6"/>
      <c r="F181" s="7"/>
      <c r="G181" s="7"/>
      <c r="H181" s="7"/>
      <c r="I181" s="7"/>
      <c r="J181" s="7"/>
      <c r="K181" s="7"/>
      <c r="L181" s="7"/>
      <c r="M181" s="7"/>
      <c r="N181" s="7"/>
      <c r="O181" s="7"/>
      <c r="P181" s="7"/>
      <c r="Q181" s="7"/>
      <c r="R181" s="7"/>
      <c r="S181" s="7"/>
      <c r="T181" s="7"/>
      <c r="U181" s="7"/>
      <c r="V181" s="8"/>
      <c r="W181" s="8"/>
      <c r="X181" s="8"/>
      <c r="Y181" s="8"/>
      <c r="Z181" s="8"/>
      <c r="AA181" s="8"/>
      <c r="AB181" s="8"/>
      <c r="AC181" s="8"/>
      <c r="AD181" s="8"/>
      <c r="AE181" s="8"/>
      <c r="AF181" s="8"/>
      <c r="AG181" s="8"/>
      <c r="AH181" s="8"/>
      <c r="AI181" s="8"/>
      <c r="AJ181" s="8"/>
      <c r="AK181" s="8"/>
    </row>
    <row r="182" spans="4:37">
      <c r="D182" s="6"/>
      <c r="E182" s="6"/>
      <c r="F182" s="7"/>
      <c r="G182" s="7"/>
      <c r="H182" s="7"/>
      <c r="I182" s="7"/>
      <c r="J182" s="7"/>
      <c r="K182" s="7"/>
      <c r="L182" s="7"/>
      <c r="M182" s="7"/>
      <c r="N182" s="7"/>
      <c r="O182" s="7"/>
      <c r="P182" s="7"/>
      <c r="Q182" s="7"/>
      <c r="R182" s="7"/>
      <c r="S182" s="7"/>
      <c r="T182" s="7"/>
      <c r="U182" s="7"/>
      <c r="V182" s="8"/>
      <c r="W182" s="8"/>
      <c r="X182" s="8"/>
      <c r="Y182" s="8"/>
      <c r="Z182" s="8"/>
      <c r="AA182" s="8"/>
      <c r="AB182" s="8"/>
      <c r="AC182" s="8"/>
      <c r="AD182" s="8"/>
      <c r="AE182" s="8"/>
      <c r="AF182" s="8"/>
      <c r="AG182" s="8"/>
      <c r="AH182" s="8"/>
      <c r="AI182" s="8"/>
      <c r="AJ182" s="8"/>
      <c r="AK182" s="8"/>
    </row>
    <row r="183" spans="4:37">
      <c r="D183" s="6"/>
      <c r="E183" s="6"/>
      <c r="F183" s="7"/>
      <c r="G183" s="7"/>
      <c r="H183" s="7"/>
      <c r="I183" s="7"/>
      <c r="J183" s="7"/>
      <c r="K183" s="7"/>
      <c r="L183" s="7"/>
      <c r="M183" s="7"/>
      <c r="N183" s="7"/>
      <c r="O183" s="7"/>
      <c r="P183" s="7"/>
      <c r="Q183" s="7"/>
      <c r="R183" s="7"/>
      <c r="S183" s="7"/>
      <c r="T183" s="7"/>
      <c r="U183" s="7"/>
      <c r="V183" s="8"/>
      <c r="W183" s="8"/>
      <c r="X183" s="8"/>
      <c r="Y183" s="8"/>
      <c r="Z183" s="8"/>
      <c r="AA183" s="8"/>
      <c r="AB183" s="8"/>
      <c r="AC183" s="8"/>
      <c r="AD183" s="8"/>
      <c r="AE183" s="8"/>
      <c r="AF183" s="8"/>
      <c r="AG183" s="8"/>
      <c r="AH183" s="8"/>
      <c r="AI183" s="8"/>
      <c r="AJ183" s="8"/>
      <c r="AK183" s="8"/>
    </row>
    <row r="184" spans="4:37">
      <c r="D184" s="6"/>
      <c r="E184" s="6"/>
      <c r="F184" s="7"/>
      <c r="G184" s="7"/>
      <c r="H184" s="7"/>
      <c r="I184" s="7"/>
      <c r="J184" s="7"/>
      <c r="K184" s="7"/>
      <c r="L184" s="7"/>
      <c r="M184" s="7"/>
      <c r="N184" s="7"/>
      <c r="O184" s="7"/>
      <c r="P184" s="7"/>
      <c r="Q184" s="7"/>
      <c r="R184" s="7"/>
      <c r="S184" s="7"/>
      <c r="T184" s="7"/>
      <c r="U184" s="7"/>
      <c r="V184" s="8"/>
      <c r="W184" s="8"/>
      <c r="X184" s="8"/>
      <c r="Y184" s="8"/>
      <c r="Z184" s="8"/>
      <c r="AA184" s="8"/>
      <c r="AB184" s="8"/>
      <c r="AC184" s="8"/>
      <c r="AD184" s="8"/>
      <c r="AE184" s="8"/>
      <c r="AF184" s="8"/>
      <c r="AG184" s="8"/>
      <c r="AH184" s="8"/>
      <c r="AI184" s="8"/>
      <c r="AJ184" s="8"/>
      <c r="AK184" s="8"/>
    </row>
    <row r="185" spans="4:37">
      <c r="D185" s="6"/>
      <c r="E185" s="6"/>
      <c r="F185" s="7"/>
      <c r="G185" s="7"/>
      <c r="H185" s="7"/>
      <c r="I185" s="7"/>
      <c r="J185" s="7"/>
      <c r="K185" s="7"/>
      <c r="L185" s="7"/>
      <c r="M185" s="7"/>
      <c r="N185" s="7"/>
      <c r="O185" s="7"/>
      <c r="P185" s="7"/>
      <c r="Q185" s="7"/>
      <c r="R185" s="7"/>
      <c r="S185" s="7"/>
      <c r="T185" s="7"/>
      <c r="U185" s="7"/>
      <c r="V185" s="8"/>
      <c r="W185" s="8"/>
      <c r="X185" s="8"/>
      <c r="Y185" s="8"/>
      <c r="Z185" s="8"/>
      <c r="AA185" s="8"/>
      <c r="AB185" s="8"/>
      <c r="AC185" s="8"/>
      <c r="AD185" s="8"/>
      <c r="AE185" s="8"/>
      <c r="AF185" s="8"/>
      <c r="AG185" s="8"/>
      <c r="AH185" s="8"/>
      <c r="AI185" s="8"/>
      <c r="AJ185" s="8"/>
      <c r="AK185" s="8"/>
    </row>
    <row r="186" spans="4:37">
      <c r="D186" s="6"/>
      <c r="E186" s="6"/>
      <c r="F186" s="7"/>
      <c r="G186" s="7"/>
      <c r="H186" s="7"/>
      <c r="I186" s="7"/>
      <c r="J186" s="7"/>
      <c r="K186" s="7"/>
      <c r="L186" s="7"/>
      <c r="M186" s="7"/>
      <c r="N186" s="7"/>
      <c r="O186" s="7"/>
      <c r="P186" s="7"/>
      <c r="Q186" s="7"/>
      <c r="R186" s="7"/>
      <c r="S186" s="7"/>
      <c r="T186" s="7"/>
      <c r="U186" s="7"/>
      <c r="V186" s="8"/>
      <c r="W186" s="8"/>
      <c r="X186" s="8"/>
      <c r="Y186" s="8"/>
      <c r="Z186" s="8"/>
      <c r="AA186" s="8"/>
      <c r="AB186" s="8"/>
      <c r="AC186" s="8"/>
      <c r="AD186" s="8"/>
      <c r="AE186" s="8"/>
      <c r="AF186" s="8"/>
      <c r="AG186" s="8"/>
      <c r="AH186" s="8"/>
      <c r="AI186" s="8"/>
      <c r="AJ186" s="8"/>
      <c r="AK186" s="8"/>
    </row>
    <row r="187" spans="4:37">
      <c r="D187" s="6"/>
      <c r="E187" s="6"/>
      <c r="F187" s="7"/>
      <c r="G187" s="7"/>
      <c r="H187" s="7"/>
      <c r="I187" s="7"/>
      <c r="J187" s="7"/>
      <c r="K187" s="7"/>
      <c r="L187" s="7"/>
      <c r="M187" s="7"/>
      <c r="N187" s="7"/>
      <c r="O187" s="7"/>
      <c r="P187" s="7"/>
      <c r="Q187" s="7"/>
      <c r="R187" s="7"/>
      <c r="S187" s="7"/>
      <c r="T187" s="7"/>
      <c r="U187" s="7"/>
      <c r="V187" s="8"/>
      <c r="W187" s="8"/>
      <c r="X187" s="8"/>
      <c r="Y187" s="8"/>
      <c r="Z187" s="8"/>
      <c r="AA187" s="8"/>
      <c r="AB187" s="8"/>
      <c r="AC187" s="8"/>
      <c r="AD187" s="8"/>
      <c r="AE187" s="8"/>
      <c r="AF187" s="8"/>
      <c r="AG187" s="8"/>
      <c r="AH187" s="8"/>
      <c r="AI187" s="8"/>
      <c r="AJ187" s="8"/>
      <c r="AK187" s="8"/>
    </row>
    <row r="188" spans="4:37">
      <c r="D188" s="6"/>
      <c r="E188" s="6"/>
      <c r="F188" s="7"/>
      <c r="G188" s="7"/>
      <c r="H188" s="7"/>
      <c r="I188" s="7"/>
      <c r="J188" s="7"/>
      <c r="K188" s="7"/>
      <c r="L188" s="7"/>
      <c r="M188" s="7"/>
      <c r="N188" s="7"/>
      <c r="O188" s="7"/>
      <c r="P188" s="7"/>
      <c r="Q188" s="7"/>
      <c r="R188" s="7"/>
      <c r="S188" s="7"/>
      <c r="T188" s="7"/>
      <c r="U188" s="7"/>
      <c r="V188" s="8"/>
      <c r="W188" s="8"/>
      <c r="X188" s="8"/>
      <c r="Y188" s="8"/>
      <c r="Z188" s="8"/>
      <c r="AA188" s="8"/>
      <c r="AB188" s="8"/>
      <c r="AC188" s="8"/>
      <c r="AD188" s="8"/>
      <c r="AE188" s="8"/>
      <c r="AF188" s="8"/>
      <c r="AG188" s="8"/>
      <c r="AH188" s="8"/>
      <c r="AI188" s="8"/>
      <c r="AJ188" s="8"/>
      <c r="AK188" s="8"/>
    </row>
    <row r="189" spans="4:37">
      <c r="D189" s="6"/>
      <c r="E189" s="6"/>
      <c r="F189" s="7"/>
      <c r="G189" s="7"/>
      <c r="H189" s="7"/>
      <c r="I189" s="7"/>
      <c r="J189" s="7"/>
      <c r="K189" s="7"/>
      <c r="L189" s="7"/>
      <c r="M189" s="7"/>
      <c r="N189" s="7"/>
      <c r="O189" s="7"/>
      <c r="P189" s="7"/>
      <c r="Q189" s="7"/>
      <c r="R189" s="7"/>
      <c r="S189" s="7"/>
      <c r="T189" s="7"/>
      <c r="U189" s="7"/>
      <c r="V189" s="8"/>
      <c r="W189" s="8"/>
      <c r="X189" s="8"/>
      <c r="Y189" s="8"/>
      <c r="Z189" s="8"/>
      <c r="AA189" s="8"/>
      <c r="AB189" s="8"/>
      <c r="AC189" s="8"/>
      <c r="AD189" s="8"/>
      <c r="AE189" s="8"/>
      <c r="AF189" s="8"/>
      <c r="AG189" s="8"/>
      <c r="AH189" s="8"/>
      <c r="AI189" s="8"/>
      <c r="AJ189" s="8"/>
      <c r="AK189" s="8"/>
    </row>
    <row r="190" spans="4:37">
      <c r="D190" s="6"/>
      <c r="E190" s="6"/>
      <c r="F190" s="7"/>
      <c r="G190" s="7"/>
      <c r="H190" s="7"/>
      <c r="I190" s="7"/>
      <c r="J190" s="7"/>
      <c r="K190" s="7"/>
      <c r="L190" s="7"/>
      <c r="M190" s="7"/>
      <c r="N190" s="7"/>
      <c r="O190" s="7"/>
      <c r="P190" s="7"/>
      <c r="Q190" s="7"/>
      <c r="R190" s="7"/>
      <c r="S190" s="7"/>
      <c r="T190" s="7"/>
      <c r="U190" s="7"/>
      <c r="V190" s="8"/>
      <c r="W190" s="8"/>
      <c r="X190" s="8"/>
      <c r="Y190" s="8"/>
      <c r="Z190" s="8"/>
      <c r="AA190" s="8"/>
      <c r="AB190" s="8"/>
      <c r="AC190" s="8"/>
      <c r="AD190" s="8"/>
      <c r="AE190" s="8"/>
      <c r="AF190" s="8"/>
      <c r="AG190" s="8"/>
      <c r="AH190" s="8"/>
      <c r="AI190" s="8"/>
      <c r="AJ190" s="8"/>
      <c r="AK190" s="8"/>
    </row>
    <row r="191" spans="4:37">
      <c r="D191" s="6"/>
      <c r="E191" s="6"/>
      <c r="F191" s="7"/>
      <c r="G191" s="7"/>
      <c r="H191" s="7"/>
      <c r="I191" s="7"/>
      <c r="J191" s="7"/>
      <c r="K191" s="7"/>
      <c r="L191" s="7"/>
      <c r="M191" s="7"/>
      <c r="N191" s="7"/>
      <c r="O191" s="7"/>
      <c r="P191" s="7"/>
      <c r="Q191" s="7"/>
      <c r="R191" s="7"/>
      <c r="S191" s="7"/>
      <c r="T191" s="7"/>
      <c r="U191" s="7"/>
      <c r="V191" s="8"/>
      <c r="W191" s="8"/>
      <c r="X191" s="8"/>
      <c r="Y191" s="8"/>
      <c r="Z191" s="8"/>
      <c r="AA191" s="8"/>
      <c r="AB191" s="8"/>
      <c r="AC191" s="8"/>
      <c r="AD191" s="8"/>
      <c r="AE191" s="8"/>
      <c r="AF191" s="8"/>
      <c r="AG191" s="8"/>
      <c r="AH191" s="8"/>
      <c r="AI191" s="8"/>
      <c r="AJ191" s="8"/>
      <c r="AK191" s="8"/>
    </row>
    <row r="192" spans="4:37">
      <c r="D192" s="6"/>
      <c r="E192" s="6"/>
      <c r="F192" s="7"/>
      <c r="G192" s="7"/>
      <c r="H192" s="7"/>
      <c r="I192" s="7"/>
      <c r="J192" s="7"/>
      <c r="K192" s="7"/>
      <c r="L192" s="7"/>
      <c r="M192" s="7"/>
      <c r="N192" s="7"/>
      <c r="O192" s="7"/>
      <c r="P192" s="7"/>
      <c r="Q192" s="7"/>
      <c r="R192" s="7"/>
      <c r="S192" s="7"/>
      <c r="T192" s="7"/>
      <c r="U192" s="7"/>
      <c r="V192" s="8"/>
      <c r="W192" s="8"/>
      <c r="X192" s="8"/>
      <c r="Y192" s="8"/>
      <c r="Z192" s="8"/>
      <c r="AA192" s="8"/>
      <c r="AB192" s="8"/>
      <c r="AC192" s="8"/>
      <c r="AD192" s="8"/>
      <c r="AE192" s="8"/>
      <c r="AF192" s="8"/>
      <c r="AG192" s="8"/>
      <c r="AH192" s="8"/>
      <c r="AI192" s="8"/>
      <c r="AJ192" s="8"/>
      <c r="AK192" s="8"/>
    </row>
    <row r="193" spans="4:37">
      <c r="D193" s="6"/>
      <c r="E193" s="6"/>
      <c r="F193" s="7"/>
      <c r="G193" s="7"/>
      <c r="H193" s="7"/>
      <c r="I193" s="7"/>
      <c r="J193" s="7"/>
      <c r="K193" s="7"/>
      <c r="L193" s="7"/>
      <c r="M193" s="7"/>
      <c r="N193" s="7"/>
      <c r="O193" s="7"/>
      <c r="P193" s="7"/>
      <c r="Q193" s="7"/>
      <c r="R193" s="7"/>
      <c r="S193" s="7"/>
      <c r="T193" s="7"/>
      <c r="U193" s="7"/>
      <c r="V193" s="8"/>
      <c r="W193" s="8"/>
      <c r="X193" s="8"/>
      <c r="Y193" s="8"/>
      <c r="Z193" s="8"/>
      <c r="AA193" s="8"/>
      <c r="AB193" s="8"/>
      <c r="AC193" s="8"/>
      <c r="AD193" s="8"/>
      <c r="AE193" s="8"/>
      <c r="AF193" s="8"/>
      <c r="AG193" s="8"/>
      <c r="AH193" s="8"/>
      <c r="AI193" s="8"/>
      <c r="AJ193" s="8"/>
      <c r="AK193" s="8"/>
    </row>
    <row r="194" spans="4:37">
      <c r="D194" s="6"/>
      <c r="E194" s="6"/>
      <c r="F194" s="7"/>
      <c r="G194" s="7"/>
      <c r="H194" s="7"/>
      <c r="I194" s="7"/>
      <c r="J194" s="7"/>
      <c r="K194" s="7"/>
      <c r="L194" s="7"/>
      <c r="M194" s="7"/>
      <c r="N194" s="7"/>
      <c r="O194" s="7"/>
      <c r="P194" s="7"/>
      <c r="Q194" s="7"/>
      <c r="R194" s="7"/>
      <c r="S194" s="7"/>
      <c r="T194" s="7"/>
      <c r="U194" s="7"/>
      <c r="V194" s="8"/>
      <c r="W194" s="8"/>
      <c r="X194" s="8"/>
      <c r="Y194" s="8"/>
      <c r="Z194" s="8"/>
      <c r="AA194" s="8"/>
      <c r="AB194" s="8"/>
      <c r="AC194" s="8"/>
      <c r="AD194" s="8"/>
      <c r="AE194" s="8"/>
      <c r="AF194" s="8"/>
      <c r="AG194" s="8"/>
      <c r="AH194" s="8"/>
      <c r="AI194" s="8"/>
      <c r="AJ194" s="8"/>
      <c r="AK194" s="8"/>
    </row>
    <row r="195" spans="4:37">
      <c r="D195" s="6"/>
      <c r="E195" s="6"/>
      <c r="F195" s="7"/>
      <c r="G195" s="7"/>
      <c r="H195" s="7"/>
      <c r="I195" s="7"/>
      <c r="J195" s="7"/>
      <c r="K195" s="7"/>
      <c r="L195" s="7"/>
      <c r="M195" s="7"/>
      <c r="N195" s="7"/>
      <c r="O195" s="7"/>
      <c r="P195" s="7"/>
      <c r="Q195" s="7"/>
      <c r="R195" s="7"/>
      <c r="S195" s="7"/>
      <c r="T195" s="7"/>
      <c r="U195" s="7"/>
      <c r="V195" s="8"/>
      <c r="W195" s="8"/>
      <c r="X195" s="8"/>
      <c r="Y195" s="8"/>
      <c r="Z195" s="8"/>
      <c r="AA195" s="8"/>
      <c r="AB195" s="8"/>
      <c r="AC195" s="8"/>
      <c r="AD195" s="8"/>
      <c r="AE195" s="8"/>
      <c r="AF195" s="8"/>
      <c r="AG195" s="8"/>
      <c r="AH195" s="8"/>
      <c r="AI195" s="8"/>
      <c r="AJ195" s="8"/>
      <c r="AK195" s="8"/>
    </row>
    <row r="196" spans="4:37">
      <c r="D196" s="6"/>
      <c r="E196" s="6"/>
      <c r="F196" s="7"/>
      <c r="G196" s="7"/>
      <c r="H196" s="7"/>
      <c r="I196" s="7"/>
      <c r="J196" s="7"/>
      <c r="K196" s="7"/>
      <c r="L196" s="7"/>
      <c r="M196" s="7"/>
      <c r="N196" s="7"/>
      <c r="O196" s="7"/>
      <c r="P196" s="7"/>
      <c r="Q196" s="7"/>
      <c r="R196" s="7"/>
      <c r="S196" s="7"/>
      <c r="T196" s="7"/>
      <c r="U196" s="7"/>
      <c r="V196" s="8"/>
      <c r="W196" s="8"/>
      <c r="X196" s="8"/>
      <c r="Y196" s="8"/>
      <c r="Z196" s="8"/>
      <c r="AA196" s="8"/>
      <c r="AB196" s="8"/>
      <c r="AC196" s="8"/>
      <c r="AD196" s="8"/>
      <c r="AE196" s="8"/>
      <c r="AF196" s="8"/>
      <c r="AG196" s="8"/>
      <c r="AH196" s="8"/>
      <c r="AI196" s="8"/>
      <c r="AJ196" s="8"/>
      <c r="AK196" s="8"/>
    </row>
    <row r="197" spans="4:37">
      <c r="D197" s="6"/>
      <c r="E197" s="6"/>
      <c r="F197" s="7"/>
      <c r="G197" s="7"/>
      <c r="H197" s="7"/>
      <c r="I197" s="7"/>
      <c r="J197" s="7"/>
      <c r="K197" s="7"/>
      <c r="L197" s="7"/>
      <c r="M197" s="7"/>
      <c r="N197" s="7"/>
      <c r="O197" s="7"/>
      <c r="P197" s="7"/>
      <c r="Q197" s="7"/>
      <c r="R197" s="7"/>
      <c r="S197" s="7"/>
      <c r="T197" s="7"/>
      <c r="U197" s="7"/>
      <c r="V197" s="8"/>
      <c r="W197" s="8"/>
      <c r="X197" s="8"/>
      <c r="Y197" s="8"/>
      <c r="Z197" s="8"/>
      <c r="AA197" s="8"/>
      <c r="AB197" s="8"/>
      <c r="AC197" s="8"/>
      <c r="AD197" s="8"/>
      <c r="AE197" s="8"/>
      <c r="AF197" s="8"/>
      <c r="AG197" s="8"/>
      <c r="AH197" s="8"/>
      <c r="AI197" s="8"/>
      <c r="AJ197" s="8"/>
      <c r="AK197" s="8"/>
    </row>
    <row r="198" spans="4:37">
      <c r="D198" s="6"/>
      <c r="E198" s="6"/>
      <c r="F198" s="7"/>
      <c r="G198" s="7"/>
      <c r="H198" s="7"/>
      <c r="I198" s="7"/>
      <c r="J198" s="7"/>
      <c r="K198" s="7"/>
      <c r="L198" s="7"/>
      <c r="M198" s="7"/>
      <c r="N198" s="7"/>
      <c r="O198" s="7"/>
      <c r="P198" s="7"/>
      <c r="Q198" s="7"/>
      <c r="R198" s="7"/>
      <c r="S198" s="7"/>
      <c r="T198" s="7"/>
      <c r="U198" s="7"/>
      <c r="V198" s="8"/>
      <c r="W198" s="8"/>
      <c r="X198" s="8"/>
      <c r="Y198" s="8"/>
      <c r="Z198" s="8"/>
      <c r="AA198" s="8"/>
      <c r="AB198" s="8"/>
      <c r="AC198" s="8"/>
      <c r="AD198" s="8"/>
      <c r="AE198" s="8"/>
      <c r="AF198" s="8"/>
      <c r="AG198" s="8"/>
      <c r="AH198" s="8"/>
      <c r="AI198" s="8"/>
      <c r="AJ198" s="8"/>
      <c r="AK198" s="8"/>
    </row>
    <row r="199" spans="4:37">
      <c r="D199" s="6"/>
      <c r="E199" s="6"/>
      <c r="F199" s="7"/>
      <c r="G199" s="7"/>
      <c r="H199" s="7"/>
      <c r="I199" s="7"/>
      <c r="J199" s="7"/>
      <c r="K199" s="7"/>
      <c r="L199" s="7"/>
      <c r="M199" s="7"/>
      <c r="N199" s="7"/>
      <c r="O199" s="7"/>
      <c r="P199" s="7"/>
      <c r="Q199" s="7"/>
      <c r="R199" s="7"/>
      <c r="S199" s="7"/>
      <c r="T199" s="7"/>
      <c r="U199" s="7"/>
      <c r="V199" s="8"/>
      <c r="W199" s="8"/>
      <c r="X199" s="8"/>
      <c r="Y199" s="8"/>
      <c r="Z199" s="8"/>
      <c r="AA199" s="8"/>
      <c r="AB199" s="8"/>
      <c r="AC199" s="8"/>
      <c r="AD199" s="8"/>
      <c r="AE199" s="8"/>
      <c r="AF199" s="8"/>
      <c r="AG199" s="8"/>
      <c r="AH199" s="8"/>
      <c r="AI199" s="8"/>
      <c r="AJ199" s="8"/>
      <c r="AK199" s="8"/>
    </row>
    <row r="200" spans="4:37">
      <c r="D200" s="6"/>
      <c r="E200" s="6"/>
      <c r="F200" s="7"/>
      <c r="G200" s="7"/>
      <c r="H200" s="7"/>
      <c r="I200" s="7"/>
      <c r="J200" s="7"/>
      <c r="K200" s="7"/>
      <c r="L200" s="7"/>
      <c r="M200" s="7"/>
      <c r="N200" s="7"/>
      <c r="O200" s="7"/>
      <c r="P200" s="7"/>
      <c r="Q200" s="7"/>
      <c r="R200" s="7"/>
      <c r="S200" s="7"/>
      <c r="T200" s="7"/>
      <c r="U200" s="7"/>
      <c r="V200" s="8"/>
      <c r="W200" s="8"/>
      <c r="X200" s="8"/>
      <c r="Y200" s="8"/>
      <c r="Z200" s="8"/>
      <c r="AA200" s="8"/>
      <c r="AB200" s="8"/>
      <c r="AC200" s="8"/>
      <c r="AD200" s="8"/>
      <c r="AE200" s="8"/>
      <c r="AF200" s="8"/>
      <c r="AG200" s="8"/>
      <c r="AH200" s="8"/>
      <c r="AI200" s="8"/>
      <c r="AJ200" s="8"/>
      <c r="AK200" s="8"/>
    </row>
    <row r="201" spans="4:37">
      <c r="D201" s="6"/>
      <c r="E201" s="6"/>
      <c r="F201" s="7"/>
      <c r="G201" s="7"/>
      <c r="H201" s="7"/>
      <c r="I201" s="7"/>
      <c r="J201" s="7"/>
      <c r="K201" s="7"/>
      <c r="L201" s="7"/>
      <c r="M201" s="7"/>
      <c r="N201" s="7"/>
      <c r="O201" s="7"/>
      <c r="P201" s="7"/>
      <c r="Q201" s="7"/>
      <c r="R201" s="7"/>
      <c r="S201" s="7"/>
      <c r="T201" s="7"/>
      <c r="U201" s="7"/>
      <c r="V201" s="8"/>
      <c r="W201" s="8"/>
      <c r="X201" s="8"/>
      <c r="Y201" s="8"/>
      <c r="Z201" s="8"/>
      <c r="AA201" s="8"/>
      <c r="AB201" s="8"/>
      <c r="AC201" s="8"/>
      <c r="AD201" s="8"/>
      <c r="AE201" s="8"/>
      <c r="AF201" s="8"/>
      <c r="AG201" s="8"/>
      <c r="AH201" s="8"/>
      <c r="AI201" s="8"/>
      <c r="AJ201" s="8"/>
      <c r="AK201" s="8"/>
    </row>
    <row r="202" spans="4:37">
      <c r="D202" s="6"/>
      <c r="E202" s="6"/>
      <c r="F202" s="7"/>
      <c r="G202" s="7"/>
      <c r="H202" s="7"/>
      <c r="I202" s="7"/>
      <c r="J202" s="7"/>
      <c r="K202" s="7"/>
      <c r="L202" s="7"/>
      <c r="M202" s="7"/>
      <c r="N202" s="7"/>
      <c r="O202" s="7"/>
      <c r="P202" s="7"/>
      <c r="Q202" s="7"/>
      <c r="R202" s="7"/>
      <c r="S202" s="7"/>
      <c r="T202" s="7"/>
      <c r="U202" s="7"/>
      <c r="V202" s="8"/>
      <c r="W202" s="8"/>
      <c r="X202" s="8"/>
      <c r="Y202" s="8"/>
      <c r="Z202" s="8"/>
      <c r="AA202" s="8"/>
      <c r="AB202" s="8"/>
      <c r="AC202" s="8"/>
      <c r="AD202" s="8"/>
      <c r="AE202" s="8"/>
      <c r="AF202" s="8"/>
      <c r="AG202" s="8"/>
      <c r="AH202" s="8"/>
      <c r="AI202" s="8"/>
      <c r="AJ202" s="8"/>
      <c r="AK202" s="8"/>
    </row>
    <row r="203" spans="4:37">
      <c r="D203" s="6"/>
      <c r="E203" s="6"/>
      <c r="F203" s="7"/>
      <c r="G203" s="7"/>
      <c r="H203" s="7"/>
      <c r="I203" s="7"/>
      <c r="J203" s="7"/>
      <c r="K203" s="7"/>
      <c r="L203" s="7"/>
      <c r="M203" s="7"/>
      <c r="N203" s="7"/>
      <c r="O203" s="7"/>
      <c r="P203" s="7"/>
      <c r="Q203" s="7"/>
      <c r="R203" s="7"/>
      <c r="S203" s="7"/>
      <c r="T203" s="7"/>
      <c r="U203" s="7"/>
      <c r="V203" s="8"/>
      <c r="W203" s="8"/>
      <c r="X203" s="8"/>
      <c r="Y203" s="8"/>
      <c r="Z203" s="8"/>
      <c r="AA203" s="8"/>
      <c r="AB203" s="8"/>
      <c r="AC203" s="8"/>
      <c r="AD203" s="8"/>
      <c r="AE203" s="8"/>
      <c r="AF203" s="8"/>
      <c r="AG203" s="8"/>
      <c r="AH203" s="8"/>
      <c r="AI203" s="8"/>
      <c r="AJ203" s="8"/>
      <c r="AK203" s="8"/>
    </row>
    <row r="204" spans="4:37">
      <c r="D204" s="6"/>
      <c r="E204" s="6"/>
      <c r="F204" s="7"/>
      <c r="G204" s="7"/>
      <c r="H204" s="7"/>
      <c r="I204" s="7"/>
      <c r="J204" s="7"/>
      <c r="K204" s="7"/>
      <c r="L204" s="7"/>
      <c r="M204" s="7"/>
      <c r="N204" s="7"/>
      <c r="O204" s="7"/>
      <c r="P204" s="7"/>
      <c r="Q204" s="7"/>
      <c r="R204" s="7"/>
      <c r="S204" s="7"/>
      <c r="T204" s="7"/>
      <c r="U204" s="7"/>
      <c r="V204" s="8"/>
      <c r="W204" s="8"/>
      <c r="X204" s="8"/>
      <c r="Y204" s="8"/>
      <c r="Z204" s="8"/>
      <c r="AA204" s="8"/>
      <c r="AB204" s="8"/>
      <c r="AC204" s="8"/>
      <c r="AD204" s="8"/>
      <c r="AE204" s="8"/>
      <c r="AF204" s="8"/>
      <c r="AG204" s="8"/>
      <c r="AH204" s="8"/>
      <c r="AI204" s="8"/>
      <c r="AJ204" s="8"/>
      <c r="AK204" s="8"/>
    </row>
    <row r="205" spans="4:37">
      <c r="D205" s="6"/>
      <c r="E205" s="6"/>
      <c r="F205" s="7"/>
      <c r="G205" s="7"/>
      <c r="H205" s="7"/>
      <c r="I205" s="7"/>
      <c r="J205" s="7"/>
      <c r="K205" s="7"/>
      <c r="L205" s="7"/>
      <c r="M205" s="7"/>
      <c r="N205" s="7"/>
      <c r="O205" s="7"/>
      <c r="P205" s="7"/>
      <c r="Q205" s="7"/>
      <c r="R205" s="7"/>
      <c r="S205" s="7"/>
      <c r="T205" s="7"/>
      <c r="U205" s="7"/>
      <c r="V205" s="8"/>
      <c r="W205" s="8"/>
      <c r="X205" s="8"/>
      <c r="Y205" s="8"/>
      <c r="Z205" s="8"/>
      <c r="AA205" s="8"/>
      <c r="AB205" s="8"/>
      <c r="AC205" s="8"/>
      <c r="AD205" s="8"/>
      <c r="AE205" s="8"/>
      <c r="AF205" s="8"/>
      <c r="AG205" s="8"/>
      <c r="AH205" s="8"/>
      <c r="AI205" s="8"/>
      <c r="AJ205" s="8"/>
      <c r="AK205" s="8"/>
    </row>
    <row r="206" spans="4:37">
      <c r="D206" s="6"/>
      <c r="E206" s="6"/>
      <c r="F206" s="7"/>
      <c r="G206" s="7"/>
      <c r="H206" s="7"/>
      <c r="I206" s="7"/>
      <c r="J206" s="7"/>
      <c r="K206" s="7"/>
      <c r="L206" s="7"/>
      <c r="M206" s="7"/>
      <c r="N206" s="7"/>
      <c r="O206" s="7"/>
      <c r="P206" s="7"/>
      <c r="Q206" s="7"/>
      <c r="R206" s="7"/>
      <c r="S206" s="7"/>
      <c r="T206" s="7"/>
      <c r="U206" s="7"/>
      <c r="V206" s="8"/>
      <c r="W206" s="8"/>
      <c r="X206" s="8"/>
      <c r="Y206" s="8"/>
      <c r="Z206" s="8"/>
      <c r="AA206" s="8"/>
      <c r="AB206" s="8"/>
      <c r="AC206" s="8"/>
      <c r="AD206" s="8"/>
      <c r="AE206" s="8"/>
      <c r="AF206" s="8"/>
      <c r="AG206" s="8"/>
      <c r="AH206" s="8"/>
      <c r="AI206" s="8"/>
      <c r="AJ206" s="8"/>
      <c r="AK206" s="8"/>
    </row>
    <row r="207" spans="4:37">
      <c r="D207" s="6"/>
      <c r="E207" s="6"/>
      <c r="F207" s="7"/>
      <c r="G207" s="7"/>
      <c r="H207" s="7"/>
      <c r="I207" s="7"/>
      <c r="J207" s="7"/>
      <c r="K207" s="7"/>
      <c r="L207" s="7"/>
      <c r="M207" s="7"/>
      <c r="N207" s="7"/>
      <c r="O207" s="7"/>
      <c r="P207" s="7"/>
      <c r="Q207" s="7"/>
      <c r="R207" s="7"/>
      <c r="S207" s="7"/>
      <c r="T207" s="7"/>
      <c r="U207" s="7"/>
      <c r="V207" s="8"/>
      <c r="W207" s="8"/>
      <c r="X207" s="8"/>
      <c r="Y207" s="8"/>
      <c r="Z207" s="8"/>
      <c r="AA207" s="8"/>
      <c r="AB207" s="8"/>
      <c r="AC207" s="8"/>
      <c r="AD207" s="8"/>
      <c r="AE207" s="8"/>
      <c r="AF207" s="8"/>
      <c r="AG207" s="8"/>
      <c r="AH207" s="8"/>
      <c r="AI207" s="8"/>
      <c r="AJ207" s="8"/>
      <c r="AK207" s="8"/>
    </row>
    <row r="208" spans="4:37">
      <c r="D208" s="6"/>
      <c r="E208" s="6"/>
      <c r="F208" s="7"/>
      <c r="G208" s="7"/>
      <c r="H208" s="7"/>
      <c r="I208" s="7"/>
      <c r="J208" s="7"/>
      <c r="K208" s="7"/>
      <c r="L208" s="7"/>
      <c r="M208" s="7"/>
      <c r="N208" s="7"/>
      <c r="O208" s="7"/>
      <c r="P208" s="7"/>
      <c r="Q208" s="7"/>
      <c r="R208" s="7"/>
      <c r="S208" s="7"/>
      <c r="T208" s="7"/>
      <c r="U208" s="7"/>
      <c r="V208" s="8"/>
      <c r="W208" s="8"/>
      <c r="X208" s="8"/>
      <c r="Y208" s="8"/>
      <c r="Z208" s="8"/>
      <c r="AA208" s="8"/>
      <c r="AB208" s="8"/>
      <c r="AC208" s="8"/>
      <c r="AD208" s="8"/>
      <c r="AE208" s="8"/>
      <c r="AF208" s="8"/>
      <c r="AG208" s="8"/>
      <c r="AH208" s="8"/>
      <c r="AI208" s="8"/>
      <c r="AJ208" s="8"/>
      <c r="AK208" s="8"/>
    </row>
    <row r="209" spans="4:37">
      <c r="D209" s="6"/>
      <c r="E209" s="6"/>
      <c r="F209" s="7"/>
      <c r="G209" s="7"/>
      <c r="H209" s="7"/>
      <c r="I209" s="7"/>
      <c r="J209" s="7"/>
      <c r="K209" s="7"/>
      <c r="L209" s="7"/>
      <c r="M209" s="7"/>
      <c r="N209" s="7"/>
      <c r="O209" s="7"/>
      <c r="P209" s="7"/>
      <c r="Q209" s="7"/>
      <c r="R209" s="7"/>
      <c r="S209" s="7"/>
      <c r="T209" s="7"/>
      <c r="U209" s="7"/>
      <c r="V209" s="8"/>
      <c r="W209" s="8"/>
      <c r="X209" s="8"/>
      <c r="Y209" s="8"/>
      <c r="Z209" s="8"/>
      <c r="AA209" s="8"/>
      <c r="AB209" s="8"/>
      <c r="AC209" s="8"/>
      <c r="AD209" s="8"/>
      <c r="AE209" s="8"/>
      <c r="AF209" s="8"/>
      <c r="AG209" s="8"/>
      <c r="AH209" s="8"/>
      <c r="AI209" s="8"/>
      <c r="AJ209" s="8"/>
      <c r="AK209" s="8"/>
    </row>
    <row r="210" spans="4:37">
      <c r="D210" s="6"/>
      <c r="E210" s="6"/>
      <c r="F210" s="7"/>
      <c r="G210" s="7"/>
      <c r="H210" s="7"/>
      <c r="I210" s="7"/>
      <c r="J210" s="7"/>
      <c r="K210" s="7"/>
      <c r="L210" s="7"/>
      <c r="M210" s="7"/>
      <c r="N210" s="7"/>
      <c r="O210" s="7"/>
      <c r="P210" s="7"/>
      <c r="Q210" s="7"/>
      <c r="R210" s="7"/>
      <c r="S210" s="7"/>
      <c r="T210" s="7"/>
      <c r="U210" s="7"/>
      <c r="V210" s="8"/>
      <c r="W210" s="8"/>
      <c r="X210" s="8"/>
      <c r="Y210" s="8"/>
      <c r="Z210" s="8"/>
      <c r="AA210" s="8"/>
      <c r="AB210" s="8"/>
      <c r="AC210" s="8"/>
      <c r="AD210" s="8"/>
      <c r="AE210" s="8"/>
      <c r="AF210" s="8"/>
      <c r="AG210" s="8"/>
      <c r="AH210" s="8"/>
      <c r="AI210" s="8"/>
      <c r="AJ210" s="8"/>
      <c r="AK210" s="8"/>
    </row>
    <row r="211" spans="4:37">
      <c r="D211" s="6"/>
      <c r="E211" s="6"/>
      <c r="F211" s="7"/>
      <c r="G211" s="7"/>
      <c r="H211" s="7"/>
      <c r="I211" s="7"/>
      <c r="J211" s="7"/>
      <c r="K211" s="7"/>
      <c r="L211" s="7"/>
      <c r="M211" s="7"/>
      <c r="N211" s="7"/>
      <c r="O211" s="7"/>
      <c r="P211" s="7"/>
      <c r="Q211" s="7"/>
      <c r="R211" s="7"/>
      <c r="S211" s="7"/>
      <c r="T211" s="7"/>
      <c r="U211" s="7"/>
      <c r="V211" s="8"/>
      <c r="W211" s="8"/>
      <c r="X211" s="8"/>
      <c r="Y211" s="8"/>
      <c r="Z211" s="8"/>
      <c r="AA211" s="8"/>
      <c r="AB211" s="8"/>
      <c r="AC211" s="8"/>
      <c r="AD211" s="8"/>
      <c r="AE211" s="8"/>
      <c r="AF211" s="8"/>
      <c r="AG211" s="8"/>
      <c r="AH211" s="8"/>
      <c r="AI211" s="8"/>
      <c r="AJ211" s="8"/>
      <c r="AK211" s="8"/>
    </row>
    <row r="212" spans="4:37">
      <c r="D212" s="6"/>
      <c r="E212" s="6"/>
      <c r="F212" s="7"/>
      <c r="G212" s="7"/>
      <c r="H212" s="7"/>
      <c r="I212" s="7"/>
      <c r="J212" s="7"/>
      <c r="K212" s="7"/>
      <c r="L212" s="7"/>
      <c r="M212" s="7"/>
      <c r="N212" s="7"/>
      <c r="O212" s="7"/>
      <c r="P212" s="7"/>
      <c r="Q212" s="7"/>
      <c r="R212" s="7"/>
      <c r="S212" s="7"/>
      <c r="T212" s="7"/>
      <c r="U212" s="7"/>
      <c r="V212" s="8"/>
      <c r="W212" s="8"/>
      <c r="X212" s="8"/>
      <c r="Y212" s="8"/>
      <c r="Z212" s="8"/>
      <c r="AA212" s="8"/>
      <c r="AB212" s="8"/>
      <c r="AC212" s="8"/>
      <c r="AD212" s="8"/>
      <c r="AE212" s="8"/>
      <c r="AF212" s="8"/>
      <c r="AG212" s="8"/>
      <c r="AH212" s="8"/>
      <c r="AI212" s="8"/>
      <c r="AJ212" s="8"/>
      <c r="AK212" s="8"/>
    </row>
    <row r="213" spans="4:37">
      <c r="D213" s="6"/>
      <c r="E213" s="6"/>
      <c r="F213" s="7"/>
      <c r="G213" s="7"/>
      <c r="H213" s="7"/>
      <c r="I213" s="7"/>
      <c r="J213" s="7"/>
      <c r="K213" s="7"/>
      <c r="L213" s="7"/>
      <c r="M213" s="7"/>
      <c r="N213" s="7"/>
      <c r="O213" s="7"/>
      <c r="P213" s="7"/>
      <c r="Q213" s="7"/>
      <c r="R213" s="7"/>
      <c r="S213" s="7"/>
      <c r="T213" s="7"/>
      <c r="U213" s="7"/>
      <c r="V213" s="8"/>
      <c r="W213" s="8"/>
      <c r="X213" s="8"/>
      <c r="Y213" s="8"/>
      <c r="Z213" s="8"/>
      <c r="AA213" s="8"/>
      <c r="AB213" s="8"/>
      <c r="AC213" s="8"/>
      <c r="AD213" s="8"/>
      <c r="AE213" s="8"/>
      <c r="AF213" s="8"/>
      <c r="AG213" s="8"/>
      <c r="AH213" s="8"/>
      <c r="AI213" s="8"/>
      <c r="AJ213" s="8"/>
      <c r="AK213" s="8"/>
    </row>
    <row r="214" spans="4:37">
      <c r="D214" s="6"/>
      <c r="E214" s="6"/>
      <c r="F214" s="7"/>
      <c r="G214" s="7"/>
      <c r="H214" s="7"/>
      <c r="I214" s="7"/>
      <c r="J214" s="7"/>
      <c r="K214" s="7"/>
      <c r="L214" s="7"/>
      <c r="M214" s="7"/>
      <c r="N214" s="7"/>
      <c r="O214" s="7"/>
      <c r="P214" s="7"/>
      <c r="Q214" s="7"/>
      <c r="R214" s="7"/>
      <c r="S214" s="7"/>
      <c r="T214" s="7"/>
      <c r="U214" s="7"/>
      <c r="V214" s="8"/>
      <c r="W214" s="8"/>
      <c r="X214" s="8"/>
      <c r="Y214" s="8"/>
      <c r="Z214" s="8"/>
      <c r="AA214" s="8"/>
      <c r="AB214" s="8"/>
      <c r="AC214" s="8"/>
      <c r="AD214" s="8"/>
      <c r="AE214" s="8"/>
      <c r="AF214" s="8"/>
      <c r="AG214" s="8"/>
      <c r="AH214" s="8"/>
      <c r="AI214" s="8"/>
      <c r="AJ214" s="8"/>
      <c r="AK214" s="8"/>
    </row>
    <row r="215" spans="4:37">
      <c r="D215" s="6"/>
      <c r="E215" s="6"/>
      <c r="F215" s="7"/>
      <c r="G215" s="7"/>
      <c r="H215" s="7"/>
      <c r="I215" s="7"/>
      <c r="J215" s="7"/>
      <c r="K215" s="7"/>
      <c r="L215" s="7"/>
      <c r="M215" s="7"/>
      <c r="N215" s="7"/>
      <c r="O215" s="7"/>
      <c r="P215" s="7"/>
      <c r="Q215" s="7"/>
      <c r="R215" s="7"/>
      <c r="S215" s="7"/>
      <c r="T215" s="7"/>
      <c r="U215" s="7"/>
      <c r="V215" s="8"/>
      <c r="W215" s="8"/>
      <c r="X215" s="8"/>
      <c r="Y215" s="8"/>
      <c r="Z215" s="8"/>
      <c r="AA215" s="8"/>
      <c r="AB215" s="8"/>
      <c r="AC215" s="8"/>
      <c r="AD215" s="8"/>
      <c r="AE215" s="8"/>
      <c r="AF215" s="8"/>
      <c r="AG215" s="8"/>
      <c r="AH215" s="8"/>
      <c r="AI215" s="8"/>
      <c r="AJ215" s="8"/>
      <c r="AK215" s="8"/>
    </row>
    <row r="216" spans="4:37">
      <c r="D216" s="6"/>
      <c r="E216" s="6"/>
      <c r="F216" s="7"/>
      <c r="G216" s="7"/>
      <c r="H216" s="7"/>
      <c r="I216" s="7"/>
      <c r="J216" s="7"/>
      <c r="K216" s="7"/>
      <c r="L216" s="7"/>
      <c r="M216" s="7"/>
      <c r="N216" s="7"/>
      <c r="O216" s="7"/>
      <c r="P216" s="7"/>
      <c r="Q216" s="7"/>
      <c r="R216" s="7"/>
      <c r="S216" s="7"/>
      <c r="T216" s="7"/>
      <c r="U216" s="7"/>
      <c r="V216" s="8"/>
      <c r="W216" s="8"/>
      <c r="X216" s="8"/>
      <c r="Y216" s="8"/>
      <c r="Z216" s="8"/>
      <c r="AA216" s="8"/>
      <c r="AB216" s="8"/>
      <c r="AC216" s="8"/>
      <c r="AD216" s="8"/>
      <c r="AE216" s="8"/>
      <c r="AF216" s="8"/>
      <c r="AG216" s="8"/>
      <c r="AH216" s="8"/>
      <c r="AI216" s="8"/>
      <c r="AJ216" s="8"/>
      <c r="AK216" s="8"/>
    </row>
    <row r="217" spans="4:37">
      <c r="D217" s="6"/>
      <c r="E217" s="6"/>
      <c r="F217" s="7"/>
      <c r="G217" s="7"/>
      <c r="H217" s="7"/>
      <c r="I217" s="7"/>
      <c r="J217" s="7"/>
      <c r="K217" s="7"/>
      <c r="L217" s="7"/>
      <c r="M217" s="7"/>
      <c r="N217" s="7"/>
      <c r="O217" s="7"/>
      <c r="P217" s="7"/>
      <c r="Q217" s="7"/>
      <c r="R217" s="7"/>
      <c r="S217" s="7"/>
      <c r="T217" s="7"/>
      <c r="U217" s="7"/>
      <c r="V217" s="8"/>
      <c r="W217" s="8"/>
      <c r="X217" s="8"/>
      <c r="Y217" s="8"/>
      <c r="Z217" s="8"/>
      <c r="AA217" s="8"/>
      <c r="AB217" s="8"/>
      <c r="AC217" s="8"/>
      <c r="AD217" s="8"/>
      <c r="AE217" s="8"/>
      <c r="AF217" s="8"/>
      <c r="AG217" s="8"/>
      <c r="AH217" s="8"/>
      <c r="AI217" s="8"/>
      <c r="AJ217" s="8"/>
      <c r="AK217" s="8"/>
    </row>
    <row r="218" spans="4:37">
      <c r="D218" s="6"/>
      <c r="E218" s="6"/>
      <c r="F218" s="7"/>
      <c r="G218" s="7"/>
      <c r="H218" s="7"/>
      <c r="I218" s="7"/>
      <c r="J218" s="7"/>
      <c r="K218" s="7"/>
      <c r="L218" s="7"/>
      <c r="M218" s="7"/>
      <c r="N218" s="7"/>
      <c r="O218" s="7"/>
      <c r="P218" s="7"/>
      <c r="Q218" s="7"/>
      <c r="R218" s="7"/>
      <c r="S218" s="7"/>
      <c r="T218" s="7"/>
      <c r="U218" s="7"/>
      <c r="V218" s="8"/>
      <c r="W218" s="8"/>
      <c r="X218" s="8"/>
      <c r="Y218" s="8"/>
      <c r="Z218" s="8"/>
      <c r="AA218" s="8"/>
      <c r="AB218" s="8"/>
      <c r="AC218" s="8"/>
      <c r="AD218" s="8"/>
      <c r="AE218" s="8"/>
      <c r="AF218" s="8"/>
      <c r="AG218" s="8"/>
      <c r="AH218" s="8"/>
      <c r="AI218" s="8"/>
      <c r="AJ218" s="8"/>
      <c r="AK218" s="8"/>
    </row>
    <row r="219" spans="4:37">
      <c r="D219" s="6"/>
      <c r="E219" s="6"/>
      <c r="F219" s="7"/>
      <c r="G219" s="7"/>
      <c r="H219" s="7"/>
      <c r="I219" s="7"/>
      <c r="J219" s="7"/>
      <c r="K219" s="7"/>
      <c r="L219" s="7"/>
      <c r="M219" s="7"/>
      <c r="N219" s="7"/>
      <c r="O219" s="7"/>
      <c r="P219" s="7"/>
      <c r="Q219" s="7"/>
      <c r="R219" s="7"/>
      <c r="S219" s="7"/>
      <c r="T219" s="7"/>
      <c r="U219" s="7"/>
      <c r="V219" s="8"/>
      <c r="W219" s="8"/>
      <c r="X219" s="8"/>
      <c r="Y219" s="8"/>
      <c r="Z219" s="8"/>
      <c r="AA219" s="8"/>
      <c r="AB219" s="8"/>
      <c r="AC219" s="8"/>
      <c r="AD219" s="8"/>
      <c r="AE219" s="8"/>
      <c r="AF219" s="8"/>
      <c r="AG219" s="8"/>
      <c r="AH219" s="8"/>
      <c r="AI219" s="8"/>
      <c r="AJ219" s="8"/>
      <c r="AK219" s="8"/>
    </row>
    <row r="220" spans="4:37">
      <c r="D220" s="6"/>
      <c r="E220" s="6"/>
      <c r="F220" s="7"/>
      <c r="G220" s="7"/>
      <c r="H220" s="7"/>
      <c r="I220" s="7"/>
      <c r="J220" s="7"/>
      <c r="K220" s="7"/>
      <c r="L220" s="7"/>
      <c r="M220" s="7"/>
      <c r="N220" s="7"/>
      <c r="O220" s="7"/>
      <c r="P220" s="7"/>
      <c r="Q220" s="7"/>
      <c r="R220" s="7"/>
      <c r="S220" s="7"/>
      <c r="T220" s="7"/>
      <c r="U220" s="7"/>
      <c r="V220" s="8"/>
      <c r="W220" s="8"/>
      <c r="X220" s="8"/>
      <c r="Y220" s="8"/>
      <c r="Z220" s="8"/>
      <c r="AA220" s="8"/>
      <c r="AB220" s="8"/>
      <c r="AC220" s="8"/>
      <c r="AD220" s="8"/>
      <c r="AE220" s="8"/>
      <c r="AF220" s="8"/>
      <c r="AG220" s="8"/>
      <c r="AH220" s="8"/>
      <c r="AI220" s="8"/>
      <c r="AJ220" s="8"/>
      <c r="AK220" s="8"/>
    </row>
    <row r="221" spans="4:37">
      <c r="D221" s="6"/>
      <c r="E221" s="6"/>
      <c r="F221" s="7"/>
      <c r="G221" s="7"/>
      <c r="H221" s="7"/>
      <c r="I221" s="7"/>
      <c r="J221" s="7"/>
      <c r="K221" s="7"/>
      <c r="L221" s="7"/>
      <c r="M221" s="7"/>
      <c r="N221" s="7"/>
      <c r="O221" s="7"/>
      <c r="P221" s="7"/>
      <c r="Q221" s="7"/>
      <c r="R221" s="7"/>
      <c r="S221" s="7"/>
      <c r="T221" s="7"/>
      <c r="U221" s="7"/>
      <c r="V221" s="8"/>
      <c r="W221" s="8"/>
      <c r="X221" s="8"/>
      <c r="Y221" s="8"/>
      <c r="Z221" s="8"/>
      <c r="AA221" s="8"/>
      <c r="AB221" s="8"/>
      <c r="AC221" s="8"/>
      <c r="AD221" s="8"/>
      <c r="AE221" s="8"/>
      <c r="AF221" s="8"/>
      <c r="AG221" s="8"/>
      <c r="AH221" s="8"/>
      <c r="AI221" s="8"/>
      <c r="AJ221" s="8"/>
      <c r="AK221" s="8"/>
    </row>
    <row r="222" spans="4:37">
      <c r="D222" s="6"/>
      <c r="E222" s="6"/>
      <c r="F222" s="7"/>
      <c r="G222" s="7"/>
      <c r="H222" s="7"/>
      <c r="I222" s="7"/>
      <c r="J222" s="7"/>
      <c r="K222" s="7"/>
      <c r="L222" s="7"/>
      <c r="M222" s="7"/>
      <c r="N222" s="7"/>
      <c r="O222" s="7"/>
      <c r="P222" s="7"/>
      <c r="Q222" s="7"/>
      <c r="R222" s="7"/>
      <c r="S222" s="7"/>
      <c r="T222" s="7"/>
      <c r="U222" s="7"/>
      <c r="V222" s="8"/>
      <c r="W222" s="8"/>
      <c r="X222" s="8"/>
      <c r="Y222" s="8"/>
      <c r="Z222" s="8"/>
      <c r="AA222" s="8"/>
      <c r="AB222" s="8"/>
      <c r="AC222" s="8"/>
      <c r="AD222" s="8"/>
      <c r="AE222" s="8"/>
      <c r="AF222" s="8"/>
      <c r="AG222" s="8"/>
      <c r="AH222" s="8"/>
      <c r="AI222" s="8"/>
      <c r="AJ222" s="8"/>
      <c r="AK222" s="8"/>
    </row>
    <row r="223" spans="4:37">
      <c r="D223" s="6"/>
      <c r="E223" s="6"/>
      <c r="F223" s="7"/>
      <c r="G223" s="7"/>
      <c r="H223" s="7"/>
      <c r="I223" s="7"/>
      <c r="J223" s="7"/>
      <c r="K223" s="7"/>
      <c r="L223" s="7"/>
      <c r="M223" s="7"/>
      <c r="N223" s="7"/>
      <c r="O223" s="7"/>
      <c r="P223" s="7"/>
      <c r="Q223" s="7"/>
      <c r="R223" s="7"/>
      <c r="S223" s="7"/>
      <c r="T223" s="7"/>
      <c r="U223" s="7"/>
      <c r="V223" s="8"/>
      <c r="W223" s="8"/>
      <c r="X223" s="8"/>
      <c r="Y223" s="8"/>
      <c r="Z223" s="8"/>
      <c r="AA223" s="8"/>
      <c r="AB223" s="8"/>
      <c r="AC223" s="8"/>
      <c r="AD223" s="8"/>
      <c r="AE223" s="8"/>
      <c r="AF223" s="8"/>
      <c r="AG223" s="8"/>
      <c r="AH223" s="8"/>
      <c r="AI223" s="8"/>
      <c r="AJ223" s="8"/>
      <c r="AK223" s="8"/>
    </row>
    <row r="224" spans="4:37">
      <c r="D224" s="6"/>
      <c r="E224" s="6"/>
      <c r="F224" s="7"/>
      <c r="G224" s="7"/>
      <c r="H224" s="7"/>
      <c r="I224" s="7"/>
      <c r="J224" s="7"/>
      <c r="K224" s="7"/>
      <c r="L224" s="7"/>
      <c r="M224" s="7"/>
      <c r="N224" s="7"/>
      <c r="O224" s="7"/>
      <c r="P224" s="7"/>
      <c r="Q224" s="7"/>
      <c r="R224" s="7"/>
      <c r="S224" s="7"/>
      <c r="T224" s="7"/>
      <c r="U224" s="7"/>
      <c r="V224" s="8"/>
      <c r="W224" s="8"/>
      <c r="X224" s="8"/>
      <c r="Y224" s="8"/>
      <c r="Z224" s="8"/>
      <c r="AA224" s="8"/>
      <c r="AB224" s="8"/>
      <c r="AC224" s="8"/>
      <c r="AD224" s="8"/>
      <c r="AE224" s="8"/>
      <c r="AF224" s="8"/>
      <c r="AG224" s="8"/>
      <c r="AH224" s="8"/>
      <c r="AI224" s="8"/>
      <c r="AJ224" s="8"/>
      <c r="AK224" s="8"/>
    </row>
    <row r="225" spans="4:37">
      <c r="D225" s="6"/>
      <c r="E225" s="6"/>
      <c r="F225" s="7"/>
      <c r="G225" s="7"/>
      <c r="H225" s="7"/>
      <c r="I225" s="7"/>
      <c r="J225" s="7"/>
      <c r="K225" s="7"/>
      <c r="L225" s="7"/>
      <c r="M225" s="7"/>
      <c r="N225" s="7"/>
      <c r="O225" s="7"/>
      <c r="P225" s="7"/>
      <c r="Q225" s="7"/>
      <c r="R225" s="7"/>
      <c r="S225" s="7"/>
      <c r="T225" s="7"/>
      <c r="U225" s="7"/>
      <c r="V225" s="8"/>
      <c r="W225" s="8"/>
      <c r="X225" s="8"/>
      <c r="Y225" s="8"/>
      <c r="Z225" s="8"/>
      <c r="AA225" s="8"/>
      <c r="AB225" s="8"/>
      <c r="AC225" s="8"/>
      <c r="AD225" s="8"/>
      <c r="AE225" s="8"/>
      <c r="AF225" s="8"/>
      <c r="AG225" s="8"/>
      <c r="AH225" s="8"/>
      <c r="AI225" s="8"/>
      <c r="AJ225" s="8"/>
      <c r="AK225" s="8"/>
    </row>
    <row r="226" spans="4:37">
      <c r="D226" s="6"/>
      <c r="E226" s="6"/>
      <c r="F226" s="7"/>
      <c r="G226" s="7"/>
      <c r="H226" s="7"/>
      <c r="I226" s="7"/>
      <c r="J226" s="7"/>
      <c r="K226" s="7"/>
      <c r="L226" s="7"/>
      <c r="M226" s="7"/>
      <c r="N226" s="7"/>
      <c r="O226" s="7"/>
      <c r="P226" s="7"/>
      <c r="Q226" s="7"/>
      <c r="R226" s="7"/>
      <c r="S226" s="7"/>
      <c r="T226" s="7"/>
      <c r="U226" s="7"/>
      <c r="V226" s="8"/>
      <c r="W226" s="8"/>
      <c r="X226" s="8"/>
      <c r="Y226" s="8"/>
      <c r="Z226" s="8"/>
      <c r="AA226" s="8"/>
      <c r="AB226" s="8"/>
      <c r="AC226" s="8"/>
      <c r="AD226" s="8"/>
      <c r="AE226" s="8"/>
      <c r="AF226" s="8"/>
      <c r="AG226" s="8"/>
      <c r="AH226" s="8"/>
      <c r="AI226" s="8"/>
      <c r="AJ226" s="8"/>
      <c r="AK226" s="8"/>
    </row>
    <row r="227" spans="4:37">
      <c r="D227" s="6"/>
      <c r="E227" s="6"/>
      <c r="F227" s="7"/>
      <c r="G227" s="7"/>
      <c r="H227" s="7"/>
      <c r="I227" s="7"/>
      <c r="J227" s="7"/>
      <c r="K227" s="7"/>
      <c r="L227" s="7"/>
      <c r="M227" s="7"/>
      <c r="N227" s="7"/>
      <c r="O227" s="7"/>
      <c r="P227" s="7"/>
      <c r="Q227" s="7"/>
      <c r="R227" s="7"/>
      <c r="S227" s="7"/>
      <c r="T227" s="7"/>
      <c r="U227" s="7"/>
      <c r="V227" s="8"/>
      <c r="W227" s="8"/>
      <c r="X227" s="8"/>
      <c r="Y227" s="8"/>
      <c r="Z227" s="8"/>
      <c r="AA227" s="8"/>
      <c r="AB227" s="8"/>
      <c r="AC227" s="8"/>
      <c r="AD227" s="8"/>
      <c r="AE227" s="8"/>
      <c r="AF227" s="8"/>
      <c r="AG227" s="8"/>
      <c r="AH227" s="8"/>
      <c r="AI227" s="8"/>
      <c r="AJ227" s="8"/>
      <c r="AK227" s="8"/>
    </row>
    <row r="228" spans="4:37">
      <c r="D228" s="6"/>
      <c r="E228" s="6"/>
      <c r="F228" s="7"/>
      <c r="G228" s="7"/>
      <c r="H228" s="7"/>
      <c r="I228" s="7"/>
      <c r="J228" s="7"/>
      <c r="K228" s="7"/>
      <c r="L228" s="7"/>
      <c r="M228" s="7"/>
      <c r="N228" s="7"/>
      <c r="O228" s="7"/>
      <c r="P228" s="7"/>
      <c r="Q228" s="7"/>
      <c r="R228" s="7"/>
      <c r="S228" s="7"/>
      <c r="T228" s="7"/>
      <c r="U228" s="7"/>
      <c r="V228" s="8"/>
      <c r="W228" s="8"/>
      <c r="X228" s="8"/>
      <c r="Y228" s="8"/>
      <c r="Z228" s="8"/>
      <c r="AA228" s="8"/>
      <c r="AB228" s="8"/>
      <c r="AC228" s="8"/>
      <c r="AD228" s="8"/>
      <c r="AE228" s="8"/>
      <c r="AF228" s="8"/>
      <c r="AG228" s="8"/>
      <c r="AH228" s="8"/>
      <c r="AI228" s="8"/>
      <c r="AJ228" s="8"/>
      <c r="AK228" s="8"/>
    </row>
    <row r="229" spans="4:37">
      <c r="D229" s="6"/>
      <c r="E229" s="6"/>
      <c r="F229" s="7"/>
      <c r="G229" s="7"/>
      <c r="H229" s="7"/>
      <c r="I229" s="7"/>
      <c r="J229" s="7"/>
      <c r="K229" s="7"/>
      <c r="L229" s="7"/>
      <c r="M229" s="7"/>
      <c r="N229" s="7"/>
      <c r="O229" s="7"/>
      <c r="P229" s="7"/>
      <c r="Q229" s="7"/>
      <c r="R229" s="7"/>
      <c r="S229" s="7"/>
      <c r="T229" s="7"/>
      <c r="U229" s="7"/>
      <c r="V229" s="8"/>
      <c r="W229" s="8"/>
      <c r="X229" s="8"/>
      <c r="Y229" s="8"/>
      <c r="Z229" s="8"/>
      <c r="AA229" s="8"/>
      <c r="AB229" s="8"/>
      <c r="AC229" s="8"/>
      <c r="AD229" s="8"/>
      <c r="AE229" s="8"/>
      <c r="AF229" s="8"/>
      <c r="AG229" s="8"/>
      <c r="AH229" s="8"/>
      <c r="AI229" s="8"/>
      <c r="AJ229" s="8"/>
      <c r="AK229" s="8"/>
    </row>
    <row r="230" spans="4:37">
      <c r="D230" s="6"/>
      <c r="E230" s="6"/>
      <c r="F230" s="7"/>
      <c r="G230" s="7"/>
      <c r="H230" s="7"/>
      <c r="I230" s="7"/>
      <c r="J230" s="7"/>
      <c r="K230" s="7"/>
      <c r="L230" s="7"/>
      <c r="M230" s="7"/>
      <c r="N230" s="7"/>
      <c r="O230" s="7"/>
      <c r="P230" s="7"/>
      <c r="Q230" s="7"/>
      <c r="R230" s="7"/>
      <c r="S230" s="7"/>
      <c r="T230" s="7"/>
      <c r="U230" s="7"/>
      <c r="V230" s="8"/>
      <c r="W230" s="8"/>
      <c r="X230" s="8"/>
      <c r="Y230" s="8"/>
      <c r="Z230" s="8"/>
      <c r="AA230" s="8"/>
      <c r="AB230" s="8"/>
      <c r="AC230" s="8"/>
      <c r="AD230" s="8"/>
      <c r="AE230" s="8"/>
      <c r="AF230" s="8"/>
      <c r="AG230" s="8"/>
      <c r="AH230" s="8"/>
      <c r="AI230" s="8"/>
      <c r="AJ230" s="8"/>
      <c r="AK230" s="8"/>
    </row>
    <row r="231" spans="4:37">
      <c r="D231" s="6"/>
      <c r="E231" s="6"/>
      <c r="F231" s="7"/>
      <c r="G231" s="7"/>
      <c r="H231" s="7"/>
      <c r="I231" s="7"/>
      <c r="J231" s="7"/>
      <c r="K231" s="7"/>
      <c r="L231" s="7"/>
      <c r="M231" s="7"/>
      <c r="N231" s="7"/>
      <c r="O231" s="7"/>
      <c r="P231" s="7"/>
      <c r="Q231" s="7"/>
      <c r="R231" s="7"/>
      <c r="S231" s="7"/>
      <c r="T231" s="7"/>
      <c r="U231" s="7"/>
      <c r="V231" s="8"/>
      <c r="W231" s="8"/>
      <c r="X231" s="8"/>
      <c r="Y231" s="8"/>
      <c r="Z231" s="8"/>
      <c r="AA231" s="8"/>
      <c r="AB231" s="8"/>
      <c r="AC231" s="8"/>
      <c r="AD231" s="8"/>
      <c r="AE231" s="8"/>
      <c r="AF231" s="8"/>
      <c r="AG231" s="8"/>
      <c r="AH231" s="8"/>
      <c r="AI231" s="8"/>
      <c r="AJ231" s="8"/>
      <c r="AK231" s="8"/>
    </row>
    <row r="232" spans="4:37">
      <c r="D232" s="6"/>
      <c r="E232" s="6"/>
      <c r="F232" s="7"/>
      <c r="G232" s="7"/>
      <c r="H232" s="7"/>
      <c r="I232" s="7"/>
      <c r="J232" s="7"/>
      <c r="K232" s="7"/>
      <c r="L232" s="7"/>
      <c r="M232" s="7"/>
      <c r="N232" s="7"/>
      <c r="O232" s="7"/>
      <c r="P232" s="7"/>
      <c r="Q232" s="7"/>
      <c r="R232" s="7"/>
      <c r="S232" s="7"/>
      <c r="T232" s="7"/>
      <c r="U232" s="7"/>
      <c r="V232" s="8"/>
      <c r="W232" s="8"/>
      <c r="X232" s="8"/>
      <c r="Y232" s="8"/>
      <c r="Z232" s="8"/>
      <c r="AA232" s="8"/>
      <c r="AB232" s="8"/>
      <c r="AC232" s="8"/>
      <c r="AD232" s="8"/>
      <c r="AE232" s="8"/>
      <c r="AF232" s="8"/>
      <c r="AG232" s="8"/>
      <c r="AH232" s="8"/>
      <c r="AI232" s="8"/>
      <c r="AJ232" s="8"/>
      <c r="AK232" s="8"/>
    </row>
    <row r="233" spans="4:37">
      <c r="D233" s="6"/>
      <c r="E233" s="6"/>
      <c r="F233" s="7"/>
      <c r="G233" s="7"/>
      <c r="H233" s="7"/>
      <c r="I233" s="7"/>
      <c r="J233" s="7"/>
      <c r="K233" s="7"/>
      <c r="L233" s="7"/>
      <c r="M233" s="7"/>
      <c r="N233" s="7"/>
      <c r="O233" s="7"/>
      <c r="P233" s="7"/>
      <c r="Q233" s="7"/>
      <c r="R233" s="7"/>
      <c r="S233" s="7"/>
      <c r="T233" s="7"/>
      <c r="U233" s="7"/>
      <c r="V233" s="8"/>
      <c r="W233" s="8"/>
      <c r="X233" s="8"/>
      <c r="Y233" s="8"/>
      <c r="Z233" s="8"/>
      <c r="AA233" s="8"/>
      <c r="AB233" s="8"/>
      <c r="AC233" s="8"/>
      <c r="AD233" s="8"/>
      <c r="AE233" s="8"/>
      <c r="AF233" s="8"/>
      <c r="AG233" s="8"/>
      <c r="AH233" s="8"/>
      <c r="AI233" s="8"/>
      <c r="AJ233" s="8"/>
      <c r="AK233" s="8"/>
    </row>
    <row r="234" spans="4:37">
      <c r="D234" s="6"/>
      <c r="E234" s="6"/>
      <c r="F234" s="7"/>
      <c r="G234" s="7"/>
      <c r="H234" s="7"/>
      <c r="I234" s="7"/>
      <c r="J234" s="7"/>
      <c r="K234" s="7"/>
      <c r="L234" s="7"/>
      <c r="M234" s="7"/>
      <c r="N234" s="7"/>
      <c r="O234" s="7"/>
      <c r="P234" s="7"/>
      <c r="Q234" s="7"/>
      <c r="R234" s="7"/>
      <c r="S234" s="7"/>
      <c r="T234" s="7"/>
      <c r="U234" s="7"/>
      <c r="V234" s="8"/>
      <c r="W234" s="8"/>
      <c r="X234" s="8"/>
      <c r="Y234" s="8"/>
      <c r="Z234" s="8"/>
      <c r="AA234" s="8"/>
      <c r="AB234" s="8"/>
      <c r="AC234" s="8"/>
      <c r="AD234" s="8"/>
      <c r="AE234" s="8"/>
      <c r="AF234" s="8"/>
      <c r="AG234" s="8"/>
      <c r="AH234" s="8"/>
      <c r="AI234" s="8"/>
      <c r="AJ234" s="8"/>
      <c r="AK234" s="8"/>
    </row>
    <row r="235" spans="4:37">
      <c r="D235" s="6"/>
      <c r="E235" s="6"/>
      <c r="F235" s="7"/>
      <c r="G235" s="7"/>
      <c r="H235" s="7"/>
      <c r="I235" s="7"/>
      <c r="J235" s="7"/>
      <c r="K235" s="7"/>
      <c r="L235" s="7"/>
      <c r="M235" s="7"/>
      <c r="N235" s="7"/>
      <c r="O235" s="7"/>
      <c r="P235" s="7"/>
      <c r="Q235" s="7"/>
      <c r="R235" s="7"/>
      <c r="S235" s="7"/>
      <c r="T235" s="7"/>
      <c r="U235" s="7"/>
      <c r="V235" s="8"/>
      <c r="W235" s="8"/>
      <c r="X235" s="8"/>
      <c r="Y235" s="8"/>
      <c r="Z235" s="8"/>
      <c r="AA235" s="8"/>
      <c r="AB235" s="8"/>
      <c r="AC235" s="8"/>
      <c r="AD235" s="8"/>
      <c r="AE235" s="8"/>
      <c r="AF235" s="8"/>
      <c r="AG235" s="8"/>
      <c r="AH235" s="8"/>
      <c r="AI235" s="8"/>
      <c r="AJ235" s="8"/>
      <c r="AK235" s="8"/>
    </row>
    <row r="236" spans="4:37">
      <c r="D236" s="6"/>
      <c r="E236" s="6"/>
      <c r="F236" s="7"/>
      <c r="G236" s="7"/>
      <c r="H236" s="7"/>
      <c r="I236" s="7"/>
      <c r="J236" s="7"/>
      <c r="K236" s="7"/>
      <c r="L236" s="7"/>
      <c r="M236" s="7"/>
      <c r="N236" s="7"/>
      <c r="O236" s="7"/>
      <c r="P236" s="7"/>
      <c r="Q236" s="7"/>
      <c r="R236" s="7"/>
      <c r="S236" s="7"/>
      <c r="T236" s="7"/>
      <c r="U236" s="7"/>
      <c r="V236" s="8"/>
      <c r="W236" s="8"/>
      <c r="X236" s="8"/>
      <c r="Y236" s="8"/>
      <c r="Z236" s="8"/>
      <c r="AA236" s="8"/>
      <c r="AB236" s="8"/>
      <c r="AC236" s="8"/>
      <c r="AD236" s="8"/>
      <c r="AE236" s="8"/>
      <c r="AF236" s="8"/>
      <c r="AG236" s="8"/>
      <c r="AH236" s="8"/>
      <c r="AI236" s="8"/>
      <c r="AJ236" s="8"/>
      <c r="AK236" s="8"/>
    </row>
    <row r="237" spans="4:37">
      <c r="D237" s="6"/>
      <c r="E237" s="6"/>
      <c r="F237" s="7"/>
      <c r="G237" s="7"/>
      <c r="H237" s="7"/>
      <c r="I237" s="7"/>
      <c r="J237" s="7"/>
      <c r="K237" s="7"/>
      <c r="L237" s="7"/>
      <c r="M237" s="7"/>
      <c r="N237" s="7"/>
      <c r="O237" s="7"/>
      <c r="P237" s="7"/>
      <c r="Q237" s="7"/>
      <c r="R237" s="7"/>
      <c r="S237" s="7"/>
      <c r="T237" s="7"/>
      <c r="U237" s="7"/>
      <c r="V237" s="8"/>
      <c r="W237" s="8"/>
      <c r="X237" s="8"/>
      <c r="Y237" s="8"/>
      <c r="Z237" s="8"/>
      <c r="AA237" s="8"/>
      <c r="AB237" s="8"/>
      <c r="AC237" s="8"/>
      <c r="AD237" s="8"/>
      <c r="AE237" s="8"/>
      <c r="AF237" s="8"/>
      <c r="AG237" s="8"/>
      <c r="AH237" s="8"/>
      <c r="AI237" s="8"/>
      <c r="AJ237" s="8"/>
      <c r="AK237" s="8"/>
    </row>
    <row r="238" spans="4:37">
      <c r="D238" s="6"/>
      <c r="E238" s="6"/>
      <c r="F238" s="7"/>
      <c r="G238" s="7"/>
      <c r="H238" s="7"/>
      <c r="I238" s="7"/>
      <c r="J238" s="7"/>
      <c r="K238" s="7"/>
      <c r="L238" s="7"/>
      <c r="M238" s="7"/>
      <c r="N238" s="7"/>
      <c r="O238" s="7"/>
      <c r="P238" s="7"/>
      <c r="Q238" s="7"/>
      <c r="R238" s="7"/>
      <c r="S238" s="7"/>
      <c r="T238" s="7"/>
      <c r="U238" s="7"/>
      <c r="V238" s="8"/>
      <c r="W238" s="8"/>
      <c r="X238" s="8"/>
      <c r="Y238" s="8"/>
      <c r="Z238" s="8"/>
      <c r="AA238" s="8"/>
      <c r="AB238" s="8"/>
      <c r="AC238" s="8"/>
      <c r="AD238" s="8"/>
      <c r="AE238" s="8"/>
      <c r="AF238" s="8"/>
      <c r="AG238" s="8"/>
      <c r="AH238" s="8"/>
      <c r="AI238" s="8"/>
      <c r="AJ238" s="8"/>
      <c r="AK238" s="8"/>
    </row>
    <row r="239" spans="4:37">
      <c r="D239" s="6"/>
      <c r="E239" s="6"/>
      <c r="F239" s="7"/>
      <c r="G239" s="7"/>
      <c r="H239" s="7"/>
      <c r="I239" s="7"/>
      <c r="J239" s="7"/>
      <c r="K239" s="7"/>
      <c r="L239" s="7"/>
      <c r="M239" s="7"/>
      <c r="N239" s="7"/>
      <c r="O239" s="7"/>
      <c r="P239" s="7"/>
      <c r="Q239" s="7"/>
      <c r="R239" s="7"/>
      <c r="S239" s="7"/>
      <c r="T239" s="7"/>
      <c r="U239" s="7"/>
      <c r="V239" s="8"/>
      <c r="W239" s="8"/>
      <c r="X239" s="8"/>
      <c r="Y239" s="8"/>
      <c r="Z239" s="8"/>
      <c r="AA239" s="8"/>
      <c r="AB239" s="8"/>
      <c r="AC239" s="8"/>
      <c r="AD239" s="8"/>
      <c r="AE239" s="8"/>
      <c r="AF239" s="8"/>
      <c r="AG239" s="8"/>
      <c r="AH239" s="8"/>
      <c r="AI239" s="8"/>
      <c r="AJ239" s="8"/>
      <c r="AK239" s="8"/>
    </row>
    <row r="240" spans="4:37">
      <c r="D240" s="6"/>
      <c r="E240" s="6"/>
      <c r="F240" s="7"/>
      <c r="G240" s="7"/>
      <c r="H240" s="7"/>
      <c r="I240" s="7"/>
      <c r="J240" s="7"/>
      <c r="K240" s="7"/>
      <c r="L240" s="7"/>
      <c r="M240" s="7"/>
      <c r="N240" s="7"/>
      <c r="O240" s="7"/>
      <c r="P240" s="7"/>
      <c r="Q240" s="7"/>
      <c r="R240" s="7"/>
      <c r="S240" s="7"/>
      <c r="T240" s="7"/>
      <c r="U240" s="7"/>
      <c r="V240" s="8"/>
      <c r="W240" s="8"/>
      <c r="X240" s="8"/>
      <c r="Y240" s="8"/>
      <c r="Z240" s="8"/>
      <c r="AA240" s="8"/>
      <c r="AB240" s="8"/>
      <c r="AC240" s="8"/>
      <c r="AD240" s="8"/>
      <c r="AE240" s="8"/>
      <c r="AF240" s="8"/>
      <c r="AG240" s="8"/>
      <c r="AH240" s="8"/>
      <c r="AI240" s="8"/>
      <c r="AJ240" s="8"/>
      <c r="AK240" s="8"/>
    </row>
    <row r="241" spans="4:37">
      <c r="D241" s="6"/>
      <c r="E241" s="6"/>
      <c r="F241" s="7"/>
      <c r="G241" s="7"/>
      <c r="H241" s="7"/>
      <c r="I241" s="7"/>
      <c r="J241" s="7"/>
      <c r="K241" s="7"/>
      <c r="L241" s="7"/>
      <c r="M241" s="7"/>
      <c r="N241" s="7"/>
      <c r="O241" s="7"/>
      <c r="P241" s="7"/>
      <c r="Q241" s="7"/>
      <c r="R241" s="7"/>
      <c r="S241" s="7"/>
      <c r="T241" s="7"/>
      <c r="U241" s="7"/>
      <c r="V241" s="8"/>
      <c r="W241" s="8"/>
      <c r="X241" s="8"/>
      <c r="Y241" s="8"/>
      <c r="Z241" s="8"/>
      <c r="AA241" s="8"/>
      <c r="AB241" s="8"/>
      <c r="AC241" s="8"/>
      <c r="AD241" s="8"/>
      <c r="AE241" s="8"/>
      <c r="AF241" s="8"/>
      <c r="AG241" s="8"/>
      <c r="AH241" s="8"/>
      <c r="AI241" s="8"/>
      <c r="AJ241" s="8"/>
      <c r="AK241" s="8"/>
    </row>
    <row r="242" spans="4:37">
      <c r="D242" s="6"/>
      <c r="E242" s="6"/>
      <c r="F242" s="7"/>
      <c r="G242" s="7"/>
      <c r="H242" s="7"/>
      <c r="I242" s="7"/>
      <c r="J242" s="7"/>
      <c r="K242" s="7"/>
      <c r="L242" s="7"/>
      <c r="M242" s="7"/>
      <c r="N242" s="7"/>
      <c r="O242" s="7"/>
      <c r="P242" s="7"/>
      <c r="Q242" s="7"/>
      <c r="R242" s="7"/>
      <c r="S242" s="7"/>
      <c r="T242" s="7"/>
      <c r="U242" s="7"/>
      <c r="V242" s="8"/>
      <c r="W242" s="8"/>
      <c r="X242" s="8"/>
      <c r="Y242" s="8"/>
      <c r="Z242" s="8"/>
      <c r="AA242" s="8"/>
      <c r="AB242" s="8"/>
      <c r="AC242" s="8"/>
      <c r="AD242" s="8"/>
      <c r="AE242" s="8"/>
      <c r="AF242" s="8"/>
      <c r="AG242" s="8"/>
      <c r="AH242" s="8"/>
      <c r="AI242" s="8"/>
      <c r="AJ242" s="8"/>
      <c r="AK242" s="8"/>
    </row>
    <row r="243" spans="4:37">
      <c r="D243" s="6"/>
      <c r="E243" s="6"/>
      <c r="F243" s="7"/>
      <c r="G243" s="7"/>
      <c r="H243" s="7"/>
      <c r="I243" s="7"/>
      <c r="J243" s="7"/>
      <c r="K243" s="7"/>
      <c r="L243" s="7"/>
      <c r="M243" s="7"/>
      <c r="N243" s="7"/>
      <c r="O243" s="7"/>
      <c r="P243" s="7"/>
      <c r="Q243" s="7"/>
      <c r="R243" s="7"/>
      <c r="S243" s="7"/>
      <c r="T243" s="7"/>
      <c r="U243" s="7"/>
      <c r="V243" s="8"/>
      <c r="W243" s="8"/>
      <c r="X243" s="8"/>
      <c r="Y243" s="8"/>
      <c r="Z243" s="8"/>
      <c r="AA243" s="8"/>
      <c r="AB243" s="8"/>
      <c r="AC243" s="8"/>
      <c r="AD243" s="8"/>
      <c r="AE243" s="8"/>
      <c r="AF243" s="8"/>
      <c r="AG243" s="8"/>
      <c r="AH243" s="8"/>
      <c r="AI243" s="8"/>
      <c r="AJ243" s="8"/>
      <c r="AK243" s="8"/>
    </row>
    <row r="244" spans="4:37">
      <c r="D244" s="6"/>
      <c r="E244" s="6"/>
      <c r="F244" s="7"/>
      <c r="G244" s="7"/>
      <c r="H244" s="7"/>
      <c r="I244" s="7"/>
      <c r="J244" s="7"/>
      <c r="K244" s="7"/>
      <c r="L244" s="7"/>
      <c r="M244" s="7"/>
      <c r="N244" s="7"/>
      <c r="O244" s="7"/>
      <c r="P244" s="7"/>
      <c r="Q244" s="7"/>
      <c r="R244" s="7"/>
      <c r="S244" s="7"/>
      <c r="T244" s="7"/>
      <c r="U244" s="7"/>
      <c r="V244" s="8"/>
      <c r="W244" s="8"/>
      <c r="X244" s="8"/>
      <c r="Y244" s="8"/>
      <c r="Z244" s="8"/>
      <c r="AA244" s="8"/>
      <c r="AB244" s="8"/>
      <c r="AC244" s="8"/>
      <c r="AD244" s="8"/>
      <c r="AE244" s="8"/>
      <c r="AF244" s="8"/>
      <c r="AG244" s="8"/>
      <c r="AH244" s="8"/>
      <c r="AI244" s="8"/>
      <c r="AJ244" s="8"/>
      <c r="AK244" s="8"/>
    </row>
    <row r="245" spans="4:37">
      <c r="D245" s="6"/>
      <c r="E245" s="6"/>
      <c r="F245" s="7"/>
      <c r="G245" s="7"/>
      <c r="H245" s="7"/>
      <c r="I245" s="7"/>
      <c r="J245" s="7"/>
      <c r="K245" s="7"/>
      <c r="L245" s="7"/>
      <c r="M245" s="7"/>
      <c r="N245" s="7"/>
      <c r="O245" s="7"/>
      <c r="P245" s="7"/>
      <c r="Q245" s="7"/>
      <c r="R245" s="7"/>
      <c r="S245" s="7"/>
      <c r="T245" s="7"/>
      <c r="U245" s="7"/>
      <c r="V245" s="8"/>
      <c r="W245" s="8"/>
      <c r="X245" s="8"/>
      <c r="Y245" s="8"/>
      <c r="Z245" s="8"/>
      <c r="AA245" s="8"/>
      <c r="AB245" s="8"/>
      <c r="AC245" s="8"/>
      <c r="AD245" s="8"/>
      <c r="AE245" s="8"/>
      <c r="AF245" s="8"/>
      <c r="AG245" s="8"/>
      <c r="AH245" s="8"/>
      <c r="AI245" s="8"/>
      <c r="AJ245" s="8"/>
      <c r="AK245" s="8"/>
    </row>
    <row r="246" spans="4:37">
      <c r="D246" s="6"/>
      <c r="E246" s="6"/>
      <c r="F246" s="7"/>
      <c r="G246" s="7"/>
      <c r="H246" s="7"/>
      <c r="I246" s="7"/>
      <c r="J246" s="7"/>
      <c r="K246" s="7"/>
      <c r="L246" s="7"/>
      <c r="M246" s="7"/>
      <c r="N246" s="7"/>
      <c r="O246" s="7"/>
      <c r="P246" s="7"/>
      <c r="Q246" s="7"/>
      <c r="R246" s="7"/>
      <c r="S246" s="7"/>
      <c r="T246" s="7"/>
      <c r="U246" s="7"/>
      <c r="V246" s="8"/>
      <c r="W246" s="8"/>
      <c r="X246" s="8"/>
      <c r="Y246" s="8"/>
      <c r="Z246" s="8"/>
      <c r="AA246" s="8"/>
      <c r="AB246" s="8"/>
      <c r="AC246" s="8"/>
      <c r="AD246" s="8"/>
      <c r="AE246" s="8"/>
      <c r="AF246" s="8"/>
      <c r="AG246" s="8"/>
      <c r="AH246" s="8"/>
      <c r="AI246" s="8"/>
      <c r="AJ246" s="8"/>
      <c r="AK246" s="8"/>
    </row>
    <row r="247" spans="4:37">
      <c r="D247" s="6"/>
      <c r="E247" s="6"/>
      <c r="F247" s="7"/>
      <c r="G247" s="7"/>
      <c r="H247" s="7"/>
      <c r="I247" s="7"/>
      <c r="J247" s="7"/>
      <c r="K247" s="7"/>
      <c r="L247" s="7"/>
      <c r="M247" s="7"/>
      <c r="N247" s="7"/>
      <c r="O247" s="7"/>
      <c r="P247" s="7"/>
      <c r="Q247" s="7"/>
      <c r="R247" s="7"/>
      <c r="S247" s="7"/>
      <c r="T247" s="7"/>
      <c r="U247" s="7"/>
      <c r="V247" s="8"/>
      <c r="W247" s="8"/>
      <c r="X247" s="8"/>
      <c r="Y247" s="8"/>
      <c r="Z247" s="8"/>
      <c r="AA247" s="8"/>
      <c r="AB247" s="8"/>
      <c r="AC247" s="8"/>
      <c r="AD247" s="8"/>
      <c r="AE247" s="8"/>
      <c r="AF247" s="8"/>
      <c r="AG247" s="8"/>
      <c r="AH247" s="8"/>
      <c r="AI247" s="8"/>
      <c r="AJ247" s="8"/>
      <c r="AK247" s="8"/>
    </row>
    <row r="248" spans="4:37">
      <c r="D248" s="6"/>
      <c r="E248" s="6"/>
      <c r="F248" s="7"/>
      <c r="G248" s="7"/>
      <c r="H248" s="7"/>
      <c r="I248" s="7"/>
      <c r="J248" s="7"/>
      <c r="K248" s="7"/>
      <c r="L248" s="7"/>
      <c r="M248" s="7"/>
      <c r="N248" s="7"/>
      <c r="O248" s="7"/>
      <c r="P248" s="7"/>
      <c r="Q248" s="7"/>
      <c r="R248" s="7"/>
      <c r="S248" s="7"/>
      <c r="T248" s="7"/>
      <c r="U248" s="7"/>
      <c r="V248" s="8"/>
      <c r="W248" s="8"/>
      <c r="X248" s="8"/>
      <c r="Y248" s="8"/>
      <c r="Z248" s="8"/>
      <c r="AA248" s="8"/>
      <c r="AB248" s="8"/>
      <c r="AC248" s="8"/>
      <c r="AD248" s="8"/>
      <c r="AE248" s="8"/>
      <c r="AF248" s="8"/>
      <c r="AG248" s="8"/>
      <c r="AH248" s="8"/>
      <c r="AI248" s="8"/>
      <c r="AJ248" s="8"/>
      <c r="AK248" s="8"/>
    </row>
    <row r="249" spans="4:37">
      <c r="D249" s="6"/>
      <c r="E249" s="6"/>
      <c r="F249" s="7"/>
      <c r="G249" s="7"/>
      <c r="H249" s="7"/>
      <c r="I249" s="7"/>
      <c r="J249" s="7"/>
      <c r="K249" s="7"/>
      <c r="L249" s="7"/>
      <c r="M249" s="7"/>
      <c r="N249" s="7"/>
      <c r="O249" s="7"/>
      <c r="P249" s="7"/>
      <c r="Q249" s="7"/>
      <c r="R249" s="7"/>
      <c r="S249" s="7"/>
      <c r="T249" s="7"/>
      <c r="U249" s="7"/>
      <c r="V249" s="8"/>
      <c r="W249" s="8"/>
      <c r="X249" s="8"/>
      <c r="Y249" s="8"/>
      <c r="Z249" s="8"/>
      <c r="AA249" s="8"/>
      <c r="AB249" s="8"/>
      <c r="AC249" s="8"/>
      <c r="AD249" s="8"/>
      <c r="AE249" s="8"/>
      <c r="AF249" s="8"/>
      <c r="AG249" s="8"/>
      <c r="AH249" s="8"/>
      <c r="AI249" s="8"/>
      <c r="AJ249" s="8"/>
      <c r="AK249" s="8"/>
    </row>
    <row r="250" spans="4:37">
      <c r="D250" s="6"/>
      <c r="E250" s="6"/>
      <c r="F250" s="7"/>
      <c r="G250" s="7"/>
      <c r="H250" s="7"/>
      <c r="I250" s="7"/>
      <c r="J250" s="7"/>
      <c r="K250" s="7"/>
      <c r="L250" s="7"/>
      <c r="M250" s="7"/>
      <c r="N250" s="7"/>
      <c r="O250" s="7"/>
      <c r="P250" s="7"/>
      <c r="Q250" s="7"/>
      <c r="R250" s="7"/>
      <c r="S250" s="7"/>
      <c r="T250" s="7"/>
      <c r="U250" s="7"/>
      <c r="V250" s="8"/>
      <c r="W250" s="8"/>
      <c r="X250" s="8"/>
      <c r="Y250" s="8"/>
      <c r="Z250" s="8"/>
      <c r="AA250" s="8"/>
      <c r="AB250" s="8"/>
      <c r="AC250" s="8"/>
      <c r="AD250" s="8"/>
      <c r="AE250" s="8"/>
      <c r="AF250" s="8"/>
      <c r="AG250" s="8"/>
      <c r="AH250" s="8"/>
      <c r="AI250" s="8"/>
      <c r="AJ250" s="8"/>
      <c r="AK250" s="8"/>
    </row>
    <row r="251" spans="4:37">
      <c r="D251" s="6"/>
      <c r="E251" s="6"/>
      <c r="F251" s="7"/>
      <c r="G251" s="7"/>
      <c r="H251" s="7"/>
      <c r="I251" s="7"/>
      <c r="J251" s="7"/>
      <c r="K251" s="7"/>
      <c r="L251" s="7"/>
      <c r="M251" s="7"/>
      <c r="N251" s="7"/>
      <c r="O251" s="7"/>
      <c r="P251" s="7"/>
      <c r="Q251" s="7"/>
      <c r="R251" s="7"/>
      <c r="S251" s="7"/>
      <c r="T251" s="7"/>
      <c r="U251" s="7"/>
      <c r="V251" s="8"/>
      <c r="W251" s="8"/>
      <c r="X251" s="8"/>
      <c r="Y251" s="8"/>
      <c r="Z251" s="8"/>
      <c r="AA251" s="8"/>
      <c r="AB251" s="8"/>
      <c r="AC251" s="8"/>
      <c r="AD251" s="8"/>
      <c r="AE251" s="8"/>
      <c r="AF251" s="8"/>
      <c r="AG251" s="8"/>
      <c r="AH251" s="8"/>
      <c r="AI251" s="8"/>
      <c r="AJ251" s="8"/>
      <c r="AK251" s="8"/>
    </row>
    <row r="252" spans="4:37">
      <c r="D252" s="6"/>
      <c r="E252" s="6"/>
      <c r="F252" s="7"/>
      <c r="G252" s="7"/>
      <c r="H252" s="7"/>
      <c r="I252" s="7"/>
      <c r="J252" s="7"/>
      <c r="K252" s="7"/>
      <c r="L252" s="7"/>
      <c r="M252" s="7"/>
      <c r="N252" s="7"/>
      <c r="O252" s="7"/>
      <c r="P252" s="7"/>
      <c r="Q252" s="7"/>
      <c r="R252" s="7"/>
      <c r="S252" s="7"/>
      <c r="T252" s="7"/>
      <c r="U252" s="7"/>
      <c r="V252" s="8"/>
      <c r="W252" s="8"/>
      <c r="X252" s="8"/>
      <c r="Y252" s="8"/>
      <c r="Z252" s="8"/>
      <c r="AA252" s="8"/>
      <c r="AB252" s="8"/>
      <c r="AC252" s="8"/>
      <c r="AD252" s="8"/>
      <c r="AE252" s="8"/>
      <c r="AF252" s="8"/>
      <c r="AG252" s="8"/>
      <c r="AH252" s="8"/>
      <c r="AI252" s="8"/>
      <c r="AJ252" s="8"/>
      <c r="AK252" s="8"/>
    </row>
    <row r="253" spans="4:37">
      <c r="D253" s="6"/>
      <c r="E253" s="6"/>
      <c r="F253" s="7"/>
      <c r="G253" s="7"/>
      <c r="H253" s="7"/>
      <c r="I253" s="7"/>
      <c r="J253" s="7"/>
      <c r="K253" s="7"/>
      <c r="L253" s="7"/>
      <c r="M253" s="7"/>
      <c r="N253" s="7"/>
      <c r="O253" s="7"/>
      <c r="P253" s="7"/>
      <c r="Q253" s="7"/>
      <c r="R253" s="7"/>
      <c r="S253" s="7"/>
      <c r="T253" s="7"/>
      <c r="U253" s="7"/>
      <c r="V253" s="8"/>
      <c r="W253" s="8"/>
      <c r="X253" s="8"/>
      <c r="Y253" s="8"/>
      <c r="Z253" s="8"/>
      <c r="AA253" s="8"/>
      <c r="AB253" s="8"/>
      <c r="AC253" s="8"/>
      <c r="AD253" s="8"/>
      <c r="AE253" s="8"/>
      <c r="AF253" s="8"/>
      <c r="AG253" s="8"/>
      <c r="AH253" s="8"/>
      <c r="AI253" s="8"/>
      <c r="AJ253" s="8"/>
      <c r="AK253" s="8"/>
    </row>
    <row r="254" spans="4:37">
      <c r="D254" s="6"/>
      <c r="E254" s="6"/>
      <c r="F254" s="7"/>
      <c r="G254" s="7"/>
      <c r="H254" s="7"/>
      <c r="I254" s="7"/>
      <c r="J254" s="7"/>
      <c r="K254" s="7"/>
      <c r="L254" s="7"/>
      <c r="M254" s="7"/>
      <c r="N254" s="7"/>
      <c r="O254" s="7"/>
      <c r="P254" s="7"/>
      <c r="Q254" s="7"/>
      <c r="R254" s="7"/>
      <c r="S254" s="7"/>
      <c r="T254" s="7"/>
      <c r="U254" s="7"/>
      <c r="V254" s="8"/>
      <c r="W254" s="8"/>
      <c r="X254" s="8"/>
      <c r="Y254" s="8"/>
      <c r="Z254" s="8"/>
      <c r="AA254" s="8"/>
      <c r="AB254" s="8"/>
      <c r="AC254" s="8"/>
      <c r="AD254" s="8"/>
      <c r="AE254" s="8"/>
      <c r="AF254" s="8"/>
      <c r="AG254" s="8"/>
      <c r="AH254" s="8"/>
      <c r="AI254" s="8"/>
      <c r="AJ254" s="8"/>
      <c r="AK254" s="8"/>
    </row>
    <row r="255" spans="4:37">
      <c r="D255" s="6"/>
      <c r="E255" s="6"/>
      <c r="F255" s="7"/>
      <c r="G255" s="7"/>
      <c r="H255" s="7"/>
      <c r="I255" s="7"/>
      <c r="J255" s="7"/>
      <c r="K255" s="7"/>
      <c r="L255" s="7"/>
      <c r="M255" s="7"/>
      <c r="N255" s="7"/>
      <c r="O255" s="7"/>
      <c r="P255" s="7"/>
      <c r="Q255" s="7"/>
      <c r="R255" s="7"/>
      <c r="S255" s="7"/>
      <c r="T255" s="7"/>
      <c r="U255" s="7"/>
      <c r="V255" s="8"/>
      <c r="W255" s="8"/>
      <c r="X255" s="8"/>
      <c r="Y255" s="8"/>
      <c r="Z255" s="8"/>
      <c r="AA255" s="8"/>
      <c r="AB255" s="8"/>
      <c r="AC255" s="8"/>
      <c r="AD255" s="8"/>
      <c r="AE255" s="8"/>
      <c r="AF255" s="8"/>
      <c r="AG255" s="8"/>
      <c r="AH255" s="8"/>
      <c r="AI255" s="8"/>
      <c r="AJ255" s="8"/>
      <c r="AK255" s="8"/>
    </row>
    <row r="256" spans="4:37">
      <c r="D256" s="6"/>
      <c r="E256" s="6"/>
      <c r="F256" s="7"/>
      <c r="G256" s="7"/>
      <c r="H256" s="7"/>
      <c r="I256" s="7"/>
      <c r="J256" s="7"/>
      <c r="K256" s="7"/>
      <c r="L256" s="7"/>
      <c r="M256" s="7"/>
      <c r="N256" s="7"/>
      <c r="O256" s="7"/>
      <c r="P256" s="7"/>
      <c r="Q256" s="7"/>
      <c r="R256" s="7"/>
      <c r="S256" s="7"/>
      <c r="T256" s="7"/>
      <c r="U256" s="7"/>
      <c r="V256" s="8"/>
      <c r="W256" s="8"/>
      <c r="X256" s="8"/>
      <c r="Y256" s="8"/>
      <c r="Z256" s="8"/>
      <c r="AA256" s="8"/>
      <c r="AB256" s="8"/>
      <c r="AC256" s="8"/>
      <c r="AD256" s="8"/>
      <c r="AE256" s="8"/>
      <c r="AF256" s="8"/>
      <c r="AG256" s="8"/>
      <c r="AH256" s="8"/>
      <c r="AI256" s="8"/>
      <c r="AJ256" s="8"/>
      <c r="AK256" s="8"/>
    </row>
    <row r="257" spans="4:37">
      <c r="D257" s="6"/>
      <c r="E257" s="6"/>
      <c r="F257" s="7"/>
      <c r="G257" s="7"/>
      <c r="H257" s="7"/>
      <c r="I257" s="7"/>
      <c r="J257" s="7"/>
      <c r="K257" s="7"/>
      <c r="L257" s="7"/>
      <c r="M257" s="7"/>
      <c r="N257" s="7"/>
      <c r="O257" s="7"/>
      <c r="P257" s="7"/>
      <c r="Q257" s="7"/>
      <c r="R257" s="7"/>
      <c r="S257" s="7"/>
      <c r="T257" s="7"/>
      <c r="U257" s="7"/>
      <c r="V257" s="8"/>
      <c r="W257" s="8"/>
      <c r="X257" s="8"/>
      <c r="Y257" s="8"/>
      <c r="Z257" s="8"/>
      <c r="AA257" s="8"/>
      <c r="AB257" s="8"/>
      <c r="AC257" s="8"/>
      <c r="AD257" s="8"/>
      <c r="AE257" s="8"/>
      <c r="AF257" s="8"/>
      <c r="AG257" s="8"/>
      <c r="AH257" s="8"/>
      <c r="AI257" s="8"/>
      <c r="AJ257" s="8"/>
      <c r="AK257" s="8"/>
    </row>
    <row r="258" spans="4:37">
      <c r="D258" s="6"/>
      <c r="E258" s="6"/>
      <c r="F258" s="7"/>
      <c r="G258" s="7"/>
      <c r="H258" s="7"/>
      <c r="I258" s="7"/>
      <c r="J258" s="7"/>
      <c r="K258" s="7"/>
      <c r="L258" s="7"/>
      <c r="M258" s="7"/>
      <c r="N258" s="7"/>
      <c r="O258" s="7"/>
      <c r="P258" s="7"/>
      <c r="Q258" s="7"/>
      <c r="R258" s="7"/>
      <c r="S258" s="7"/>
      <c r="T258" s="7"/>
      <c r="U258" s="7"/>
      <c r="V258" s="8"/>
      <c r="W258" s="8"/>
      <c r="X258" s="8"/>
      <c r="Y258" s="8"/>
      <c r="Z258" s="8"/>
      <c r="AA258" s="8"/>
      <c r="AB258" s="8"/>
      <c r="AC258" s="8"/>
      <c r="AD258" s="8"/>
      <c r="AE258" s="8"/>
      <c r="AF258" s="8"/>
      <c r="AG258" s="8"/>
      <c r="AH258" s="8"/>
      <c r="AI258" s="8"/>
      <c r="AJ258" s="8"/>
      <c r="AK258" s="8"/>
    </row>
    <row r="259" spans="4:37">
      <c r="D259" s="6"/>
      <c r="E259" s="6"/>
      <c r="F259" s="7"/>
      <c r="G259" s="7"/>
      <c r="H259" s="7"/>
      <c r="I259" s="7"/>
      <c r="J259" s="7"/>
      <c r="K259" s="7"/>
      <c r="L259" s="7"/>
      <c r="M259" s="7"/>
      <c r="N259" s="7"/>
      <c r="O259" s="7"/>
      <c r="P259" s="7"/>
      <c r="Q259" s="7"/>
      <c r="R259" s="7"/>
      <c r="S259" s="7"/>
      <c r="T259" s="7"/>
      <c r="U259" s="7"/>
      <c r="V259" s="8"/>
      <c r="W259" s="8"/>
      <c r="X259" s="8"/>
      <c r="Y259" s="8"/>
      <c r="Z259" s="8"/>
      <c r="AA259" s="8"/>
      <c r="AB259" s="8"/>
      <c r="AC259" s="8"/>
      <c r="AD259" s="8"/>
      <c r="AE259" s="8"/>
      <c r="AF259" s="8"/>
      <c r="AG259" s="8"/>
      <c r="AH259" s="8"/>
      <c r="AI259" s="8"/>
      <c r="AJ259" s="8"/>
      <c r="AK259" s="8"/>
    </row>
    <row r="260" spans="4:37">
      <c r="D260" s="6"/>
      <c r="E260" s="6"/>
      <c r="F260" s="7"/>
      <c r="G260" s="7"/>
      <c r="H260" s="7"/>
      <c r="I260" s="7"/>
      <c r="J260" s="7"/>
      <c r="K260" s="7"/>
      <c r="L260" s="7"/>
      <c r="M260" s="7"/>
      <c r="N260" s="7"/>
      <c r="O260" s="7"/>
      <c r="P260" s="7"/>
      <c r="Q260" s="7"/>
      <c r="R260" s="7"/>
      <c r="S260" s="7"/>
      <c r="T260" s="7"/>
      <c r="U260" s="7"/>
      <c r="V260" s="8"/>
      <c r="W260" s="8"/>
      <c r="X260" s="8"/>
      <c r="Y260" s="8"/>
      <c r="Z260" s="8"/>
      <c r="AA260" s="8"/>
      <c r="AB260" s="8"/>
      <c r="AC260" s="8"/>
      <c r="AD260" s="8"/>
      <c r="AE260" s="8"/>
      <c r="AF260" s="8"/>
      <c r="AG260" s="8"/>
      <c r="AH260" s="8"/>
      <c r="AI260" s="8"/>
      <c r="AJ260" s="8"/>
      <c r="AK260" s="8"/>
    </row>
    <row r="261" spans="4:37">
      <c r="D261" s="6"/>
      <c r="E261" s="6"/>
      <c r="F261" s="7"/>
      <c r="G261" s="7"/>
      <c r="H261" s="7"/>
      <c r="I261" s="7"/>
      <c r="J261" s="7"/>
      <c r="K261" s="7"/>
      <c r="L261" s="7"/>
      <c r="M261" s="7"/>
      <c r="N261" s="7"/>
      <c r="O261" s="7"/>
      <c r="P261" s="7"/>
      <c r="Q261" s="7"/>
      <c r="R261" s="7"/>
      <c r="S261" s="7"/>
      <c r="T261" s="7"/>
      <c r="U261" s="7"/>
      <c r="V261" s="8"/>
      <c r="W261" s="8"/>
      <c r="X261" s="8"/>
      <c r="Y261" s="8"/>
      <c r="Z261" s="8"/>
      <c r="AA261" s="8"/>
      <c r="AB261" s="8"/>
      <c r="AC261" s="8"/>
      <c r="AD261" s="8"/>
      <c r="AE261" s="8"/>
      <c r="AF261" s="8"/>
      <c r="AG261" s="8"/>
      <c r="AH261" s="8"/>
      <c r="AI261" s="8"/>
      <c r="AJ261" s="8"/>
      <c r="AK261" s="8"/>
    </row>
    <row r="262" spans="4:37">
      <c r="D262" s="6"/>
      <c r="E262" s="6"/>
      <c r="F262" s="7"/>
      <c r="G262" s="7"/>
      <c r="H262" s="7"/>
      <c r="I262" s="7"/>
      <c r="J262" s="7"/>
      <c r="K262" s="7"/>
      <c r="L262" s="7"/>
      <c r="M262" s="7"/>
      <c r="N262" s="7"/>
      <c r="O262" s="7"/>
      <c r="P262" s="7"/>
      <c r="Q262" s="7"/>
      <c r="R262" s="7"/>
      <c r="S262" s="7"/>
      <c r="T262" s="7"/>
      <c r="U262" s="7"/>
      <c r="V262" s="8"/>
      <c r="W262" s="8"/>
      <c r="X262" s="8"/>
      <c r="Y262" s="8"/>
      <c r="Z262" s="8"/>
      <c r="AA262" s="8"/>
      <c r="AB262" s="8"/>
      <c r="AC262" s="8"/>
      <c r="AD262" s="8"/>
      <c r="AE262" s="8"/>
      <c r="AF262" s="8"/>
      <c r="AG262" s="8"/>
      <c r="AH262" s="8"/>
      <c r="AI262" s="8"/>
      <c r="AJ262" s="8"/>
      <c r="AK262" s="8"/>
    </row>
    <row r="263" spans="4:37">
      <c r="D263" s="6"/>
      <c r="E263" s="6"/>
      <c r="F263" s="7"/>
      <c r="G263" s="7"/>
      <c r="H263" s="7"/>
      <c r="I263" s="7"/>
      <c r="J263" s="7"/>
      <c r="K263" s="7"/>
      <c r="L263" s="7"/>
      <c r="M263" s="7"/>
      <c r="N263" s="7"/>
      <c r="O263" s="7"/>
      <c r="P263" s="7"/>
      <c r="Q263" s="7"/>
      <c r="R263" s="7"/>
      <c r="S263" s="7"/>
      <c r="T263" s="7"/>
      <c r="U263" s="7"/>
      <c r="V263" s="8"/>
      <c r="W263" s="8"/>
      <c r="X263" s="8"/>
      <c r="Y263" s="8"/>
      <c r="Z263" s="8"/>
      <c r="AA263" s="8"/>
      <c r="AB263" s="8"/>
      <c r="AC263" s="8"/>
      <c r="AD263" s="8"/>
      <c r="AE263" s="8"/>
      <c r="AF263" s="8"/>
      <c r="AG263" s="8"/>
      <c r="AH263" s="8"/>
      <c r="AI263" s="8"/>
      <c r="AJ263" s="8"/>
      <c r="AK263" s="8"/>
    </row>
    <row r="264" spans="4:37">
      <c r="D264" s="6"/>
      <c r="E264" s="6"/>
      <c r="F264" s="7"/>
      <c r="G264" s="7"/>
      <c r="H264" s="7"/>
      <c r="I264" s="7"/>
      <c r="J264" s="7"/>
      <c r="K264" s="7"/>
      <c r="L264" s="7"/>
      <c r="M264" s="7"/>
      <c r="N264" s="7"/>
      <c r="O264" s="7"/>
      <c r="P264" s="7"/>
      <c r="Q264" s="7"/>
      <c r="R264" s="7"/>
      <c r="S264" s="7"/>
      <c r="T264" s="7"/>
      <c r="U264" s="7"/>
      <c r="V264" s="8"/>
      <c r="W264" s="8"/>
      <c r="X264" s="8"/>
      <c r="Y264" s="8"/>
      <c r="Z264" s="8"/>
      <c r="AA264" s="8"/>
      <c r="AB264" s="8"/>
      <c r="AC264" s="8"/>
      <c r="AD264" s="8"/>
      <c r="AE264" s="8"/>
      <c r="AF264" s="8"/>
      <c r="AG264" s="8"/>
      <c r="AH264" s="8"/>
      <c r="AI264" s="8"/>
      <c r="AJ264" s="8"/>
      <c r="AK264" s="8"/>
    </row>
    <row r="265" spans="4:37">
      <c r="D265" s="6"/>
      <c r="E265" s="6"/>
      <c r="F265" s="7"/>
      <c r="G265" s="7"/>
      <c r="H265" s="7"/>
      <c r="I265" s="7"/>
      <c r="J265" s="7"/>
      <c r="K265" s="7"/>
      <c r="L265" s="7"/>
      <c r="M265" s="7"/>
      <c r="N265" s="7"/>
      <c r="O265" s="7"/>
      <c r="P265" s="7"/>
      <c r="Q265" s="7"/>
      <c r="R265" s="7"/>
      <c r="S265" s="7"/>
      <c r="T265" s="7"/>
      <c r="U265" s="7"/>
      <c r="V265" s="8"/>
      <c r="W265" s="8"/>
      <c r="X265" s="8"/>
      <c r="Y265" s="8"/>
      <c r="Z265" s="8"/>
      <c r="AA265" s="8"/>
      <c r="AB265" s="8"/>
      <c r="AC265" s="8"/>
      <c r="AD265" s="8"/>
      <c r="AE265" s="8"/>
      <c r="AF265" s="8"/>
      <c r="AG265" s="8"/>
      <c r="AH265" s="8"/>
      <c r="AI265" s="8"/>
      <c r="AJ265" s="8"/>
      <c r="AK265" s="8"/>
    </row>
    <row r="266" spans="4:37">
      <c r="D266" s="6"/>
      <c r="E266" s="6"/>
      <c r="F266" s="7"/>
      <c r="G266" s="7"/>
      <c r="H266" s="7"/>
      <c r="I266" s="7"/>
      <c r="J266" s="7"/>
      <c r="K266" s="7"/>
      <c r="L266" s="7"/>
      <c r="M266" s="7"/>
      <c r="N266" s="7"/>
      <c r="O266" s="7"/>
      <c r="P266" s="7"/>
      <c r="Q266" s="7"/>
      <c r="R266" s="7"/>
      <c r="S266" s="7"/>
      <c r="T266" s="7"/>
      <c r="U266" s="7"/>
      <c r="V266" s="8"/>
      <c r="W266" s="8"/>
      <c r="X266" s="8"/>
      <c r="Y266" s="8"/>
      <c r="Z266" s="8"/>
      <c r="AA266" s="8"/>
      <c r="AB266" s="8"/>
      <c r="AC266" s="8"/>
      <c r="AD266" s="8"/>
      <c r="AE266" s="8"/>
      <c r="AF266" s="8"/>
      <c r="AG266" s="8"/>
      <c r="AH266" s="8"/>
      <c r="AI266" s="8"/>
      <c r="AJ266" s="8"/>
      <c r="AK266" s="8"/>
    </row>
    <row r="267" spans="4:37">
      <c r="D267" s="6"/>
      <c r="E267" s="6"/>
      <c r="F267" s="7"/>
      <c r="G267" s="7"/>
      <c r="H267" s="7"/>
      <c r="I267" s="7"/>
      <c r="J267" s="7"/>
      <c r="K267" s="7"/>
      <c r="L267" s="7"/>
      <c r="M267" s="7"/>
      <c r="N267" s="7"/>
      <c r="O267" s="7"/>
      <c r="P267" s="7"/>
      <c r="Q267" s="7"/>
      <c r="R267" s="7"/>
      <c r="S267" s="7"/>
      <c r="T267" s="7"/>
      <c r="U267" s="7"/>
      <c r="V267" s="8"/>
      <c r="W267" s="8"/>
      <c r="X267" s="8"/>
      <c r="Y267" s="8"/>
      <c r="Z267" s="8"/>
      <c r="AA267" s="8"/>
      <c r="AB267" s="8"/>
      <c r="AC267" s="8"/>
      <c r="AD267" s="8"/>
      <c r="AE267" s="8"/>
      <c r="AF267" s="8"/>
      <c r="AG267" s="8"/>
      <c r="AH267" s="8"/>
      <c r="AI267" s="8"/>
      <c r="AJ267" s="8"/>
      <c r="AK267" s="8"/>
    </row>
    <row r="268" spans="4:37">
      <c r="D268" s="6"/>
      <c r="E268" s="6"/>
      <c r="F268" s="7"/>
      <c r="G268" s="7"/>
      <c r="H268" s="7"/>
      <c r="I268" s="7"/>
      <c r="J268" s="7"/>
      <c r="K268" s="7"/>
      <c r="L268" s="7"/>
      <c r="M268" s="7"/>
      <c r="N268" s="7"/>
      <c r="O268" s="7"/>
      <c r="P268" s="7"/>
      <c r="Q268" s="7"/>
      <c r="R268" s="7"/>
      <c r="S268" s="7"/>
      <c r="T268" s="7"/>
      <c r="U268" s="7"/>
      <c r="V268" s="8"/>
      <c r="W268" s="8"/>
      <c r="X268" s="8"/>
      <c r="Y268" s="8"/>
      <c r="Z268" s="8"/>
      <c r="AA268" s="8"/>
      <c r="AB268" s="8"/>
      <c r="AC268" s="8"/>
      <c r="AD268" s="8"/>
      <c r="AE268" s="8"/>
      <c r="AF268" s="8"/>
      <c r="AG268" s="8"/>
      <c r="AH268" s="8"/>
      <c r="AI268" s="8"/>
      <c r="AJ268" s="8"/>
      <c r="AK268" s="8"/>
    </row>
    <row r="269" spans="4:37">
      <c r="D269" s="6"/>
      <c r="E269" s="6"/>
      <c r="F269" s="7"/>
      <c r="G269" s="7"/>
      <c r="H269" s="7"/>
      <c r="I269" s="7"/>
      <c r="J269" s="7"/>
      <c r="K269" s="7"/>
      <c r="L269" s="7"/>
      <c r="M269" s="7"/>
      <c r="N269" s="7"/>
      <c r="O269" s="7"/>
      <c r="P269" s="7"/>
      <c r="Q269" s="7"/>
      <c r="R269" s="7"/>
      <c r="S269" s="7"/>
      <c r="T269" s="7"/>
      <c r="U269" s="7"/>
      <c r="V269" s="8"/>
      <c r="W269" s="8"/>
      <c r="X269" s="8"/>
      <c r="Y269" s="8"/>
      <c r="Z269" s="8"/>
      <c r="AA269" s="8"/>
      <c r="AB269" s="8"/>
      <c r="AC269" s="8"/>
      <c r="AD269" s="8"/>
      <c r="AE269" s="8"/>
      <c r="AF269" s="8"/>
      <c r="AG269" s="8"/>
      <c r="AH269" s="8"/>
      <c r="AI269" s="8"/>
      <c r="AJ269" s="8"/>
      <c r="AK269" s="8"/>
    </row>
    <row r="270" spans="4:37">
      <c r="D270" s="6"/>
      <c r="E270" s="6"/>
      <c r="F270" s="7"/>
      <c r="G270" s="7"/>
      <c r="H270" s="7"/>
      <c r="I270" s="7"/>
      <c r="J270" s="7"/>
      <c r="K270" s="7"/>
      <c r="L270" s="7"/>
      <c r="M270" s="7"/>
      <c r="N270" s="7"/>
      <c r="O270" s="7"/>
      <c r="P270" s="7"/>
      <c r="Q270" s="7"/>
      <c r="R270" s="7"/>
      <c r="S270" s="7"/>
      <c r="T270" s="7"/>
      <c r="U270" s="7"/>
      <c r="V270" s="8"/>
      <c r="W270" s="8"/>
      <c r="X270" s="8"/>
      <c r="Y270" s="8"/>
      <c r="Z270" s="8"/>
      <c r="AA270" s="8"/>
      <c r="AB270" s="8"/>
      <c r="AC270" s="8"/>
      <c r="AD270" s="8"/>
      <c r="AE270" s="8"/>
      <c r="AF270" s="8"/>
      <c r="AG270" s="8"/>
      <c r="AH270" s="8"/>
      <c r="AI270" s="8"/>
      <c r="AJ270" s="8"/>
      <c r="AK270" s="8"/>
    </row>
    <row r="271" spans="4:37">
      <c r="D271" s="6"/>
      <c r="E271" s="6"/>
      <c r="F271" s="7"/>
      <c r="G271" s="7"/>
      <c r="H271" s="7"/>
      <c r="I271" s="7"/>
      <c r="J271" s="7"/>
      <c r="K271" s="7"/>
      <c r="L271" s="7"/>
      <c r="M271" s="7"/>
      <c r="N271" s="7"/>
      <c r="O271" s="7"/>
      <c r="P271" s="7"/>
      <c r="Q271" s="7"/>
      <c r="R271" s="7"/>
      <c r="S271" s="7"/>
      <c r="T271" s="7"/>
      <c r="U271" s="7"/>
      <c r="V271" s="8"/>
      <c r="W271" s="8"/>
      <c r="X271" s="8"/>
      <c r="Y271" s="8"/>
      <c r="Z271" s="8"/>
      <c r="AA271" s="8"/>
      <c r="AB271" s="8"/>
      <c r="AC271" s="8"/>
      <c r="AD271" s="8"/>
      <c r="AE271" s="8"/>
      <c r="AF271" s="8"/>
      <c r="AG271" s="8"/>
      <c r="AH271" s="8"/>
      <c r="AI271" s="8"/>
      <c r="AJ271" s="8"/>
      <c r="AK271" s="8"/>
    </row>
    <row r="272" spans="4:37">
      <c r="D272" s="6"/>
      <c r="E272" s="6"/>
      <c r="F272" s="7"/>
      <c r="G272" s="7"/>
      <c r="H272" s="7"/>
      <c r="I272" s="7"/>
      <c r="J272" s="7"/>
      <c r="K272" s="7"/>
      <c r="L272" s="7"/>
      <c r="M272" s="7"/>
      <c r="N272" s="7"/>
      <c r="O272" s="7"/>
      <c r="P272" s="7"/>
      <c r="Q272" s="7"/>
      <c r="R272" s="7"/>
      <c r="S272" s="7"/>
      <c r="T272" s="7"/>
      <c r="U272" s="7"/>
      <c r="V272" s="8"/>
      <c r="W272" s="8"/>
      <c r="X272" s="8"/>
      <c r="Y272" s="8"/>
      <c r="Z272" s="8"/>
      <c r="AA272" s="8"/>
      <c r="AB272" s="8"/>
      <c r="AC272" s="8"/>
      <c r="AD272" s="8"/>
      <c r="AE272" s="8"/>
      <c r="AF272" s="8"/>
      <c r="AG272" s="8"/>
      <c r="AH272" s="8"/>
      <c r="AI272" s="8"/>
      <c r="AJ272" s="8"/>
      <c r="AK272" s="8"/>
    </row>
    <row r="273" spans="4:37">
      <c r="D273" s="6"/>
      <c r="E273" s="6"/>
      <c r="F273" s="7"/>
      <c r="G273" s="7"/>
      <c r="H273" s="7"/>
      <c r="I273" s="7"/>
      <c r="J273" s="7"/>
      <c r="K273" s="7"/>
      <c r="L273" s="7"/>
      <c r="M273" s="7"/>
      <c r="N273" s="7"/>
      <c r="O273" s="7"/>
      <c r="P273" s="7"/>
      <c r="Q273" s="7"/>
      <c r="R273" s="7"/>
      <c r="S273" s="7"/>
      <c r="T273" s="7"/>
      <c r="U273" s="7"/>
      <c r="V273" s="8"/>
      <c r="W273" s="8"/>
      <c r="X273" s="8"/>
      <c r="Y273" s="8"/>
      <c r="Z273" s="8"/>
      <c r="AA273" s="8"/>
      <c r="AB273" s="8"/>
      <c r="AC273" s="8"/>
      <c r="AD273" s="8"/>
      <c r="AE273" s="8"/>
      <c r="AF273" s="8"/>
      <c r="AG273" s="8"/>
      <c r="AH273" s="8"/>
      <c r="AI273" s="8"/>
      <c r="AJ273" s="8"/>
      <c r="AK273" s="8"/>
    </row>
    <row r="274" spans="4:37">
      <c r="D274" s="6"/>
      <c r="E274" s="6"/>
      <c r="F274" s="7"/>
      <c r="G274" s="7"/>
      <c r="H274" s="7"/>
      <c r="I274" s="7"/>
      <c r="J274" s="7"/>
      <c r="K274" s="7"/>
      <c r="L274" s="7"/>
      <c r="M274" s="7"/>
      <c r="N274" s="7"/>
      <c r="O274" s="7"/>
      <c r="P274" s="7"/>
      <c r="Q274" s="7"/>
      <c r="R274" s="7"/>
      <c r="S274" s="7"/>
      <c r="T274" s="7"/>
      <c r="U274" s="7"/>
      <c r="V274" s="8"/>
      <c r="W274" s="8"/>
      <c r="X274" s="8"/>
      <c r="Y274" s="8"/>
      <c r="Z274" s="8"/>
      <c r="AA274" s="8"/>
      <c r="AB274" s="8"/>
      <c r="AC274" s="8"/>
      <c r="AD274" s="8"/>
      <c r="AE274" s="8"/>
      <c r="AF274" s="8"/>
      <c r="AG274" s="8"/>
      <c r="AH274" s="8"/>
      <c r="AI274" s="8"/>
      <c r="AJ274" s="8"/>
      <c r="AK274" s="8"/>
    </row>
    <row r="275" spans="4:37">
      <c r="D275" s="6"/>
      <c r="E275" s="6"/>
      <c r="F275" s="7"/>
      <c r="G275" s="7"/>
      <c r="H275" s="7"/>
      <c r="I275" s="7"/>
      <c r="J275" s="7"/>
      <c r="K275" s="7"/>
      <c r="L275" s="7"/>
      <c r="M275" s="7"/>
      <c r="N275" s="7"/>
      <c r="O275" s="7"/>
      <c r="P275" s="7"/>
      <c r="Q275" s="7"/>
      <c r="R275" s="7"/>
      <c r="S275" s="7"/>
      <c r="T275" s="7"/>
      <c r="U275" s="7"/>
      <c r="V275" s="8"/>
      <c r="W275" s="8"/>
      <c r="X275" s="8"/>
      <c r="Y275" s="8"/>
      <c r="Z275" s="8"/>
      <c r="AA275" s="8"/>
      <c r="AB275" s="8"/>
      <c r="AC275" s="8"/>
      <c r="AD275" s="8"/>
      <c r="AE275" s="8"/>
      <c r="AF275" s="8"/>
      <c r="AG275" s="8"/>
      <c r="AH275" s="8"/>
      <c r="AI275" s="8"/>
      <c r="AJ275" s="8"/>
      <c r="AK275" s="8"/>
    </row>
    <row r="276" spans="4:37">
      <c r="D276" s="6"/>
      <c r="E276" s="6"/>
      <c r="F276" s="7"/>
      <c r="G276" s="7"/>
      <c r="H276" s="7"/>
      <c r="I276" s="7"/>
      <c r="J276" s="7"/>
      <c r="K276" s="7"/>
      <c r="L276" s="7"/>
      <c r="M276" s="7"/>
      <c r="N276" s="7"/>
      <c r="O276" s="7"/>
      <c r="P276" s="7"/>
      <c r="Q276" s="7"/>
      <c r="R276" s="7"/>
      <c r="S276" s="7"/>
      <c r="T276" s="7"/>
      <c r="U276" s="7"/>
      <c r="V276" s="8"/>
      <c r="W276" s="8"/>
      <c r="X276" s="8"/>
      <c r="Y276" s="8"/>
      <c r="Z276" s="8"/>
      <c r="AA276" s="8"/>
      <c r="AB276" s="8"/>
      <c r="AC276" s="8"/>
      <c r="AD276" s="8"/>
      <c r="AE276" s="8"/>
      <c r="AF276" s="8"/>
      <c r="AG276" s="8"/>
      <c r="AH276" s="8"/>
      <c r="AI276" s="8"/>
      <c r="AJ276" s="8"/>
      <c r="AK276" s="8"/>
    </row>
    <row r="277" spans="4:37">
      <c r="D277" s="6"/>
      <c r="E277" s="6"/>
      <c r="F277" s="7"/>
      <c r="G277" s="7"/>
      <c r="H277" s="7"/>
      <c r="I277" s="7"/>
      <c r="J277" s="7"/>
      <c r="K277" s="7"/>
      <c r="L277" s="7"/>
      <c r="M277" s="7"/>
      <c r="N277" s="7"/>
      <c r="O277" s="7"/>
      <c r="P277" s="7"/>
      <c r="Q277" s="7"/>
      <c r="R277" s="7"/>
      <c r="S277" s="7"/>
      <c r="T277" s="7"/>
      <c r="U277" s="7"/>
      <c r="V277" s="8"/>
      <c r="W277" s="8"/>
      <c r="X277" s="8"/>
      <c r="Y277" s="8"/>
      <c r="Z277" s="8"/>
      <c r="AA277" s="8"/>
      <c r="AB277" s="8"/>
      <c r="AC277" s="8"/>
      <c r="AD277" s="8"/>
      <c r="AE277" s="8"/>
      <c r="AF277" s="8"/>
      <c r="AG277" s="8"/>
      <c r="AH277" s="8"/>
      <c r="AI277" s="8"/>
      <c r="AJ277" s="8"/>
      <c r="AK277" s="8"/>
    </row>
    <row r="278" spans="4:37">
      <c r="D278" s="6"/>
      <c r="E278" s="6"/>
      <c r="F278" s="7"/>
      <c r="G278" s="7"/>
      <c r="H278" s="7"/>
      <c r="I278" s="7"/>
      <c r="J278" s="7"/>
      <c r="K278" s="7"/>
      <c r="L278" s="7"/>
      <c r="M278" s="7"/>
      <c r="N278" s="7"/>
      <c r="O278" s="7"/>
      <c r="P278" s="7"/>
      <c r="Q278" s="7"/>
      <c r="R278" s="7"/>
      <c r="S278" s="7"/>
      <c r="T278" s="7"/>
      <c r="U278" s="7"/>
      <c r="V278" s="8"/>
      <c r="W278" s="8"/>
      <c r="X278" s="8"/>
      <c r="Y278" s="8"/>
      <c r="Z278" s="8"/>
      <c r="AA278" s="8"/>
      <c r="AB278" s="8"/>
      <c r="AC278" s="8"/>
      <c r="AD278" s="8"/>
      <c r="AE278" s="8"/>
      <c r="AF278" s="8"/>
      <c r="AG278" s="8"/>
      <c r="AH278" s="8"/>
      <c r="AI278" s="8"/>
      <c r="AJ278" s="8"/>
      <c r="AK278" s="8"/>
    </row>
    <row r="279" spans="4:37">
      <c r="D279" s="6"/>
      <c r="E279" s="6"/>
      <c r="F279" s="7"/>
      <c r="G279" s="7"/>
      <c r="H279" s="7"/>
      <c r="I279" s="7"/>
      <c r="J279" s="7"/>
      <c r="K279" s="7"/>
      <c r="L279" s="7"/>
      <c r="M279" s="7"/>
      <c r="N279" s="7"/>
      <c r="O279" s="7"/>
      <c r="P279" s="7"/>
      <c r="Q279" s="7"/>
      <c r="R279" s="7"/>
      <c r="S279" s="7"/>
      <c r="T279" s="7"/>
      <c r="U279" s="7"/>
      <c r="V279" s="8"/>
      <c r="W279" s="8"/>
      <c r="X279" s="8"/>
      <c r="Y279" s="8"/>
      <c r="Z279" s="8"/>
      <c r="AA279" s="8"/>
      <c r="AB279" s="8"/>
      <c r="AC279" s="8"/>
      <c r="AD279" s="8"/>
      <c r="AE279" s="8"/>
      <c r="AF279" s="8"/>
      <c r="AG279" s="8"/>
      <c r="AH279" s="8"/>
      <c r="AI279" s="8"/>
      <c r="AJ279" s="8"/>
      <c r="AK279" s="8"/>
    </row>
    <row r="280" spans="4:37">
      <c r="D280" s="6"/>
      <c r="E280" s="6"/>
      <c r="F280" s="7"/>
      <c r="G280" s="7"/>
      <c r="H280" s="7"/>
      <c r="I280" s="7"/>
      <c r="J280" s="7"/>
      <c r="K280" s="7"/>
      <c r="L280" s="7"/>
      <c r="M280" s="7"/>
      <c r="N280" s="7"/>
      <c r="O280" s="7"/>
      <c r="P280" s="7"/>
      <c r="Q280" s="7"/>
      <c r="R280" s="7"/>
      <c r="S280" s="7"/>
      <c r="T280" s="7"/>
      <c r="U280" s="7"/>
      <c r="V280" s="8"/>
      <c r="W280" s="8"/>
      <c r="X280" s="8"/>
      <c r="Y280" s="8"/>
      <c r="Z280" s="8"/>
      <c r="AA280" s="8"/>
      <c r="AB280" s="8"/>
      <c r="AC280" s="8"/>
      <c r="AD280" s="8"/>
      <c r="AE280" s="8"/>
      <c r="AF280" s="8"/>
      <c r="AG280" s="8"/>
      <c r="AH280" s="8"/>
      <c r="AI280" s="8"/>
      <c r="AJ280" s="8"/>
      <c r="AK280" s="8"/>
    </row>
    <row r="281" spans="4:37">
      <c r="D281" s="6"/>
      <c r="E281" s="6"/>
      <c r="F281" s="7"/>
      <c r="G281" s="7"/>
      <c r="H281" s="7"/>
      <c r="I281" s="7"/>
      <c r="J281" s="7"/>
      <c r="K281" s="7"/>
      <c r="L281" s="7"/>
      <c r="M281" s="7"/>
      <c r="N281" s="7"/>
      <c r="O281" s="7"/>
      <c r="P281" s="7"/>
      <c r="Q281" s="7"/>
      <c r="R281" s="7"/>
      <c r="S281" s="7"/>
      <c r="T281" s="7"/>
      <c r="U281" s="7"/>
      <c r="V281" s="8"/>
      <c r="W281" s="8"/>
      <c r="X281" s="8"/>
      <c r="Y281" s="8"/>
      <c r="Z281" s="8"/>
      <c r="AA281" s="8"/>
      <c r="AB281" s="8"/>
      <c r="AC281" s="8"/>
      <c r="AD281" s="8"/>
      <c r="AE281" s="8"/>
      <c r="AF281" s="8"/>
      <c r="AG281" s="8"/>
      <c r="AH281" s="8"/>
      <c r="AI281" s="8"/>
      <c r="AJ281" s="8"/>
      <c r="AK281" s="8"/>
    </row>
    <row r="282" spans="4:37">
      <c r="D282" s="6"/>
      <c r="E282" s="6"/>
      <c r="F282" s="7"/>
      <c r="G282" s="7"/>
      <c r="H282" s="7"/>
      <c r="I282" s="7"/>
      <c r="J282" s="7"/>
      <c r="K282" s="7"/>
      <c r="L282" s="7"/>
      <c r="M282" s="7"/>
      <c r="N282" s="7"/>
      <c r="O282" s="7"/>
      <c r="P282" s="7"/>
      <c r="Q282" s="7"/>
      <c r="R282" s="7"/>
      <c r="S282" s="7"/>
      <c r="T282" s="7"/>
      <c r="U282" s="7"/>
      <c r="V282" s="8"/>
      <c r="W282" s="8"/>
      <c r="X282" s="8"/>
      <c r="Y282" s="8"/>
      <c r="Z282" s="8"/>
      <c r="AA282" s="8"/>
      <c r="AB282" s="8"/>
      <c r="AC282" s="8"/>
      <c r="AD282" s="8"/>
      <c r="AE282" s="8"/>
      <c r="AF282" s="8"/>
      <c r="AG282" s="8"/>
      <c r="AH282" s="8"/>
      <c r="AI282" s="8"/>
      <c r="AJ282" s="8"/>
      <c r="AK282" s="8"/>
    </row>
    <row r="283" spans="4:37">
      <c r="D283" s="6"/>
      <c r="E283" s="6"/>
      <c r="F283" s="7"/>
      <c r="G283" s="7"/>
      <c r="H283" s="7"/>
      <c r="I283" s="7"/>
      <c r="J283" s="7"/>
      <c r="K283" s="7"/>
      <c r="L283" s="7"/>
      <c r="M283" s="7"/>
      <c r="N283" s="7"/>
      <c r="O283" s="7"/>
      <c r="P283" s="7"/>
      <c r="Q283" s="7"/>
      <c r="R283" s="7"/>
      <c r="S283" s="7"/>
      <c r="T283" s="7"/>
      <c r="U283" s="7"/>
      <c r="V283" s="8"/>
      <c r="W283" s="8"/>
      <c r="X283" s="8"/>
      <c r="Y283" s="8"/>
      <c r="Z283" s="8"/>
      <c r="AA283" s="8"/>
      <c r="AB283" s="8"/>
      <c r="AC283" s="8"/>
      <c r="AD283" s="8"/>
      <c r="AE283" s="8"/>
      <c r="AF283" s="8"/>
      <c r="AG283" s="8"/>
      <c r="AH283" s="8"/>
      <c r="AI283" s="8"/>
      <c r="AJ283" s="8"/>
      <c r="AK283" s="8"/>
    </row>
    <row r="284" spans="4:37">
      <c r="D284" s="6"/>
      <c r="E284" s="6"/>
      <c r="F284" s="7"/>
      <c r="G284" s="7"/>
      <c r="H284" s="7"/>
      <c r="I284" s="7"/>
      <c r="J284" s="7"/>
      <c r="K284" s="7"/>
      <c r="L284" s="7"/>
      <c r="M284" s="7"/>
      <c r="N284" s="7"/>
      <c r="O284" s="7"/>
      <c r="P284" s="7"/>
      <c r="Q284" s="7"/>
      <c r="R284" s="7"/>
      <c r="S284" s="7"/>
      <c r="T284" s="7"/>
      <c r="U284" s="7"/>
      <c r="V284" s="8"/>
      <c r="W284" s="8"/>
      <c r="X284" s="8"/>
      <c r="Y284" s="8"/>
      <c r="Z284" s="8"/>
      <c r="AA284" s="8"/>
      <c r="AB284" s="8"/>
      <c r="AC284" s="8"/>
      <c r="AD284" s="8"/>
      <c r="AE284" s="8"/>
      <c r="AF284" s="8"/>
      <c r="AG284" s="8"/>
      <c r="AH284" s="8"/>
      <c r="AI284" s="8"/>
      <c r="AJ284" s="8"/>
      <c r="AK284" s="8"/>
    </row>
    <row r="285" spans="4:37">
      <c r="D285" s="6"/>
      <c r="E285" s="6"/>
      <c r="F285" s="7"/>
      <c r="G285" s="7"/>
      <c r="H285" s="7"/>
      <c r="I285" s="7"/>
      <c r="J285" s="7"/>
      <c r="K285" s="7"/>
      <c r="L285" s="7"/>
      <c r="M285" s="7"/>
      <c r="N285" s="7"/>
      <c r="O285" s="7"/>
      <c r="P285" s="7"/>
      <c r="Q285" s="7"/>
      <c r="R285" s="7"/>
      <c r="S285" s="7"/>
      <c r="T285" s="7"/>
      <c r="U285" s="7"/>
      <c r="V285" s="8"/>
      <c r="W285" s="8"/>
      <c r="X285" s="8"/>
      <c r="Y285" s="8"/>
      <c r="Z285" s="8"/>
      <c r="AA285" s="8"/>
      <c r="AB285" s="8"/>
      <c r="AC285" s="8"/>
      <c r="AD285" s="8"/>
      <c r="AE285" s="8"/>
      <c r="AF285" s="8"/>
      <c r="AG285" s="8"/>
      <c r="AH285" s="8"/>
      <c r="AI285" s="8"/>
      <c r="AJ285" s="8"/>
      <c r="AK285" s="8"/>
    </row>
    <row r="286" spans="4:37">
      <c r="D286" s="6"/>
      <c r="E286" s="6"/>
      <c r="F286" s="7"/>
      <c r="G286" s="7"/>
      <c r="H286" s="7"/>
      <c r="I286" s="7"/>
      <c r="J286" s="7"/>
      <c r="K286" s="7"/>
      <c r="L286" s="7"/>
      <c r="M286" s="7"/>
      <c r="N286" s="7"/>
      <c r="O286" s="7"/>
      <c r="P286" s="7"/>
      <c r="Q286" s="7"/>
      <c r="R286" s="7"/>
      <c r="S286" s="7"/>
      <c r="T286" s="7"/>
      <c r="U286" s="7"/>
      <c r="V286" s="8"/>
      <c r="W286" s="8"/>
      <c r="X286" s="8"/>
      <c r="Y286" s="8"/>
      <c r="Z286" s="8"/>
      <c r="AA286" s="8"/>
      <c r="AB286" s="8"/>
      <c r="AC286" s="8"/>
      <c r="AD286" s="8"/>
      <c r="AE286" s="8"/>
      <c r="AF286" s="8"/>
      <c r="AG286" s="8"/>
      <c r="AH286" s="8"/>
      <c r="AI286" s="8"/>
      <c r="AJ286" s="8"/>
      <c r="AK286" s="8"/>
    </row>
    <row r="287" spans="4:37">
      <c r="D287" s="6"/>
      <c r="E287" s="6"/>
      <c r="F287" s="7"/>
      <c r="G287" s="7"/>
      <c r="H287" s="7"/>
      <c r="I287" s="7"/>
      <c r="J287" s="7"/>
      <c r="K287" s="7"/>
      <c r="L287" s="7"/>
      <c r="M287" s="7"/>
      <c r="N287" s="7"/>
      <c r="O287" s="7"/>
      <c r="P287" s="7"/>
      <c r="Q287" s="7"/>
      <c r="R287" s="7"/>
      <c r="S287" s="7"/>
      <c r="T287" s="7"/>
      <c r="U287" s="7"/>
      <c r="V287" s="8"/>
      <c r="W287" s="8"/>
      <c r="X287" s="8"/>
      <c r="Y287" s="8"/>
      <c r="Z287" s="8"/>
      <c r="AA287" s="8"/>
      <c r="AB287" s="8"/>
      <c r="AC287" s="8"/>
      <c r="AD287" s="8"/>
      <c r="AE287" s="8"/>
      <c r="AF287" s="8"/>
      <c r="AG287" s="8"/>
      <c r="AH287" s="8"/>
      <c r="AI287" s="8"/>
      <c r="AJ287" s="8"/>
      <c r="AK287" s="8"/>
    </row>
    <row r="288" spans="4:37">
      <c r="D288" s="6"/>
      <c r="E288" s="6"/>
      <c r="F288" s="7"/>
      <c r="G288" s="7"/>
      <c r="H288" s="7"/>
      <c r="I288" s="7"/>
      <c r="J288" s="7"/>
      <c r="K288" s="7"/>
      <c r="L288" s="7"/>
      <c r="M288" s="7"/>
      <c r="N288" s="7"/>
      <c r="O288" s="7"/>
      <c r="P288" s="7"/>
      <c r="Q288" s="7"/>
      <c r="R288" s="7"/>
      <c r="S288" s="7"/>
      <c r="T288" s="7"/>
      <c r="U288" s="7"/>
      <c r="V288" s="8"/>
      <c r="W288" s="8"/>
      <c r="X288" s="8"/>
      <c r="Y288" s="8"/>
      <c r="Z288" s="8"/>
      <c r="AA288" s="8"/>
      <c r="AB288" s="8"/>
      <c r="AC288" s="8"/>
      <c r="AD288" s="8"/>
      <c r="AE288" s="8"/>
      <c r="AF288" s="8"/>
      <c r="AG288" s="8"/>
      <c r="AH288" s="8"/>
      <c r="AI288" s="8"/>
      <c r="AJ288" s="8"/>
      <c r="AK288" s="8"/>
    </row>
    <row r="289" spans="4:37">
      <c r="D289" s="6"/>
      <c r="E289" s="6"/>
      <c r="F289" s="7"/>
      <c r="G289" s="7"/>
      <c r="H289" s="7"/>
      <c r="I289" s="7"/>
      <c r="J289" s="7"/>
      <c r="K289" s="7"/>
      <c r="L289" s="7"/>
      <c r="M289" s="7"/>
      <c r="N289" s="7"/>
      <c r="O289" s="7"/>
      <c r="P289" s="7"/>
      <c r="Q289" s="7"/>
      <c r="R289" s="7"/>
      <c r="S289" s="7"/>
      <c r="T289" s="7"/>
      <c r="U289" s="7"/>
      <c r="V289" s="8"/>
      <c r="W289" s="8"/>
      <c r="X289" s="8"/>
      <c r="Y289" s="8"/>
      <c r="Z289" s="8"/>
      <c r="AA289" s="8"/>
      <c r="AB289" s="8"/>
      <c r="AC289" s="8"/>
      <c r="AD289" s="8"/>
      <c r="AE289" s="8"/>
      <c r="AF289" s="8"/>
      <c r="AG289" s="8"/>
      <c r="AH289" s="8"/>
      <c r="AI289" s="8"/>
      <c r="AJ289" s="8"/>
      <c r="AK289" s="8"/>
    </row>
    <row r="290" spans="4:37">
      <c r="D290" s="6"/>
      <c r="E290" s="6"/>
      <c r="F290" s="7"/>
      <c r="G290" s="7"/>
      <c r="H290" s="7"/>
      <c r="I290" s="7"/>
      <c r="J290" s="7"/>
      <c r="K290" s="7"/>
      <c r="L290" s="7"/>
      <c r="M290" s="7"/>
      <c r="N290" s="7"/>
      <c r="O290" s="7"/>
      <c r="P290" s="7"/>
      <c r="Q290" s="7"/>
      <c r="R290" s="7"/>
      <c r="S290" s="7"/>
      <c r="T290" s="7"/>
      <c r="U290" s="7"/>
      <c r="V290" s="8"/>
      <c r="W290" s="8"/>
      <c r="X290" s="8"/>
      <c r="Y290" s="8"/>
      <c r="Z290" s="8"/>
      <c r="AA290" s="8"/>
      <c r="AB290" s="8"/>
      <c r="AC290" s="8"/>
      <c r="AD290" s="8"/>
      <c r="AE290" s="8"/>
      <c r="AF290" s="8"/>
      <c r="AG290" s="8"/>
      <c r="AH290" s="8"/>
      <c r="AI290" s="8"/>
      <c r="AJ290" s="8"/>
      <c r="AK290" s="8"/>
    </row>
    <row r="291" spans="4:37">
      <c r="D291" s="6"/>
      <c r="E291" s="6"/>
      <c r="F291" s="7"/>
      <c r="G291" s="7"/>
      <c r="H291" s="7"/>
      <c r="I291" s="7"/>
      <c r="J291" s="7"/>
      <c r="K291" s="7"/>
      <c r="L291" s="7"/>
      <c r="M291" s="7"/>
      <c r="N291" s="7"/>
      <c r="O291" s="7"/>
      <c r="P291" s="7"/>
      <c r="Q291" s="7"/>
      <c r="R291" s="7"/>
      <c r="S291" s="7"/>
      <c r="T291" s="7"/>
      <c r="U291" s="7"/>
      <c r="V291" s="8"/>
      <c r="W291" s="8"/>
      <c r="X291" s="8"/>
      <c r="Y291" s="8"/>
      <c r="Z291" s="8"/>
      <c r="AA291" s="8"/>
      <c r="AB291" s="8"/>
      <c r="AC291" s="8"/>
      <c r="AD291" s="8"/>
      <c r="AE291" s="8"/>
      <c r="AF291" s="8"/>
      <c r="AG291" s="8"/>
      <c r="AH291" s="8"/>
      <c r="AI291" s="8"/>
      <c r="AJ291" s="8"/>
      <c r="AK291" s="8"/>
    </row>
    <row r="292" spans="4:37">
      <c r="D292" s="6"/>
      <c r="E292" s="6"/>
      <c r="F292" s="7"/>
      <c r="G292" s="7"/>
      <c r="H292" s="7"/>
      <c r="I292" s="7"/>
      <c r="J292" s="7"/>
      <c r="K292" s="7"/>
      <c r="L292" s="7"/>
      <c r="M292" s="7"/>
      <c r="N292" s="7"/>
      <c r="O292" s="7"/>
      <c r="P292" s="7"/>
      <c r="Q292" s="7"/>
      <c r="R292" s="7"/>
      <c r="S292" s="7"/>
      <c r="T292" s="7"/>
      <c r="U292" s="7"/>
      <c r="V292" s="8"/>
      <c r="W292" s="8"/>
      <c r="X292" s="8"/>
      <c r="Y292" s="8"/>
      <c r="Z292" s="8"/>
      <c r="AA292" s="8"/>
      <c r="AB292" s="8"/>
      <c r="AC292" s="8"/>
      <c r="AD292" s="8"/>
      <c r="AE292" s="8"/>
      <c r="AF292" s="8"/>
      <c r="AG292" s="8"/>
      <c r="AH292" s="8"/>
      <c r="AI292" s="8"/>
      <c r="AJ292" s="8"/>
      <c r="AK292" s="8"/>
    </row>
    <row r="293" spans="4:37">
      <c r="D293" s="6"/>
      <c r="E293" s="6"/>
      <c r="F293" s="7"/>
      <c r="G293" s="7"/>
      <c r="H293" s="7"/>
      <c r="I293" s="7"/>
      <c r="J293" s="7"/>
      <c r="K293" s="7"/>
      <c r="L293" s="7"/>
      <c r="M293" s="7"/>
      <c r="N293" s="7"/>
      <c r="O293" s="7"/>
      <c r="P293" s="7"/>
      <c r="Q293" s="7"/>
      <c r="R293" s="7"/>
      <c r="S293" s="7"/>
      <c r="T293" s="7"/>
      <c r="U293" s="7"/>
      <c r="V293" s="8"/>
      <c r="W293" s="8"/>
      <c r="X293" s="8"/>
      <c r="Y293" s="8"/>
      <c r="Z293" s="8"/>
      <c r="AA293" s="8"/>
      <c r="AB293" s="8"/>
      <c r="AC293" s="8"/>
      <c r="AD293" s="8"/>
      <c r="AE293" s="8"/>
      <c r="AF293" s="8"/>
      <c r="AG293" s="8"/>
      <c r="AH293" s="8"/>
      <c r="AI293" s="8"/>
      <c r="AJ293" s="8"/>
      <c r="AK293" s="8"/>
    </row>
    <row r="294" spans="4:37">
      <c r="D294" s="6"/>
      <c r="E294" s="6"/>
      <c r="F294" s="7"/>
      <c r="G294" s="7"/>
      <c r="H294" s="7"/>
      <c r="I294" s="7"/>
      <c r="J294" s="7"/>
      <c r="K294" s="7"/>
      <c r="L294" s="7"/>
      <c r="M294" s="7"/>
      <c r="N294" s="7"/>
      <c r="O294" s="7"/>
      <c r="P294" s="7"/>
      <c r="Q294" s="7"/>
      <c r="R294" s="7"/>
      <c r="S294" s="7"/>
      <c r="T294" s="7"/>
      <c r="U294" s="7"/>
      <c r="V294" s="8"/>
      <c r="W294" s="8"/>
      <c r="X294" s="8"/>
      <c r="Y294" s="8"/>
      <c r="Z294" s="8"/>
      <c r="AA294" s="8"/>
      <c r="AB294" s="8"/>
      <c r="AC294" s="8"/>
      <c r="AD294" s="8"/>
      <c r="AE294" s="8"/>
      <c r="AF294" s="8"/>
      <c r="AG294" s="8"/>
      <c r="AH294" s="8"/>
      <c r="AI294" s="8"/>
      <c r="AJ294" s="8"/>
      <c r="AK294" s="8"/>
    </row>
    <row r="295" spans="4:37">
      <c r="D295" s="6"/>
      <c r="E295" s="6"/>
      <c r="F295" s="7"/>
      <c r="G295" s="7"/>
      <c r="H295" s="7"/>
      <c r="I295" s="7"/>
      <c r="J295" s="7"/>
      <c r="K295" s="7"/>
      <c r="L295" s="7"/>
      <c r="M295" s="7"/>
      <c r="N295" s="7"/>
      <c r="O295" s="7"/>
      <c r="P295" s="7"/>
      <c r="Q295" s="7"/>
      <c r="R295" s="7"/>
      <c r="S295" s="7"/>
      <c r="T295" s="7"/>
      <c r="U295" s="7"/>
      <c r="V295" s="8"/>
      <c r="W295" s="8"/>
      <c r="X295" s="8"/>
      <c r="Y295" s="8"/>
      <c r="Z295" s="8"/>
      <c r="AA295" s="8"/>
      <c r="AB295" s="8"/>
      <c r="AC295" s="8"/>
      <c r="AD295" s="8"/>
      <c r="AE295" s="8"/>
      <c r="AF295" s="8"/>
      <c r="AG295" s="8"/>
      <c r="AH295" s="8"/>
      <c r="AI295" s="8"/>
      <c r="AJ295" s="8"/>
      <c r="AK295" s="8"/>
    </row>
    <row r="296" spans="4:37">
      <c r="D296" s="6"/>
      <c r="E296" s="6"/>
      <c r="F296" s="7"/>
      <c r="G296" s="7"/>
      <c r="H296" s="7"/>
      <c r="I296" s="7"/>
      <c r="J296" s="7"/>
      <c r="K296" s="7"/>
      <c r="L296" s="7"/>
      <c r="M296" s="7"/>
      <c r="N296" s="7"/>
      <c r="O296" s="7"/>
      <c r="P296" s="7"/>
      <c r="Q296" s="7"/>
      <c r="R296" s="7"/>
      <c r="S296" s="7"/>
      <c r="T296" s="7"/>
      <c r="U296" s="7"/>
      <c r="V296" s="8"/>
      <c r="W296" s="8"/>
      <c r="X296" s="8"/>
      <c r="Y296" s="8"/>
      <c r="Z296" s="8"/>
      <c r="AA296" s="8"/>
      <c r="AB296" s="8"/>
      <c r="AC296" s="8"/>
      <c r="AD296" s="8"/>
      <c r="AE296" s="8"/>
      <c r="AF296" s="8"/>
      <c r="AG296" s="8"/>
      <c r="AH296" s="8"/>
      <c r="AI296" s="8"/>
      <c r="AJ296" s="8"/>
      <c r="AK296" s="8"/>
    </row>
    <row r="297" spans="4:37">
      <c r="D297" s="6"/>
      <c r="E297" s="6"/>
      <c r="F297" s="7"/>
      <c r="G297" s="7"/>
      <c r="H297" s="7"/>
      <c r="I297" s="7"/>
      <c r="J297" s="7"/>
      <c r="K297" s="7"/>
      <c r="L297" s="7"/>
      <c r="M297" s="7"/>
      <c r="N297" s="7"/>
      <c r="O297" s="7"/>
      <c r="P297" s="7"/>
      <c r="Q297" s="7"/>
      <c r="R297" s="7"/>
      <c r="S297" s="7"/>
      <c r="T297" s="7"/>
      <c r="U297" s="7"/>
      <c r="V297" s="8"/>
      <c r="W297" s="8"/>
      <c r="X297" s="8"/>
      <c r="Y297" s="8"/>
      <c r="Z297" s="8"/>
      <c r="AA297" s="8"/>
      <c r="AB297" s="8"/>
      <c r="AC297" s="8"/>
      <c r="AD297" s="8"/>
      <c r="AE297" s="8"/>
      <c r="AF297" s="8"/>
      <c r="AG297" s="8"/>
      <c r="AH297" s="8"/>
      <c r="AI297" s="8"/>
      <c r="AJ297" s="8"/>
      <c r="AK297" s="8"/>
    </row>
    <row r="298" spans="4:37">
      <c r="D298" s="6"/>
      <c r="E298" s="6"/>
      <c r="F298" s="7"/>
      <c r="G298" s="7"/>
      <c r="H298" s="7"/>
      <c r="I298" s="7"/>
      <c r="J298" s="7"/>
      <c r="K298" s="7"/>
      <c r="L298" s="7"/>
      <c r="M298" s="7"/>
      <c r="N298" s="7"/>
      <c r="O298" s="7"/>
      <c r="P298" s="7"/>
      <c r="Q298" s="7"/>
      <c r="R298" s="7"/>
      <c r="S298" s="7"/>
      <c r="T298" s="7"/>
      <c r="U298" s="7"/>
      <c r="V298" s="8"/>
      <c r="W298" s="8"/>
      <c r="X298" s="8"/>
      <c r="Y298" s="8"/>
      <c r="Z298" s="8"/>
      <c r="AA298" s="8"/>
      <c r="AB298" s="8"/>
      <c r="AC298" s="8"/>
      <c r="AD298" s="8"/>
      <c r="AE298" s="8"/>
      <c r="AF298" s="8"/>
      <c r="AG298" s="8"/>
      <c r="AH298" s="8"/>
      <c r="AI298" s="8"/>
      <c r="AJ298" s="8"/>
      <c r="AK298" s="8"/>
    </row>
    <row r="299" spans="4:37">
      <c r="D299" s="6"/>
      <c r="E299" s="6"/>
      <c r="F299" s="7"/>
      <c r="G299" s="7"/>
      <c r="H299" s="7"/>
      <c r="I299" s="7"/>
      <c r="J299" s="7"/>
      <c r="K299" s="7"/>
      <c r="L299" s="7"/>
      <c r="M299" s="7"/>
      <c r="N299" s="7"/>
      <c r="O299" s="7"/>
      <c r="P299" s="7"/>
      <c r="Q299" s="7"/>
      <c r="R299" s="7"/>
      <c r="S299" s="7"/>
      <c r="T299" s="7"/>
      <c r="U299" s="7"/>
      <c r="V299" s="8"/>
      <c r="W299" s="8"/>
      <c r="X299" s="8"/>
      <c r="Y299" s="8"/>
      <c r="Z299" s="8"/>
      <c r="AA299" s="8"/>
      <c r="AB299" s="8"/>
      <c r="AC299" s="8"/>
      <c r="AD299" s="8"/>
      <c r="AE299" s="8"/>
      <c r="AF299" s="8"/>
      <c r="AG299" s="8"/>
      <c r="AH299" s="8"/>
      <c r="AI299" s="8"/>
      <c r="AJ299" s="8"/>
      <c r="AK299" s="8"/>
    </row>
    <row r="300" spans="4:37">
      <c r="D300" s="6"/>
      <c r="E300" s="6"/>
      <c r="F300" s="7"/>
      <c r="G300" s="7"/>
      <c r="H300" s="7"/>
      <c r="I300" s="7"/>
      <c r="J300" s="7"/>
      <c r="K300" s="7"/>
      <c r="L300" s="7"/>
      <c r="M300" s="7"/>
      <c r="N300" s="7"/>
      <c r="O300" s="7"/>
      <c r="P300" s="7"/>
      <c r="Q300" s="7"/>
      <c r="R300" s="7"/>
      <c r="S300" s="7"/>
      <c r="T300" s="7"/>
      <c r="U300" s="7"/>
      <c r="V300" s="8"/>
      <c r="W300" s="8"/>
      <c r="X300" s="8"/>
      <c r="Y300" s="8"/>
      <c r="Z300" s="8"/>
      <c r="AA300" s="8"/>
      <c r="AB300" s="8"/>
      <c r="AC300" s="8"/>
      <c r="AD300" s="8"/>
      <c r="AE300" s="8"/>
      <c r="AF300" s="8"/>
      <c r="AG300" s="8"/>
      <c r="AH300" s="8"/>
      <c r="AI300" s="8"/>
      <c r="AJ300" s="8"/>
      <c r="AK300" s="8"/>
    </row>
    <row r="301" spans="4:37">
      <c r="D301" s="6"/>
      <c r="E301" s="6"/>
      <c r="F301" s="7"/>
      <c r="G301" s="7"/>
      <c r="H301" s="7"/>
      <c r="I301" s="7"/>
      <c r="J301" s="7"/>
      <c r="K301" s="7"/>
      <c r="L301" s="7"/>
      <c r="M301" s="7"/>
      <c r="N301" s="7"/>
      <c r="O301" s="7"/>
      <c r="P301" s="7"/>
      <c r="Q301" s="7"/>
      <c r="R301" s="7"/>
      <c r="S301" s="7"/>
      <c r="T301" s="7"/>
      <c r="U301" s="7"/>
      <c r="V301" s="8"/>
      <c r="W301" s="8"/>
      <c r="X301" s="8"/>
      <c r="Y301" s="8"/>
      <c r="Z301" s="8"/>
      <c r="AA301" s="8"/>
      <c r="AB301" s="8"/>
      <c r="AC301" s="8"/>
      <c r="AD301" s="8"/>
      <c r="AE301" s="8"/>
      <c r="AF301" s="8"/>
      <c r="AG301" s="8"/>
      <c r="AH301" s="8"/>
      <c r="AI301" s="8"/>
      <c r="AJ301" s="8"/>
      <c r="AK301" s="8"/>
    </row>
    <row r="302" spans="4:37">
      <c r="D302" s="6"/>
      <c r="E302" s="6"/>
      <c r="F302" s="7"/>
      <c r="G302" s="7"/>
      <c r="H302" s="7"/>
      <c r="I302" s="7"/>
      <c r="J302" s="7"/>
      <c r="K302" s="7"/>
      <c r="L302" s="7"/>
      <c r="M302" s="7"/>
      <c r="N302" s="7"/>
      <c r="O302" s="7"/>
      <c r="P302" s="7"/>
      <c r="Q302" s="7"/>
      <c r="R302" s="7"/>
      <c r="S302" s="7"/>
      <c r="T302" s="7"/>
      <c r="U302" s="7"/>
      <c r="V302" s="8"/>
      <c r="W302" s="8"/>
      <c r="X302" s="8"/>
      <c r="Y302" s="8"/>
      <c r="Z302" s="8"/>
      <c r="AA302" s="8"/>
      <c r="AB302" s="8"/>
      <c r="AC302" s="8"/>
      <c r="AD302" s="8"/>
      <c r="AE302" s="8"/>
      <c r="AF302" s="8"/>
      <c r="AG302" s="8"/>
      <c r="AH302" s="8"/>
      <c r="AI302" s="8"/>
      <c r="AJ302" s="8"/>
      <c r="AK302" s="8"/>
    </row>
    <row r="303" spans="4:37">
      <c r="D303" s="6"/>
      <c r="E303" s="6"/>
      <c r="F303" s="7"/>
      <c r="G303" s="7"/>
      <c r="H303" s="7"/>
      <c r="I303" s="7"/>
      <c r="J303" s="7"/>
      <c r="K303" s="7"/>
      <c r="L303" s="7"/>
      <c r="M303" s="7"/>
      <c r="N303" s="7"/>
      <c r="O303" s="7"/>
      <c r="P303" s="7"/>
      <c r="Q303" s="7"/>
      <c r="R303" s="7"/>
      <c r="S303" s="7"/>
      <c r="T303" s="7"/>
      <c r="U303" s="7"/>
      <c r="V303" s="8"/>
      <c r="W303" s="8"/>
      <c r="X303" s="8"/>
      <c r="Y303" s="8"/>
      <c r="Z303" s="8"/>
      <c r="AA303" s="8"/>
      <c r="AB303" s="8"/>
      <c r="AC303" s="8"/>
      <c r="AD303" s="8"/>
      <c r="AE303" s="8"/>
      <c r="AF303" s="8"/>
      <c r="AG303" s="8"/>
      <c r="AH303" s="8"/>
      <c r="AI303" s="8"/>
      <c r="AJ303" s="8"/>
      <c r="AK303" s="8"/>
    </row>
    <row r="304" spans="4:37">
      <c r="D304" s="6"/>
      <c r="E304" s="6"/>
      <c r="F304" s="7"/>
      <c r="G304" s="7"/>
      <c r="H304" s="7"/>
      <c r="I304" s="7"/>
      <c r="J304" s="7"/>
      <c r="K304" s="7"/>
      <c r="L304" s="7"/>
      <c r="M304" s="7"/>
      <c r="N304" s="7"/>
      <c r="O304" s="7"/>
      <c r="P304" s="7"/>
      <c r="Q304" s="7"/>
      <c r="R304" s="7"/>
      <c r="S304" s="7"/>
      <c r="T304" s="7"/>
      <c r="U304" s="7"/>
      <c r="V304" s="8"/>
      <c r="W304" s="8"/>
      <c r="X304" s="8"/>
      <c r="Y304" s="8"/>
      <c r="Z304" s="8"/>
      <c r="AA304" s="8"/>
      <c r="AB304" s="8"/>
      <c r="AC304" s="8"/>
      <c r="AD304" s="8"/>
      <c r="AE304" s="8"/>
      <c r="AF304" s="8"/>
      <c r="AG304" s="8"/>
      <c r="AH304" s="8"/>
      <c r="AI304" s="8"/>
      <c r="AJ304" s="8"/>
      <c r="AK304" s="8"/>
    </row>
    <row r="305" spans="4:37">
      <c r="D305" s="6"/>
      <c r="E305" s="6"/>
      <c r="F305" s="7"/>
      <c r="G305" s="7"/>
      <c r="H305" s="7"/>
      <c r="I305" s="7"/>
      <c r="J305" s="7"/>
      <c r="K305" s="7"/>
      <c r="L305" s="7"/>
      <c r="M305" s="7"/>
      <c r="N305" s="7"/>
      <c r="O305" s="7"/>
      <c r="P305" s="7"/>
      <c r="Q305" s="7"/>
      <c r="R305" s="7"/>
      <c r="S305" s="7"/>
      <c r="T305" s="7"/>
      <c r="U305" s="7"/>
      <c r="V305" s="8"/>
      <c r="W305" s="8"/>
      <c r="X305" s="8"/>
      <c r="Y305" s="8"/>
      <c r="Z305" s="8"/>
      <c r="AA305" s="8"/>
      <c r="AB305" s="8"/>
      <c r="AC305" s="8"/>
      <c r="AD305" s="8"/>
      <c r="AE305" s="8"/>
      <c r="AF305" s="8"/>
      <c r="AG305" s="8"/>
      <c r="AH305" s="8"/>
      <c r="AI305" s="8"/>
      <c r="AJ305" s="8"/>
      <c r="AK305" s="8"/>
    </row>
    <row r="306" spans="4:37">
      <c r="D306" s="6"/>
      <c r="E306" s="6"/>
      <c r="F306" s="7"/>
      <c r="G306" s="7"/>
      <c r="H306" s="7"/>
      <c r="I306" s="7"/>
      <c r="J306" s="7"/>
      <c r="K306" s="7"/>
      <c r="L306" s="7"/>
      <c r="M306" s="7"/>
      <c r="N306" s="7"/>
      <c r="O306" s="7"/>
      <c r="P306" s="7"/>
      <c r="Q306" s="7"/>
      <c r="R306" s="7"/>
      <c r="S306" s="7"/>
      <c r="T306" s="7"/>
      <c r="U306" s="7"/>
      <c r="V306" s="8"/>
      <c r="W306" s="8"/>
      <c r="X306" s="8"/>
      <c r="Y306" s="8"/>
      <c r="Z306" s="8"/>
      <c r="AA306" s="8"/>
      <c r="AB306" s="8"/>
      <c r="AC306" s="8"/>
      <c r="AD306" s="8"/>
      <c r="AE306" s="8"/>
      <c r="AF306" s="8"/>
      <c r="AG306" s="8"/>
      <c r="AH306" s="8"/>
      <c r="AI306" s="8"/>
      <c r="AJ306" s="8"/>
      <c r="AK306" s="8"/>
    </row>
    <row r="307" spans="4:37">
      <c r="D307" s="6"/>
      <c r="E307" s="6"/>
      <c r="F307" s="7"/>
      <c r="G307" s="7"/>
      <c r="H307" s="7"/>
      <c r="I307" s="7"/>
      <c r="J307" s="7"/>
      <c r="K307" s="7"/>
      <c r="L307" s="7"/>
      <c r="M307" s="7"/>
      <c r="N307" s="7"/>
      <c r="O307" s="7"/>
      <c r="P307" s="7"/>
      <c r="Q307" s="7"/>
      <c r="R307" s="7"/>
      <c r="S307" s="7"/>
      <c r="T307" s="7"/>
      <c r="U307" s="7"/>
      <c r="V307" s="8"/>
      <c r="W307" s="8"/>
      <c r="X307" s="8"/>
      <c r="Y307" s="8"/>
      <c r="Z307" s="8"/>
      <c r="AA307" s="8"/>
      <c r="AB307" s="8"/>
      <c r="AC307" s="8"/>
      <c r="AD307" s="8"/>
      <c r="AE307" s="8"/>
      <c r="AF307" s="8"/>
      <c r="AG307" s="8"/>
      <c r="AH307" s="8"/>
      <c r="AI307" s="8"/>
      <c r="AJ307" s="8"/>
      <c r="AK307" s="8"/>
    </row>
    <row r="308" spans="4:37">
      <c r="D308" s="6"/>
      <c r="E308" s="6"/>
      <c r="F308" s="7"/>
      <c r="G308" s="7"/>
      <c r="H308" s="7"/>
      <c r="I308" s="7"/>
      <c r="J308" s="7"/>
      <c r="K308" s="7"/>
      <c r="L308" s="7"/>
      <c r="M308" s="7"/>
      <c r="N308" s="7"/>
      <c r="O308" s="7"/>
      <c r="P308" s="7"/>
      <c r="Q308" s="7"/>
      <c r="R308" s="7"/>
      <c r="S308" s="7"/>
      <c r="T308" s="7"/>
      <c r="U308" s="7"/>
      <c r="V308" s="8"/>
      <c r="W308" s="8"/>
      <c r="X308" s="8"/>
      <c r="Y308" s="8"/>
      <c r="Z308" s="8"/>
      <c r="AA308" s="8"/>
      <c r="AB308" s="8"/>
      <c r="AC308" s="8"/>
      <c r="AD308" s="8"/>
      <c r="AE308" s="8"/>
      <c r="AF308" s="8"/>
      <c r="AG308" s="8"/>
      <c r="AH308" s="8"/>
      <c r="AI308" s="8"/>
      <c r="AJ308" s="8"/>
      <c r="AK308" s="8"/>
    </row>
    <row r="309" spans="4:37">
      <c r="D309" s="6"/>
      <c r="E309" s="6"/>
      <c r="F309" s="7"/>
      <c r="G309" s="7"/>
      <c r="H309" s="7"/>
      <c r="I309" s="7"/>
      <c r="J309" s="7"/>
      <c r="K309" s="7"/>
      <c r="L309" s="7"/>
      <c r="M309" s="7"/>
      <c r="N309" s="7"/>
      <c r="O309" s="7"/>
      <c r="P309" s="7"/>
      <c r="Q309" s="7"/>
      <c r="R309" s="7"/>
      <c r="S309" s="7"/>
      <c r="T309" s="7"/>
      <c r="U309" s="7"/>
      <c r="V309" s="8"/>
      <c r="W309" s="8"/>
      <c r="X309" s="8"/>
      <c r="Y309" s="8"/>
      <c r="Z309" s="8"/>
      <c r="AA309" s="8"/>
      <c r="AB309" s="8"/>
      <c r="AC309" s="8"/>
      <c r="AD309" s="8"/>
      <c r="AE309" s="8"/>
      <c r="AF309" s="8"/>
      <c r="AG309" s="8"/>
      <c r="AH309" s="8"/>
      <c r="AI309" s="8"/>
      <c r="AJ309" s="8"/>
      <c r="AK309" s="8"/>
    </row>
    <row r="310" spans="4:37">
      <c r="D310" s="6"/>
      <c r="E310" s="6"/>
      <c r="F310" s="7"/>
      <c r="G310" s="7"/>
      <c r="H310" s="7"/>
      <c r="I310" s="7"/>
      <c r="J310" s="7"/>
      <c r="K310" s="7"/>
      <c r="L310" s="7"/>
      <c r="M310" s="7"/>
      <c r="N310" s="7"/>
      <c r="O310" s="7"/>
      <c r="P310" s="7"/>
      <c r="Q310" s="7"/>
      <c r="R310" s="7"/>
      <c r="S310" s="7"/>
      <c r="T310" s="7"/>
      <c r="U310" s="7"/>
      <c r="V310" s="8"/>
      <c r="W310" s="8"/>
      <c r="X310" s="8"/>
      <c r="Y310" s="8"/>
      <c r="Z310" s="8"/>
      <c r="AA310" s="8"/>
      <c r="AB310" s="8"/>
      <c r="AC310" s="8"/>
      <c r="AD310" s="8"/>
      <c r="AE310" s="8"/>
      <c r="AF310" s="8"/>
      <c r="AG310" s="8"/>
      <c r="AH310" s="8"/>
      <c r="AI310" s="8"/>
      <c r="AJ310" s="8"/>
      <c r="AK310" s="8"/>
    </row>
    <row r="311" spans="4:37">
      <c r="D311" s="6"/>
      <c r="E311" s="6"/>
      <c r="F311" s="7"/>
      <c r="G311" s="7"/>
      <c r="H311" s="7"/>
      <c r="I311" s="7"/>
      <c r="J311" s="7"/>
      <c r="K311" s="7"/>
      <c r="L311" s="7"/>
      <c r="M311" s="7"/>
      <c r="N311" s="7"/>
      <c r="O311" s="7"/>
      <c r="P311" s="7"/>
      <c r="Q311" s="7"/>
      <c r="R311" s="7"/>
      <c r="S311" s="7"/>
      <c r="T311" s="7"/>
      <c r="U311" s="7"/>
      <c r="V311" s="8"/>
      <c r="W311" s="8"/>
      <c r="X311" s="8"/>
      <c r="Y311" s="8"/>
      <c r="Z311" s="8"/>
      <c r="AA311" s="8"/>
      <c r="AB311" s="8"/>
      <c r="AC311" s="8"/>
      <c r="AD311" s="8"/>
      <c r="AE311" s="8"/>
      <c r="AF311" s="8"/>
      <c r="AG311" s="8"/>
      <c r="AH311" s="8"/>
      <c r="AI311" s="8"/>
      <c r="AJ311" s="8"/>
      <c r="AK311" s="8"/>
    </row>
    <row r="312" spans="4:37">
      <c r="D312" s="6"/>
      <c r="E312" s="6"/>
      <c r="F312" s="7"/>
      <c r="G312" s="7"/>
      <c r="H312" s="7"/>
      <c r="I312" s="7"/>
      <c r="J312" s="7"/>
      <c r="K312" s="7"/>
      <c r="L312" s="7"/>
      <c r="M312" s="7"/>
      <c r="N312" s="7"/>
      <c r="O312" s="7"/>
      <c r="P312" s="7"/>
      <c r="Q312" s="7"/>
      <c r="R312" s="7"/>
      <c r="S312" s="7"/>
      <c r="T312" s="7"/>
      <c r="U312" s="7"/>
      <c r="V312" s="8"/>
      <c r="W312" s="8"/>
      <c r="X312" s="8"/>
      <c r="Y312" s="8"/>
      <c r="Z312" s="8"/>
      <c r="AA312" s="8"/>
      <c r="AB312" s="8"/>
      <c r="AC312" s="8"/>
      <c r="AD312" s="8"/>
      <c r="AE312" s="8"/>
      <c r="AF312" s="8"/>
      <c r="AG312" s="8"/>
      <c r="AH312" s="8"/>
      <c r="AI312" s="8"/>
      <c r="AJ312" s="8"/>
      <c r="AK312" s="8"/>
    </row>
    <row r="313" spans="4:37">
      <c r="D313" s="6"/>
      <c r="E313" s="6"/>
      <c r="F313" s="7"/>
      <c r="G313" s="7"/>
      <c r="H313" s="7"/>
      <c r="I313" s="7"/>
      <c r="J313" s="7"/>
      <c r="K313" s="7"/>
      <c r="L313" s="7"/>
      <c r="M313" s="7"/>
      <c r="N313" s="7"/>
      <c r="O313" s="7"/>
      <c r="P313" s="7"/>
      <c r="Q313" s="7"/>
      <c r="R313" s="7"/>
      <c r="S313" s="7"/>
      <c r="T313" s="7"/>
      <c r="U313" s="7"/>
      <c r="V313" s="8"/>
      <c r="W313" s="8"/>
      <c r="X313" s="8"/>
      <c r="Y313" s="8"/>
      <c r="Z313" s="8"/>
      <c r="AA313" s="8"/>
      <c r="AB313" s="8"/>
      <c r="AC313" s="8"/>
      <c r="AD313" s="8"/>
      <c r="AE313" s="8"/>
      <c r="AF313" s="8"/>
      <c r="AG313" s="8"/>
      <c r="AH313" s="8"/>
      <c r="AI313" s="8"/>
      <c r="AJ313" s="8"/>
      <c r="AK313" s="8"/>
    </row>
    <row r="314" spans="4:37">
      <c r="D314" s="6"/>
      <c r="E314" s="6"/>
      <c r="F314" s="7"/>
      <c r="G314" s="7"/>
      <c r="H314" s="7"/>
      <c r="I314" s="7"/>
      <c r="J314" s="7"/>
      <c r="K314" s="7"/>
      <c r="L314" s="7"/>
      <c r="M314" s="7"/>
      <c r="N314" s="7"/>
      <c r="O314" s="7"/>
      <c r="P314" s="7"/>
      <c r="Q314" s="7"/>
      <c r="R314" s="7"/>
      <c r="S314" s="7"/>
      <c r="T314" s="7"/>
      <c r="U314" s="7"/>
      <c r="V314" s="8"/>
      <c r="W314" s="8"/>
      <c r="X314" s="8"/>
      <c r="Y314" s="8"/>
      <c r="Z314" s="8"/>
      <c r="AA314" s="8"/>
      <c r="AB314" s="8"/>
      <c r="AC314" s="8"/>
      <c r="AD314" s="8"/>
      <c r="AE314" s="8"/>
      <c r="AF314" s="8"/>
      <c r="AG314" s="8"/>
      <c r="AH314" s="8"/>
      <c r="AI314" s="8"/>
      <c r="AJ314" s="8"/>
      <c r="AK314" s="8"/>
    </row>
    <row r="315" spans="4:37">
      <c r="D315" s="6"/>
      <c r="E315" s="6"/>
      <c r="F315" s="7"/>
      <c r="G315" s="7"/>
      <c r="H315" s="7"/>
      <c r="I315" s="7"/>
      <c r="J315" s="7"/>
      <c r="K315" s="7"/>
      <c r="L315" s="7"/>
      <c r="M315" s="7"/>
      <c r="N315" s="7"/>
      <c r="O315" s="7"/>
      <c r="P315" s="7"/>
      <c r="Q315" s="7"/>
      <c r="R315" s="7"/>
      <c r="S315" s="7"/>
      <c r="T315" s="7"/>
      <c r="U315" s="7"/>
      <c r="V315" s="8"/>
      <c r="W315" s="8"/>
      <c r="X315" s="8"/>
      <c r="Y315" s="8"/>
      <c r="Z315" s="8"/>
      <c r="AA315" s="8"/>
      <c r="AB315" s="8"/>
      <c r="AC315" s="8"/>
      <c r="AD315" s="8"/>
      <c r="AE315" s="8"/>
      <c r="AF315" s="8"/>
      <c r="AG315" s="8"/>
      <c r="AH315" s="8"/>
      <c r="AI315" s="8"/>
      <c r="AJ315" s="8"/>
      <c r="AK315" s="8"/>
    </row>
    <row r="316" spans="4:37">
      <c r="D316" s="6"/>
      <c r="E316" s="6"/>
      <c r="F316" s="7"/>
      <c r="G316" s="7"/>
      <c r="H316" s="7"/>
      <c r="I316" s="7"/>
      <c r="J316" s="7"/>
      <c r="K316" s="7"/>
      <c r="L316" s="7"/>
      <c r="M316" s="7"/>
      <c r="N316" s="7"/>
      <c r="O316" s="7"/>
      <c r="P316" s="7"/>
      <c r="Q316" s="7"/>
      <c r="R316" s="7"/>
      <c r="S316" s="7"/>
      <c r="T316" s="7"/>
      <c r="U316" s="7"/>
      <c r="V316" s="8"/>
      <c r="W316" s="8"/>
      <c r="X316" s="8"/>
      <c r="Y316" s="8"/>
      <c r="Z316" s="8"/>
      <c r="AA316" s="8"/>
      <c r="AB316" s="8"/>
      <c r="AC316" s="8"/>
      <c r="AD316" s="8"/>
      <c r="AE316" s="8"/>
      <c r="AF316" s="8"/>
      <c r="AG316" s="8"/>
      <c r="AH316" s="8"/>
      <c r="AI316" s="8"/>
      <c r="AJ316" s="8"/>
      <c r="AK316" s="8"/>
    </row>
    <row r="317" spans="4:37">
      <c r="D317" s="6"/>
      <c r="E317" s="6"/>
      <c r="F317" s="7"/>
      <c r="G317" s="7"/>
      <c r="H317" s="7"/>
      <c r="I317" s="7"/>
      <c r="J317" s="7"/>
      <c r="K317" s="7"/>
      <c r="L317" s="7"/>
      <c r="M317" s="7"/>
      <c r="N317" s="7"/>
      <c r="O317" s="7"/>
      <c r="P317" s="7"/>
      <c r="Q317" s="7"/>
      <c r="R317" s="7"/>
      <c r="S317" s="7"/>
      <c r="T317" s="7"/>
      <c r="U317" s="7"/>
      <c r="V317" s="8"/>
      <c r="W317" s="8"/>
      <c r="X317" s="8"/>
      <c r="Y317" s="8"/>
      <c r="Z317" s="8"/>
      <c r="AA317" s="8"/>
      <c r="AB317" s="8"/>
      <c r="AC317" s="8"/>
      <c r="AD317" s="8"/>
      <c r="AE317" s="8"/>
      <c r="AF317" s="8"/>
      <c r="AG317" s="8"/>
      <c r="AH317" s="8"/>
      <c r="AI317" s="8"/>
      <c r="AJ317" s="8"/>
      <c r="AK317" s="8"/>
    </row>
    <row r="318" spans="4:37">
      <c r="D318" s="6"/>
      <c r="E318" s="6"/>
      <c r="F318" s="7"/>
      <c r="G318" s="7"/>
      <c r="H318" s="7"/>
      <c r="I318" s="7"/>
      <c r="J318" s="7"/>
      <c r="K318" s="7"/>
      <c r="L318" s="7"/>
      <c r="M318" s="7"/>
      <c r="N318" s="7"/>
      <c r="O318" s="7"/>
      <c r="P318" s="7"/>
      <c r="Q318" s="7"/>
      <c r="R318" s="7"/>
      <c r="S318" s="7"/>
      <c r="T318" s="7"/>
      <c r="U318" s="7"/>
      <c r="V318" s="8"/>
      <c r="W318" s="8"/>
      <c r="X318" s="8"/>
      <c r="Y318" s="8"/>
      <c r="Z318" s="8"/>
      <c r="AA318" s="8"/>
      <c r="AB318" s="8"/>
      <c r="AC318" s="8"/>
      <c r="AD318" s="8"/>
      <c r="AE318" s="8"/>
      <c r="AF318" s="8"/>
      <c r="AG318" s="8"/>
      <c r="AH318" s="8"/>
      <c r="AI318" s="8"/>
      <c r="AJ318" s="8"/>
      <c r="AK318" s="8"/>
    </row>
    <row r="319" spans="4:37">
      <c r="D319" s="6"/>
      <c r="E319" s="6"/>
      <c r="F319" s="7"/>
      <c r="G319" s="7"/>
      <c r="H319" s="7"/>
      <c r="I319" s="7"/>
      <c r="J319" s="7"/>
      <c r="K319" s="7"/>
      <c r="L319" s="7"/>
      <c r="M319" s="7"/>
      <c r="N319" s="7"/>
      <c r="O319" s="7"/>
      <c r="P319" s="7"/>
      <c r="Q319" s="7"/>
      <c r="R319" s="7"/>
      <c r="S319" s="7"/>
      <c r="T319" s="7"/>
      <c r="U319" s="7"/>
      <c r="V319" s="8"/>
      <c r="W319" s="8"/>
      <c r="X319" s="8"/>
      <c r="Y319" s="8"/>
      <c r="Z319" s="8"/>
      <c r="AA319" s="8"/>
      <c r="AB319" s="8"/>
      <c r="AC319" s="8"/>
      <c r="AD319" s="8"/>
      <c r="AE319" s="8"/>
      <c r="AF319" s="8"/>
      <c r="AG319" s="8"/>
      <c r="AH319" s="8"/>
      <c r="AI319" s="8"/>
      <c r="AJ319" s="8"/>
      <c r="AK319" s="8"/>
    </row>
    <row r="320" spans="4:37">
      <c r="D320" s="6"/>
      <c r="E320" s="6"/>
      <c r="F320" s="7"/>
      <c r="G320" s="7"/>
      <c r="H320" s="7"/>
      <c r="I320" s="7"/>
      <c r="J320" s="7"/>
      <c r="K320" s="7"/>
      <c r="L320" s="7"/>
      <c r="M320" s="7"/>
      <c r="N320" s="7"/>
      <c r="O320" s="7"/>
      <c r="P320" s="7"/>
      <c r="Q320" s="7"/>
      <c r="R320" s="7"/>
      <c r="S320" s="7"/>
      <c r="T320" s="7"/>
      <c r="U320" s="7"/>
      <c r="V320" s="8"/>
      <c r="W320" s="8"/>
      <c r="X320" s="8"/>
      <c r="Y320" s="8"/>
      <c r="Z320" s="8"/>
      <c r="AA320" s="8"/>
      <c r="AB320" s="8"/>
      <c r="AC320" s="8"/>
      <c r="AD320" s="8"/>
      <c r="AE320" s="8"/>
      <c r="AF320" s="8"/>
      <c r="AG320" s="8"/>
      <c r="AH320" s="8"/>
      <c r="AI320" s="8"/>
      <c r="AJ320" s="8"/>
      <c r="AK320" s="8"/>
    </row>
    <row r="321" spans="4:37">
      <c r="D321" s="6"/>
      <c r="E321" s="6"/>
      <c r="F321" s="7"/>
      <c r="G321" s="7"/>
      <c r="H321" s="7"/>
      <c r="I321" s="7"/>
      <c r="J321" s="7"/>
      <c r="K321" s="7"/>
      <c r="L321" s="7"/>
      <c r="M321" s="7"/>
      <c r="N321" s="7"/>
      <c r="O321" s="7"/>
      <c r="P321" s="7"/>
      <c r="Q321" s="7"/>
      <c r="R321" s="7"/>
      <c r="S321" s="7"/>
      <c r="T321" s="7"/>
      <c r="U321" s="7"/>
      <c r="V321" s="8"/>
      <c r="W321" s="8"/>
      <c r="X321" s="8"/>
      <c r="Y321" s="8"/>
      <c r="Z321" s="8"/>
      <c r="AA321" s="8"/>
      <c r="AB321" s="8"/>
      <c r="AC321" s="8"/>
      <c r="AD321" s="8"/>
      <c r="AE321" s="8"/>
      <c r="AF321" s="8"/>
      <c r="AG321" s="8"/>
      <c r="AH321" s="8"/>
      <c r="AI321" s="8"/>
      <c r="AJ321" s="8"/>
      <c r="AK321" s="8"/>
    </row>
    <row r="322" spans="4:37">
      <c r="D322" s="6"/>
      <c r="E322" s="6"/>
      <c r="F322" s="7"/>
      <c r="G322" s="7"/>
      <c r="H322" s="7"/>
      <c r="I322" s="7"/>
      <c r="J322" s="7"/>
      <c r="K322" s="7"/>
      <c r="L322" s="7"/>
      <c r="M322" s="7"/>
      <c r="N322" s="7"/>
      <c r="O322" s="7"/>
      <c r="P322" s="7"/>
      <c r="Q322" s="7"/>
      <c r="R322" s="7"/>
      <c r="S322" s="7"/>
      <c r="T322" s="7"/>
      <c r="U322" s="7"/>
      <c r="V322" s="8"/>
      <c r="W322" s="8"/>
      <c r="X322" s="8"/>
      <c r="Y322" s="8"/>
      <c r="Z322" s="8"/>
      <c r="AA322" s="8"/>
      <c r="AB322" s="8"/>
      <c r="AC322" s="8"/>
      <c r="AD322" s="8"/>
      <c r="AE322" s="8"/>
      <c r="AF322" s="8"/>
      <c r="AG322" s="8"/>
      <c r="AH322" s="8"/>
      <c r="AI322" s="8"/>
      <c r="AJ322" s="8"/>
      <c r="AK322" s="8"/>
    </row>
    <row r="323" spans="4:37">
      <c r="D323" s="6"/>
      <c r="E323" s="6"/>
      <c r="F323" s="7"/>
      <c r="G323" s="7"/>
      <c r="H323" s="7"/>
      <c r="I323" s="7"/>
      <c r="J323" s="7"/>
      <c r="K323" s="7"/>
      <c r="L323" s="7"/>
      <c r="M323" s="7"/>
      <c r="N323" s="7"/>
      <c r="O323" s="7"/>
      <c r="P323" s="7"/>
      <c r="Q323" s="7"/>
      <c r="R323" s="7"/>
      <c r="S323" s="7"/>
      <c r="T323" s="7"/>
      <c r="U323" s="7"/>
      <c r="V323" s="8"/>
      <c r="W323" s="8"/>
      <c r="X323" s="8"/>
      <c r="Y323" s="8"/>
      <c r="Z323" s="8"/>
      <c r="AA323" s="8"/>
      <c r="AB323" s="8"/>
      <c r="AC323" s="8"/>
      <c r="AD323" s="8"/>
      <c r="AE323" s="8"/>
      <c r="AF323" s="8"/>
      <c r="AG323" s="8"/>
      <c r="AH323" s="8"/>
      <c r="AI323" s="8"/>
      <c r="AJ323" s="8"/>
      <c r="AK323" s="8"/>
    </row>
    <row r="324" spans="4:37">
      <c r="D324" s="6"/>
      <c r="E324" s="6"/>
      <c r="F324" s="7"/>
      <c r="G324" s="7"/>
      <c r="H324" s="7"/>
      <c r="I324" s="7"/>
      <c r="J324" s="7"/>
      <c r="K324" s="7"/>
      <c r="L324" s="7"/>
      <c r="M324" s="7"/>
      <c r="N324" s="7"/>
      <c r="O324" s="7"/>
      <c r="P324" s="7"/>
      <c r="Q324" s="7"/>
      <c r="R324" s="7"/>
      <c r="S324" s="7"/>
      <c r="T324" s="7"/>
      <c r="U324" s="7"/>
      <c r="V324" s="8"/>
      <c r="W324" s="8"/>
      <c r="X324" s="8"/>
      <c r="Y324" s="8"/>
      <c r="Z324" s="8"/>
      <c r="AA324" s="8"/>
      <c r="AB324" s="8"/>
      <c r="AC324" s="8"/>
      <c r="AD324" s="8"/>
      <c r="AE324" s="8"/>
      <c r="AF324" s="8"/>
      <c r="AG324" s="8"/>
      <c r="AH324" s="8"/>
      <c r="AI324" s="8"/>
      <c r="AJ324" s="8"/>
      <c r="AK324" s="8"/>
    </row>
    <row r="325" spans="4:37">
      <c r="D325" s="6"/>
      <c r="E325" s="6"/>
      <c r="F325" s="7"/>
      <c r="G325" s="7"/>
      <c r="H325" s="7"/>
      <c r="I325" s="7"/>
      <c r="J325" s="7"/>
      <c r="K325" s="7"/>
      <c r="L325" s="7"/>
      <c r="M325" s="7"/>
      <c r="N325" s="7"/>
      <c r="O325" s="7"/>
      <c r="P325" s="7"/>
      <c r="Q325" s="7"/>
      <c r="R325" s="7"/>
      <c r="S325" s="7"/>
      <c r="T325" s="7"/>
      <c r="U325" s="7"/>
      <c r="V325" s="8"/>
      <c r="W325" s="8"/>
      <c r="X325" s="8"/>
      <c r="Y325" s="8"/>
      <c r="Z325" s="8"/>
      <c r="AA325" s="8"/>
      <c r="AB325" s="8"/>
      <c r="AC325" s="8"/>
      <c r="AD325" s="8"/>
      <c r="AE325" s="8"/>
      <c r="AF325" s="8"/>
      <c r="AG325" s="8"/>
      <c r="AH325" s="8"/>
      <c r="AI325" s="8"/>
      <c r="AJ325" s="8"/>
      <c r="AK325" s="8"/>
    </row>
    <row r="326" spans="4:37">
      <c r="D326" s="6"/>
      <c r="E326" s="6"/>
      <c r="F326" s="7"/>
      <c r="G326" s="7"/>
      <c r="H326" s="7"/>
      <c r="I326" s="7"/>
      <c r="J326" s="7"/>
      <c r="K326" s="7"/>
      <c r="L326" s="7"/>
      <c r="M326" s="7"/>
      <c r="N326" s="7"/>
      <c r="O326" s="7"/>
      <c r="P326" s="7"/>
      <c r="Q326" s="7"/>
      <c r="R326" s="7"/>
      <c r="S326" s="7"/>
      <c r="T326" s="7"/>
      <c r="U326" s="7"/>
      <c r="V326" s="8"/>
      <c r="W326" s="8"/>
      <c r="X326" s="8"/>
      <c r="Y326" s="8"/>
      <c r="Z326" s="8"/>
      <c r="AA326" s="8"/>
      <c r="AB326" s="8"/>
      <c r="AC326" s="8"/>
      <c r="AD326" s="8"/>
      <c r="AE326" s="8"/>
      <c r="AF326" s="8"/>
      <c r="AG326" s="8"/>
      <c r="AH326" s="8"/>
      <c r="AI326" s="8"/>
      <c r="AJ326" s="8"/>
      <c r="AK326" s="8"/>
    </row>
    <row r="327" spans="4:37">
      <c r="D327" s="6"/>
      <c r="E327" s="6"/>
      <c r="F327" s="7"/>
      <c r="G327" s="7"/>
      <c r="H327" s="7"/>
      <c r="I327" s="7"/>
      <c r="J327" s="7"/>
      <c r="K327" s="7"/>
      <c r="L327" s="7"/>
      <c r="M327" s="7"/>
      <c r="N327" s="7"/>
      <c r="O327" s="7"/>
      <c r="P327" s="7"/>
      <c r="Q327" s="7"/>
      <c r="R327" s="7"/>
      <c r="S327" s="7"/>
      <c r="T327" s="7"/>
      <c r="U327" s="7"/>
      <c r="V327" s="8"/>
      <c r="W327" s="8"/>
      <c r="X327" s="8"/>
      <c r="Y327" s="8"/>
      <c r="Z327" s="8"/>
      <c r="AA327" s="8"/>
      <c r="AB327" s="8"/>
      <c r="AC327" s="8"/>
      <c r="AD327" s="8"/>
      <c r="AE327" s="8"/>
      <c r="AF327" s="8"/>
      <c r="AG327" s="8"/>
      <c r="AH327" s="8"/>
      <c r="AI327" s="8"/>
      <c r="AJ327" s="8"/>
      <c r="AK327" s="8"/>
    </row>
    <row r="328" spans="4:37">
      <c r="D328" s="6"/>
      <c r="E328" s="6"/>
      <c r="F328" s="7"/>
      <c r="G328" s="7"/>
      <c r="H328" s="7"/>
      <c r="I328" s="7"/>
      <c r="J328" s="7"/>
      <c r="K328" s="7"/>
      <c r="L328" s="7"/>
      <c r="M328" s="7"/>
      <c r="N328" s="7"/>
      <c r="O328" s="7"/>
      <c r="P328" s="7"/>
      <c r="Q328" s="7"/>
      <c r="R328" s="7"/>
      <c r="S328" s="7"/>
      <c r="T328" s="7"/>
      <c r="U328" s="7"/>
      <c r="V328" s="8"/>
      <c r="W328" s="8"/>
      <c r="X328" s="8"/>
      <c r="Y328" s="8"/>
      <c r="Z328" s="8"/>
      <c r="AA328" s="8"/>
      <c r="AB328" s="8"/>
      <c r="AC328" s="8"/>
      <c r="AD328" s="8"/>
      <c r="AE328" s="8"/>
      <c r="AF328" s="8"/>
      <c r="AG328" s="8"/>
      <c r="AH328" s="8"/>
      <c r="AI328" s="8"/>
      <c r="AJ328" s="8"/>
      <c r="AK328" s="8"/>
    </row>
    <row r="329" spans="4:37">
      <c r="D329" s="6"/>
      <c r="E329" s="6"/>
      <c r="F329" s="7"/>
      <c r="G329" s="7"/>
      <c r="H329" s="7"/>
      <c r="I329" s="7"/>
      <c r="J329" s="7"/>
      <c r="K329" s="7"/>
      <c r="L329" s="7"/>
      <c r="M329" s="7"/>
      <c r="N329" s="7"/>
      <c r="O329" s="7"/>
      <c r="P329" s="7"/>
      <c r="Q329" s="7"/>
      <c r="R329" s="7"/>
      <c r="S329" s="7"/>
      <c r="T329" s="7"/>
      <c r="U329" s="7"/>
      <c r="V329" s="8"/>
      <c r="W329" s="8"/>
      <c r="X329" s="8"/>
      <c r="Y329" s="8"/>
      <c r="Z329" s="8"/>
      <c r="AA329" s="8"/>
      <c r="AB329" s="8"/>
      <c r="AC329" s="8"/>
      <c r="AD329" s="8"/>
      <c r="AE329" s="8"/>
      <c r="AF329" s="8"/>
      <c r="AG329" s="8"/>
      <c r="AH329" s="8"/>
      <c r="AI329" s="8"/>
      <c r="AJ329" s="8"/>
      <c r="AK329" s="8"/>
    </row>
    <row r="330" spans="4:37">
      <c r="D330" s="6"/>
      <c r="E330" s="6"/>
      <c r="F330" s="7"/>
      <c r="G330" s="7"/>
      <c r="H330" s="7"/>
      <c r="I330" s="7"/>
      <c r="J330" s="7"/>
      <c r="K330" s="7"/>
      <c r="L330" s="7"/>
      <c r="M330" s="7"/>
      <c r="N330" s="7"/>
      <c r="O330" s="7"/>
      <c r="P330" s="7"/>
      <c r="Q330" s="7"/>
      <c r="R330" s="7"/>
      <c r="S330" s="7"/>
      <c r="T330" s="7"/>
      <c r="U330" s="7"/>
      <c r="V330" s="8"/>
      <c r="W330" s="8"/>
      <c r="X330" s="8"/>
      <c r="Y330" s="8"/>
      <c r="Z330" s="8"/>
      <c r="AA330" s="8"/>
      <c r="AB330" s="8"/>
      <c r="AC330" s="8"/>
      <c r="AD330" s="8"/>
      <c r="AE330" s="8"/>
      <c r="AF330" s="8"/>
      <c r="AG330" s="8"/>
      <c r="AH330" s="8"/>
      <c r="AI330" s="8"/>
      <c r="AJ330" s="8"/>
      <c r="AK330" s="8"/>
    </row>
    <row r="331" spans="4:37">
      <c r="D331" s="6"/>
      <c r="E331" s="6"/>
      <c r="F331" s="7"/>
      <c r="G331" s="7"/>
      <c r="H331" s="7"/>
      <c r="I331" s="7"/>
      <c r="J331" s="7"/>
      <c r="K331" s="7"/>
      <c r="L331" s="7"/>
      <c r="M331" s="7"/>
      <c r="N331" s="7"/>
      <c r="O331" s="7"/>
      <c r="P331" s="7"/>
      <c r="Q331" s="7"/>
      <c r="R331" s="7"/>
      <c r="S331" s="7"/>
      <c r="T331" s="7"/>
      <c r="U331" s="7"/>
      <c r="V331" s="8"/>
      <c r="W331" s="8"/>
      <c r="X331" s="8"/>
      <c r="Y331" s="8"/>
      <c r="Z331" s="8"/>
      <c r="AA331" s="8"/>
      <c r="AB331" s="8"/>
      <c r="AC331" s="8"/>
      <c r="AD331" s="8"/>
      <c r="AE331" s="8"/>
      <c r="AF331" s="8"/>
      <c r="AG331" s="8"/>
      <c r="AH331" s="8"/>
      <c r="AI331" s="8"/>
      <c r="AJ331" s="8"/>
      <c r="AK331" s="8"/>
    </row>
    <row r="332" spans="4:37">
      <c r="D332" s="6"/>
      <c r="E332" s="6"/>
      <c r="F332" s="7"/>
      <c r="G332" s="7"/>
      <c r="H332" s="7"/>
      <c r="I332" s="7"/>
      <c r="J332" s="7"/>
      <c r="K332" s="7"/>
      <c r="L332" s="7"/>
      <c r="M332" s="7"/>
      <c r="N332" s="7"/>
      <c r="O332" s="7"/>
      <c r="P332" s="7"/>
      <c r="Q332" s="7"/>
      <c r="R332" s="7"/>
      <c r="S332" s="7"/>
      <c r="T332" s="7"/>
      <c r="U332" s="7"/>
      <c r="V332" s="8"/>
      <c r="W332" s="8"/>
      <c r="X332" s="8"/>
      <c r="Y332" s="8"/>
      <c r="Z332" s="8"/>
      <c r="AA332" s="8"/>
      <c r="AB332" s="8"/>
      <c r="AC332" s="8"/>
      <c r="AD332" s="8"/>
      <c r="AE332" s="8"/>
      <c r="AF332" s="8"/>
      <c r="AG332" s="8"/>
      <c r="AH332" s="8"/>
      <c r="AI332" s="8"/>
      <c r="AJ332" s="8"/>
      <c r="AK332" s="8"/>
    </row>
    <row r="333" spans="4:37">
      <c r="D333" s="6"/>
      <c r="E333" s="6"/>
      <c r="F333" s="7"/>
      <c r="G333" s="7"/>
      <c r="H333" s="7"/>
      <c r="I333" s="7"/>
      <c r="J333" s="7"/>
      <c r="K333" s="7"/>
      <c r="L333" s="7"/>
      <c r="M333" s="7"/>
      <c r="N333" s="7"/>
      <c r="O333" s="7"/>
      <c r="P333" s="7"/>
      <c r="Q333" s="7"/>
      <c r="R333" s="7"/>
      <c r="S333" s="7"/>
      <c r="T333" s="7"/>
      <c r="U333" s="7"/>
      <c r="V333" s="8"/>
      <c r="W333" s="8"/>
      <c r="X333" s="8"/>
      <c r="Y333" s="8"/>
      <c r="Z333" s="8"/>
      <c r="AA333" s="8"/>
      <c r="AB333" s="8"/>
      <c r="AC333" s="8"/>
      <c r="AD333" s="8"/>
      <c r="AE333" s="8"/>
      <c r="AF333" s="8"/>
      <c r="AG333" s="8"/>
      <c r="AH333" s="8"/>
      <c r="AI333" s="8"/>
      <c r="AJ333" s="8"/>
      <c r="AK333" s="8"/>
    </row>
    <row r="334" spans="4:37">
      <c r="D334" s="6"/>
      <c r="E334" s="6"/>
      <c r="F334" s="7"/>
      <c r="G334" s="7"/>
      <c r="H334" s="7"/>
      <c r="I334" s="7"/>
      <c r="J334" s="7"/>
      <c r="K334" s="7"/>
      <c r="L334" s="7"/>
      <c r="M334" s="7"/>
      <c r="N334" s="7"/>
      <c r="O334" s="7"/>
      <c r="P334" s="7"/>
      <c r="Q334" s="7"/>
      <c r="R334" s="7"/>
      <c r="S334" s="7"/>
      <c r="T334" s="7"/>
      <c r="U334" s="7"/>
      <c r="V334" s="8"/>
      <c r="W334" s="8"/>
      <c r="X334" s="8"/>
      <c r="Y334" s="8"/>
      <c r="Z334" s="8"/>
      <c r="AA334" s="8"/>
      <c r="AB334" s="8"/>
      <c r="AC334" s="8"/>
      <c r="AD334" s="8"/>
      <c r="AE334" s="8"/>
      <c r="AF334" s="8"/>
      <c r="AG334" s="8"/>
      <c r="AH334" s="8"/>
      <c r="AI334" s="8"/>
      <c r="AJ334" s="8"/>
      <c r="AK334" s="8"/>
    </row>
    <row r="335" spans="4:37">
      <c r="D335" s="6"/>
      <c r="E335" s="6"/>
      <c r="F335" s="7"/>
      <c r="G335" s="7"/>
      <c r="H335" s="7"/>
      <c r="I335" s="7"/>
      <c r="J335" s="7"/>
      <c r="K335" s="7"/>
      <c r="L335" s="7"/>
      <c r="M335" s="7"/>
      <c r="N335" s="7"/>
      <c r="O335" s="7"/>
      <c r="P335" s="7"/>
      <c r="Q335" s="7"/>
      <c r="R335" s="7"/>
      <c r="S335" s="7"/>
      <c r="T335" s="7"/>
      <c r="U335" s="7"/>
      <c r="V335" s="8"/>
      <c r="W335" s="8"/>
      <c r="X335" s="8"/>
      <c r="Y335" s="8"/>
      <c r="Z335" s="8"/>
      <c r="AA335" s="8"/>
      <c r="AB335" s="8"/>
      <c r="AC335" s="8"/>
      <c r="AD335" s="8"/>
      <c r="AE335" s="8"/>
      <c r="AF335" s="8"/>
      <c r="AG335" s="8"/>
      <c r="AH335" s="8"/>
      <c r="AI335" s="8"/>
      <c r="AJ335" s="8"/>
      <c r="AK335" s="8"/>
    </row>
    <row r="336" spans="4:37">
      <c r="D336" s="6"/>
      <c r="E336" s="6"/>
      <c r="F336" s="7"/>
      <c r="G336" s="7"/>
      <c r="H336" s="7"/>
      <c r="I336" s="7"/>
      <c r="J336" s="7"/>
      <c r="K336" s="7"/>
      <c r="L336" s="7"/>
      <c r="M336" s="7"/>
      <c r="N336" s="7"/>
      <c r="O336" s="7"/>
      <c r="P336" s="7"/>
      <c r="Q336" s="7"/>
      <c r="R336" s="7"/>
      <c r="S336" s="7"/>
      <c r="T336" s="7"/>
      <c r="U336" s="7"/>
      <c r="V336" s="8"/>
      <c r="W336" s="8"/>
      <c r="X336" s="8"/>
      <c r="Y336" s="8"/>
      <c r="Z336" s="8"/>
      <c r="AA336" s="8"/>
      <c r="AB336" s="8"/>
      <c r="AC336" s="8"/>
      <c r="AD336" s="8"/>
      <c r="AE336" s="8"/>
      <c r="AF336" s="8"/>
      <c r="AG336" s="8"/>
      <c r="AH336" s="8"/>
      <c r="AI336" s="8"/>
      <c r="AJ336" s="8"/>
      <c r="AK336" s="8"/>
    </row>
    <row r="337" spans="4:37">
      <c r="D337" s="6"/>
      <c r="E337" s="6"/>
      <c r="F337" s="7"/>
      <c r="G337" s="7"/>
      <c r="H337" s="7"/>
      <c r="I337" s="7"/>
      <c r="J337" s="7"/>
      <c r="K337" s="7"/>
      <c r="L337" s="7"/>
      <c r="M337" s="7"/>
      <c r="N337" s="7"/>
      <c r="O337" s="7"/>
      <c r="P337" s="7"/>
      <c r="Q337" s="7"/>
      <c r="R337" s="7"/>
      <c r="S337" s="7"/>
      <c r="T337" s="7"/>
      <c r="U337" s="7"/>
      <c r="V337" s="8"/>
      <c r="W337" s="8"/>
      <c r="X337" s="8"/>
      <c r="Y337" s="8"/>
      <c r="Z337" s="8"/>
      <c r="AA337" s="8"/>
      <c r="AB337" s="8"/>
      <c r="AC337" s="8"/>
      <c r="AD337" s="8"/>
      <c r="AE337" s="8"/>
      <c r="AF337" s="8"/>
      <c r="AG337" s="8"/>
      <c r="AH337" s="8"/>
      <c r="AI337" s="8"/>
      <c r="AJ337" s="8"/>
      <c r="AK337" s="8"/>
    </row>
    <row r="338" spans="4:37">
      <c r="D338" s="6"/>
      <c r="E338" s="6"/>
      <c r="F338" s="7"/>
      <c r="G338" s="7"/>
      <c r="H338" s="7"/>
      <c r="I338" s="7"/>
      <c r="J338" s="7"/>
      <c r="K338" s="7"/>
      <c r="L338" s="7"/>
      <c r="M338" s="7"/>
      <c r="N338" s="7"/>
      <c r="O338" s="7"/>
      <c r="P338" s="7"/>
      <c r="Q338" s="7"/>
      <c r="R338" s="7"/>
      <c r="S338" s="7"/>
      <c r="T338" s="7"/>
      <c r="U338" s="7"/>
      <c r="V338" s="8"/>
      <c r="W338" s="8"/>
      <c r="X338" s="8"/>
      <c r="Y338" s="8"/>
      <c r="Z338" s="8"/>
      <c r="AA338" s="8"/>
      <c r="AB338" s="8"/>
      <c r="AC338" s="8"/>
      <c r="AD338" s="8"/>
      <c r="AE338" s="8"/>
      <c r="AF338" s="8"/>
      <c r="AG338" s="8"/>
      <c r="AH338" s="8"/>
      <c r="AI338" s="8"/>
      <c r="AJ338" s="8"/>
      <c r="AK338" s="8"/>
    </row>
    <row r="339" spans="4:37">
      <c r="D339" s="6"/>
      <c r="E339" s="6"/>
      <c r="F339" s="7"/>
      <c r="G339" s="7"/>
      <c r="H339" s="7"/>
      <c r="I339" s="7"/>
      <c r="J339" s="7"/>
      <c r="K339" s="7"/>
      <c r="L339" s="7"/>
      <c r="M339" s="7"/>
      <c r="N339" s="7"/>
      <c r="O339" s="7"/>
      <c r="P339" s="7"/>
      <c r="Q339" s="7"/>
      <c r="R339" s="7"/>
      <c r="S339" s="7"/>
      <c r="T339" s="7"/>
      <c r="U339" s="7"/>
      <c r="V339" s="8"/>
      <c r="W339" s="8"/>
      <c r="X339" s="8"/>
      <c r="Y339" s="8"/>
      <c r="Z339" s="8"/>
      <c r="AA339" s="8"/>
      <c r="AB339" s="8"/>
      <c r="AC339" s="8"/>
      <c r="AD339" s="8"/>
      <c r="AE339" s="8"/>
      <c r="AF339" s="8"/>
      <c r="AG339" s="8"/>
      <c r="AH339" s="8"/>
      <c r="AI339" s="8"/>
      <c r="AJ339" s="8"/>
      <c r="AK339" s="8"/>
    </row>
    <row r="340" spans="4:37">
      <c r="D340" s="6"/>
      <c r="E340" s="6"/>
      <c r="F340" s="7"/>
      <c r="G340" s="7"/>
      <c r="H340" s="7"/>
      <c r="I340" s="7"/>
      <c r="J340" s="7"/>
      <c r="K340" s="7"/>
      <c r="L340" s="7"/>
      <c r="M340" s="7"/>
      <c r="N340" s="7"/>
      <c r="O340" s="7"/>
      <c r="P340" s="7"/>
      <c r="Q340" s="7"/>
      <c r="R340" s="7"/>
      <c r="S340" s="7"/>
      <c r="T340" s="7"/>
      <c r="U340" s="7"/>
      <c r="V340" s="8"/>
      <c r="W340" s="8"/>
      <c r="X340" s="8"/>
      <c r="Y340" s="8"/>
      <c r="Z340" s="8"/>
      <c r="AA340" s="8"/>
      <c r="AB340" s="8"/>
      <c r="AC340" s="8"/>
      <c r="AD340" s="8"/>
      <c r="AE340" s="8"/>
      <c r="AF340" s="8"/>
      <c r="AG340" s="8"/>
      <c r="AH340" s="8"/>
      <c r="AI340" s="8"/>
      <c r="AJ340" s="8"/>
      <c r="AK340" s="8"/>
    </row>
    <row r="341" spans="4:37">
      <c r="D341" s="6"/>
      <c r="E341" s="6"/>
      <c r="F341" s="7"/>
      <c r="G341" s="7"/>
      <c r="H341" s="7"/>
      <c r="I341" s="7"/>
      <c r="J341" s="7"/>
      <c r="K341" s="7"/>
      <c r="L341" s="7"/>
      <c r="M341" s="7"/>
      <c r="N341" s="7"/>
      <c r="O341" s="7"/>
      <c r="P341" s="7"/>
      <c r="Q341" s="7"/>
      <c r="R341" s="7"/>
      <c r="S341" s="7"/>
      <c r="T341" s="7"/>
      <c r="U341" s="7"/>
      <c r="V341" s="8"/>
      <c r="W341" s="8"/>
      <c r="X341" s="8"/>
      <c r="Y341" s="8"/>
      <c r="Z341" s="8"/>
      <c r="AA341" s="8"/>
      <c r="AB341" s="8"/>
      <c r="AC341" s="8"/>
      <c r="AD341" s="8"/>
      <c r="AE341" s="8"/>
      <c r="AF341" s="8"/>
      <c r="AG341" s="8"/>
      <c r="AH341" s="8"/>
      <c r="AI341" s="8"/>
      <c r="AJ341" s="8"/>
      <c r="AK341" s="8"/>
    </row>
    <row r="342" spans="4:37">
      <c r="D342" s="6"/>
      <c r="E342" s="6"/>
      <c r="F342" s="7"/>
      <c r="G342" s="7"/>
      <c r="H342" s="7"/>
      <c r="I342" s="7"/>
      <c r="J342" s="7"/>
      <c r="K342" s="7"/>
      <c r="L342" s="7"/>
      <c r="M342" s="7"/>
      <c r="N342" s="7"/>
      <c r="O342" s="7"/>
      <c r="P342" s="7"/>
      <c r="Q342" s="7"/>
      <c r="R342" s="7"/>
      <c r="S342" s="7"/>
      <c r="T342" s="7"/>
      <c r="U342" s="7"/>
      <c r="V342" s="8"/>
      <c r="W342" s="8"/>
      <c r="X342" s="8"/>
      <c r="Y342" s="8"/>
      <c r="Z342" s="8"/>
      <c r="AA342" s="8"/>
      <c r="AB342" s="8"/>
      <c r="AC342" s="8"/>
      <c r="AD342" s="8"/>
      <c r="AE342" s="8"/>
      <c r="AF342" s="8"/>
      <c r="AG342" s="8"/>
      <c r="AH342" s="8"/>
      <c r="AI342" s="8"/>
      <c r="AJ342" s="8"/>
      <c r="AK342" s="8"/>
    </row>
    <row r="343" spans="4:37">
      <c r="D343" s="6"/>
      <c r="E343" s="6"/>
      <c r="F343" s="7"/>
      <c r="G343" s="7"/>
      <c r="H343" s="7"/>
      <c r="I343" s="7"/>
      <c r="J343" s="7"/>
      <c r="K343" s="7"/>
      <c r="L343" s="7"/>
      <c r="M343" s="7"/>
      <c r="N343" s="7"/>
      <c r="O343" s="7"/>
      <c r="P343" s="7"/>
      <c r="Q343" s="7"/>
      <c r="R343" s="7"/>
      <c r="S343" s="7"/>
      <c r="T343" s="7"/>
      <c r="U343" s="7"/>
      <c r="V343" s="8"/>
      <c r="W343" s="8"/>
      <c r="X343" s="8"/>
      <c r="Y343" s="8"/>
      <c r="Z343" s="8"/>
      <c r="AA343" s="8"/>
      <c r="AB343" s="8"/>
      <c r="AC343" s="8"/>
      <c r="AD343" s="8"/>
      <c r="AE343" s="8"/>
      <c r="AF343" s="8"/>
      <c r="AG343" s="8"/>
      <c r="AH343" s="8"/>
      <c r="AI343" s="8"/>
      <c r="AJ343" s="8"/>
      <c r="AK343" s="8"/>
    </row>
    <row r="344" spans="4:37">
      <c r="D344" s="6"/>
      <c r="E344" s="6"/>
      <c r="F344" s="7"/>
      <c r="G344" s="7"/>
      <c r="H344" s="7"/>
      <c r="I344" s="7"/>
      <c r="J344" s="7"/>
      <c r="K344" s="7"/>
      <c r="L344" s="7"/>
      <c r="M344" s="7"/>
      <c r="N344" s="7"/>
      <c r="O344" s="7"/>
      <c r="P344" s="7"/>
      <c r="Q344" s="7"/>
      <c r="R344" s="7"/>
      <c r="S344" s="7"/>
      <c r="T344" s="7"/>
      <c r="U344" s="7"/>
      <c r="V344" s="8"/>
      <c r="W344" s="8"/>
      <c r="X344" s="8"/>
      <c r="Y344" s="8"/>
      <c r="Z344" s="8"/>
      <c r="AA344" s="8"/>
      <c r="AB344" s="8"/>
      <c r="AC344" s="8"/>
      <c r="AD344" s="8"/>
      <c r="AE344" s="8"/>
      <c r="AF344" s="8"/>
      <c r="AG344" s="8"/>
      <c r="AH344" s="8"/>
      <c r="AI344" s="8"/>
      <c r="AJ344" s="8"/>
      <c r="AK344" s="8"/>
    </row>
    <row r="345" spans="4:37">
      <c r="D345" s="6"/>
      <c r="E345" s="6"/>
      <c r="F345" s="7"/>
      <c r="G345" s="7"/>
      <c r="H345" s="7"/>
      <c r="I345" s="7"/>
      <c r="J345" s="7"/>
      <c r="K345" s="7"/>
      <c r="L345" s="7"/>
      <c r="M345" s="7"/>
      <c r="N345" s="7"/>
      <c r="O345" s="7"/>
      <c r="P345" s="7"/>
      <c r="Q345" s="7"/>
      <c r="R345" s="7"/>
      <c r="S345" s="7"/>
      <c r="T345" s="7"/>
      <c r="U345" s="7"/>
      <c r="V345" s="8"/>
      <c r="W345" s="8"/>
      <c r="X345" s="8"/>
      <c r="Y345" s="8"/>
      <c r="Z345" s="8"/>
      <c r="AA345" s="8"/>
      <c r="AB345" s="8"/>
      <c r="AC345" s="8"/>
      <c r="AD345" s="8"/>
      <c r="AE345" s="8"/>
      <c r="AF345" s="8"/>
      <c r="AG345" s="8"/>
      <c r="AH345" s="8"/>
      <c r="AI345" s="8"/>
      <c r="AJ345" s="8"/>
      <c r="AK345" s="8"/>
    </row>
    <row r="346" spans="4:37">
      <c r="D346" s="6"/>
      <c r="E346" s="6"/>
      <c r="F346" s="7"/>
      <c r="G346" s="7"/>
      <c r="H346" s="7"/>
      <c r="I346" s="7"/>
      <c r="J346" s="7"/>
      <c r="K346" s="7"/>
      <c r="L346" s="7"/>
      <c r="M346" s="7"/>
      <c r="N346" s="7"/>
      <c r="O346" s="7"/>
      <c r="P346" s="7"/>
      <c r="Q346" s="7"/>
      <c r="R346" s="7"/>
      <c r="S346" s="7"/>
      <c r="T346" s="7"/>
      <c r="U346" s="7"/>
      <c r="V346" s="8"/>
      <c r="W346" s="8"/>
      <c r="X346" s="8"/>
      <c r="Y346" s="8"/>
      <c r="Z346" s="8"/>
      <c r="AA346" s="8"/>
      <c r="AB346" s="8"/>
      <c r="AC346" s="8"/>
      <c r="AD346" s="8"/>
      <c r="AE346" s="8"/>
      <c r="AF346" s="8"/>
      <c r="AG346" s="8"/>
      <c r="AH346" s="8"/>
      <c r="AI346" s="8"/>
      <c r="AJ346" s="8"/>
      <c r="AK346" s="8"/>
    </row>
    <row r="347" spans="4:37">
      <c r="D347" s="6"/>
      <c r="E347" s="6"/>
      <c r="F347" s="7"/>
      <c r="G347" s="7"/>
      <c r="H347" s="7"/>
      <c r="I347" s="7"/>
      <c r="J347" s="7"/>
      <c r="K347" s="7"/>
      <c r="L347" s="7"/>
      <c r="M347" s="7"/>
      <c r="N347" s="7"/>
      <c r="O347" s="7"/>
      <c r="P347" s="7"/>
      <c r="Q347" s="7"/>
      <c r="R347" s="7"/>
      <c r="S347" s="7"/>
      <c r="T347" s="7"/>
      <c r="U347" s="7"/>
      <c r="V347" s="8"/>
      <c r="W347" s="8"/>
      <c r="X347" s="8"/>
      <c r="Y347" s="8"/>
      <c r="Z347" s="8"/>
      <c r="AA347" s="8"/>
      <c r="AB347" s="8"/>
      <c r="AC347" s="8"/>
      <c r="AD347" s="8"/>
      <c r="AE347" s="8"/>
      <c r="AF347" s="8"/>
      <c r="AG347" s="8"/>
      <c r="AH347" s="8"/>
      <c r="AI347" s="8"/>
      <c r="AJ347" s="8"/>
      <c r="AK347" s="8"/>
    </row>
    <row r="348" spans="4:37">
      <c r="D348" s="6"/>
      <c r="E348" s="6"/>
      <c r="F348" s="7"/>
      <c r="G348" s="7"/>
      <c r="H348" s="7"/>
      <c r="I348" s="7"/>
      <c r="J348" s="7"/>
      <c r="K348" s="7"/>
      <c r="L348" s="7"/>
      <c r="M348" s="7"/>
      <c r="N348" s="7"/>
      <c r="O348" s="7"/>
      <c r="P348" s="7"/>
      <c r="Q348" s="7"/>
      <c r="R348" s="7"/>
      <c r="S348" s="7"/>
      <c r="T348" s="7"/>
      <c r="U348" s="7"/>
      <c r="V348" s="8"/>
      <c r="W348" s="8"/>
      <c r="X348" s="8"/>
      <c r="Y348" s="8"/>
      <c r="Z348" s="8"/>
      <c r="AA348" s="8"/>
      <c r="AB348" s="8"/>
      <c r="AC348" s="8"/>
      <c r="AD348" s="8"/>
      <c r="AE348" s="8"/>
      <c r="AF348" s="8"/>
      <c r="AG348" s="8"/>
      <c r="AH348" s="8"/>
      <c r="AI348" s="8"/>
      <c r="AJ348" s="8"/>
      <c r="AK348" s="8"/>
    </row>
    <row r="349" spans="4:37">
      <c r="D349" s="6"/>
      <c r="E349" s="6"/>
      <c r="F349" s="7"/>
      <c r="G349" s="7"/>
      <c r="H349" s="7"/>
      <c r="I349" s="7"/>
      <c r="J349" s="7"/>
      <c r="K349" s="7"/>
      <c r="L349" s="7"/>
      <c r="M349" s="7"/>
      <c r="N349" s="7"/>
      <c r="O349" s="7"/>
      <c r="P349" s="7"/>
      <c r="Q349" s="7"/>
      <c r="R349" s="7"/>
      <c r="S349" s="7"/>
      <c r="T349" s="7"/>
      <c r="U349" s="7"/>
      <c r="V349" s="8"/>
      <c r="W349" s="8"/>
      <c r="X349" s="8"/>
      <c r="Y349" s="8"/>
      <c r="Z349" s="8"/>
      <c r="AA349" s="8"/>
      <c r="AB349" s="8"/>
      <c r="AC349" s="8"/>
      <c r="AD349" s="8"/>
      <c r="AE349" s="8"/>
      <c r="AF349" s="8"/>
      <c r="AG349" s="8"/>
      <c r="AH349" s="8"/>
      <c r="AI349" s="8"/>
      <c r="AJ349" s="8"/>
      <c r="AK349" s="8"/>
    </row>
    <row r="350" spans="4:37">
      <c r="D350" s="6"/>
      <c r="E350" s="6"/>
      <c r="F350" s="7"/>
      <c r="G350" s="7"/>
      <c r="H350" s="7"/>
      <c r="I350" s="7"/>
      <c r="J350" s="7"/>
      <c r="K350" s="7"/>
      <c r="L350" s="7"/>
      <c r="M350" s="7"/>
      <c r="N350" s="7"/>
      <c r="O350" s="7"/>
      <c r="P350" s="7"/>
      <c r="Q350" s="7"/>
      <c r="R350" s="7"/>
      <c r="S350" s="7"/>
      <c r="T350" s="7"/>
      <c r="U350" s="7"/>
      <c r="V350" s="8"/>
      <c r="W350" s="8"/>
      <c r="X350" s="8"/>
      <c r="Y350" s="8"/>
      <c r="Z350" s="8"/>
      <c r="AA350" s="8"/>
      <c r="AB350" s="8"/>
      <c r="AC350" s="8"/>
      <c r="AD350" s="8"/>
      <c r="AE350" s="8"/>
      <c r="AF350" s="8"/>
      <c r="AG350" s="8"/>
      <c r="AH350" s="8"/>
      <c r="AI350" s="8"/>
      <c r="AJ350" s="8"/>
      <c r="AK350" s="8"/>
    </row>
    <row r="351" spans="4:37">
      <c r="D351" s="6"/>
      <c r="E351" s="6"/>
      <c r="F351" s="7"/>
      <c r="G351" s="7"/>
      <c r="H351" s="7"/>
      <c r="I351" s="7"/>
      <c r="J351" s="7"/>
      <c r="K351" s="7"/>
      <c r="L351" s="7"/>
      <c r="M351" s="7"/>
      <c r="N351" s="7"/>
      <c r="O351" s="7"/>
      <c r="P351" s="7"/>
      <c r="Q351" s="7"/>
      <c r="R351" s="7"/>
      <c r="S351" s="7"/>
      <c r="T351" s="7"/>
      <c r="U351" s="7"/>
      <c r="V351" s="8"/>
      <c r="W351" s="8"/>
      <c r="X351" s="8"/>
      <c r="Y351" s="8"/>
      <c r="Z351" s="8"/>
      <c r="AA351" s="8"/>
      <c r="AB351" s="8"/>
      <c r="AC351" s="8"/>
      <c r="AD351" s="8"/>
      <c r="AE351" s="8"/>
      <c r="AF351" s="8"/>
      <c r="AG351" s="8"/>
      <c r="AH351" s="8"/>
      <c r="AI351" s="8"/>
      <c r="AJ351" s="8"/>
      <c r="AK351" s="8"/>
    </row>
    <row r="352" spans="4:37">
      <c r="D352" s="6"/>
      <c r="E352" s="6"/>
      <c r="F352" s="7"/>
      <c r="G352" s="7"/>
      <c r="H352" s="7"/>
      <c r="I352" s="7"/>
      <c r="J352" s="7"/>
      <c r="K352" s="7"/>
      <c r="L352" s="7"/>
      <c r="M352" s="7"/>
      <c r="N352" s="7"/>
      <c r="O352" s="7"/>
      <c r="P352" s="7"/>
      <c r="Q352" s="7"/>
      <c r="R352" s="7"/>
      <c r="S352" s="7"/>
      <c r="T352" s="7"/>
      <c r="U352" s="7"/>
      <c r="V352" s="8"/>
      <c r="W352" s="8"/>
      <c r="X352" s="8"/>
      <c r="Y352" s="8"/>
      <c r="Z352" s="8"/>
      <c r="AA352" s="8"/>
      <c r="AB352" s="8"/>
      <c r="AC352" s="8"/>
      <c r="AD352" s="8"/>
      <c r="AE352" s="8"/>
      <c r="AF352" s="8"/>
      <c r="AG352" s="8"/>
      <c r="AH352" s="8"/>
      <c r="AI352" s="8"/>
      <c r="AJ352" s="8"/>
      <c r="AK352" s="8"/>
    </row>
    <row r="353" spans="4:37">
      <c r="D353" s="6"/>
      <c r="E353" s="6"/>
      <c r="F353" s="7"/>
      <c r="G353" s="7"/>
      <c r="H353" s="7"/>
      <c r="I353" s="7"/>
      <c r="J353" s="7"/>
      <c r="K353" s="7"/>
      <c r="L353" s="7"/>
      <c r="M353" s="7"/>
      <c r="N353" s="7"/>
      <c r="O353" s="7"/>
      <c r="P353" s="7"/>
      <c r="Q353" s="7"/>
      <c r="R353" s="7"/>
      <c r="S353" s="7"/>
      <c r="T353" s="7"/>
      <c r="U353" s="7"/>
      <c r="V353" s="8"/>
      <c r="W353" s="8"/>
      <c r="X353" s="8"/>
      <c r="Y353" s="8"/>
      <c r="Z353" s="8"/>
      <c r="AA353" s="8"/>
      <c r="AB353" s="8"/>
      <c r="AC353" s="8"/>
      <c r="AD353" s="8"/>
      <c r="AE353" s="8"/>
      <c r="AF353" s="8"/>
      <c r="AG353" s="8"/>
      <c r="AH353" s="8"/>
      <c r="AI353" s="8"/>
      <c r="AJ353" s="8"/>
      <c r="AK353" s="8"/>
    </row>
    <row r="354" spans="4:37">
      <c r="D354" s="6"/>
      <c r="E354" s="6"/>
      <c r="F354" s="7"/>
      <c r="G354" s="7"/>
      <c r="H354" s="7"/>
      <c r="I354" s="7"/>
      <c r="J354" s="7"/>
      <c r="K354" s="7"/>
      <c r="L354" s="7"/>
      <c r="M354" s="7"/>
      <c r="N354" s="7"/>
      <c r="O354" s="7"/>
      <c r="P354" s="7"/>
      <c r="Q354" s="7"/>
      <c r="R354" s="7"/>
      <c r="S354" s="7"/>
      <c r="T354" s="7"/>
      <c r="U354" s="7"/>
      <c r="V354" s="8"/>
      <c r="W354" s="8"/>
      <c r="X354" s="8"/>
      <c r="Y354" s="8"/>
      <c r="Z354" s="8"/>
      <c r="AA354" s="8"/>
      <c r="AB354" s="8"/>
      <c r="AC354" s="8"/>
      <c r="AD354" s="8"/>
      <c r="AE354" s="8"/>
      <c r="AF354" s="8"/>
      <c r="AG354" s="8"/>
      <c r="AH354" s="8"/>
      <c r="AI354" s="8"/>
      <c r="AJ354" s="8"/>
      <c r="AK354" s="8"/>
    </row>
    <row r="355" spans="4:37">
      <c r="D355" s="6"/>
      <c r="E355" s="6"/>
      <c r="F355" s="7"/>
      <c r="G355" s="7"/>
      <c r="H355" s="7"/>
      <c r="I355" s="7"/>
      <c r="J355" s="7"/>
      <c r="K355" s="7"/>
      <c r="L355" s="7"/>
      <c r="M355" s="7"/>
      <c r="N355" s="7"/>
      <c r="O355" s="7"/>
      <c r="P355" s="7"/>
      <c r="Q355" s="7"/>
      <c r="R355" s="7"/>
      <c r="S355" s="7"/>
      <c r="T355" s="7"/>
      <c r="U355" s="7"/>
      <c r="V355" s="8"/>
      <c r="W355" s="8"/>
      <c r="X355" s="8"/>
      <c r="Y355" s="8"/>
      <c r="Z355" s="8"/>
      <c r="AA355" s="8"/>
      <c r="AB355" s="8"/>
      <c r="AC355" s="8"/>
      <c r="AD355" s="8"/>
      <c r="AE355" s="8"/>
      <c r="AF355" s="8"/>
      <c r="AG355" s="8"/>
      <c r="AH355" s="8"/>
      <c r="AI355" s="8"/>
      <c r="AJ355" s="8"/>
      <c r="AK355" s="8"/>
    </row>
    <row r="356" spans="4:37">
      <c r="D356" s="6"/>
      <c r="E356" s="6"/>
      <c r="F356" s="7"/>
      <c r="G356" s="7"/>
      <c r="H356" s="7"/>
      <c r="I356" s="7"/>
      <c r="J356" s="7"/>
      <c r="K356" s="7"/>
      <c r="L356" s="7"/>
      <c r="M356" s="7"/>
      <c r="N356" s="7"/>
      <c r="O356" s="7"/>
      <c r="P356" s="7"/>
      <c r="Q356" s="7"/>
      <c r="R356" s="7"/>
      <c r="S356" s="7"/>
      <c r="T356" s="7"/>
      <c r="U356" s="7"/>
      <c r="V356" s="8"/>
      <c r="W356" s="8"/>
      <c r="X356" s="8"/>
      <c r="Y356" s="8"/>
      <c r="Z356" s="8"/>
      <c r="AA356" s="8"/>
      <c r="AB356" s="8"/>
      <c r="AC356" s="8"/>
      <c r="AD356" s="8"/>
      <c r="AE356" s="8"/>
      <c r="AF356" s="8"/>
      <c r="AG356" s="8"/>
      <c r="AH356" s="8"/>
      <c r="AI356" s="8"/>
      <c r="AJ356" s="8"/>
      <c r="AK356" s="8"/>
    </row>
    <row r="357" spans="4:37">
      <c r="D357" s="6"/>
      <c r="E357" s="6"/>
      <c r="F357" s="7"/>
      <c r="G357" s="7"/>
      <c r="H357" s="7"/>
      <c r="I357" s="7"/>
      <c r="J357" s="7"/>
      <c r="K357" s="7"/>
      <c r="L357" s="7"/>
      <c r="M357" s="7"/>
      <c r="N357" s="7"/>
      <c r="O357" s="7"/>
      <c r="P357" s="7"/>
      <c r="Q357" s="7"/>
      <c r="R357" s="7"/>
      <c r="S357" s="7"/>
      <c r="T357" s="7"/>
      <c r="U357" s="7"/>
      <c r="V357" s="8"/>
      <c r="W357" s="8"/>
      <c r="X357" s="8"/>
      <c r="Y357" s="8"/>
      <c r="Z357" s="8"/>
      <c r="AA357" s="8"/>
      <c r="AB357" s="8"/>
      <c r="AC357" s="8"/>
      <c r="AD357" s="8"/>
      <c r="AE357" s="8"/>
      <c r="AF357" s="8"/>
      <c r="AG357" s="8"/>
      <c r="AH357" s="8"/>
      <c r="AI357" s="8"/>
      <c r="AJ357" s="8"/>
      <c r="AK357" s="8"/>
    </row>
    <row r="358" spans="4:37">
      <c r="D358" s="6"/>
      <c r="E358" s="6"/>
      <c r="F358" s="7"/>
      <c r="G358" s="7"/>
      <c r="H358" s="7"/>
      <c r="I358" s="7"/>
      <c r="J358" s="7"/>
      <c r="K358" s="7"/>
      <c r="L358" s="7"/>
      <c r="M358" s="7"/>
      <c r="N358" s="7"/>
      <c r="O358" s="7"/>
      <c r="P358" s="7"/>
      <c r="Q358" s="7"/>
      <c r="R358" s="7"/>
      <c r="S358" s="7"/>
      <c r="T358" s="7"/>
      <c r="U358" s="7"/>
      <c r="V358" s="8"/>
      <c r="W358" s="8"/>
      <c r="X358" s="8"/>
      <c r="Y358" s="8"/>
      <c r="Z358" s="8"/>
      <c r="AA358" s="8"/>
      <c r="AB358" s="8"/>
      <c r="AC358" s="8"/>
      <c r="AD358" s="8"/>
      <c r="AE358" s="8"/>
      <c r="AF358" s="8"/>
      <c r="AG358" s="8"/>
      <c r="AH358" s="8"/>
      <c r="AI358" s="8"/>
      <c r="AJ358" s="8"/>
      <c r="AK358" s="8"/>
    </row>
    <row r="359" spans="4:37">
      <c r="D359" s="6"/>
      <c r="E359" s="6"/>
      <c r="F359" s="7"/>
      <c r="G359" s="7"/>
      <c r="H359" s="7"/>
      <c r="I359" s="7"/>
      <c r="J359" s="7"/>
      <c r="K359" s="7"/>
      <c r="L359" s="7"/>
      <c r="M359" s="7"/>
      <c r="N359" s="7"/>
      <c r="O359" s="7"/>
      <c r="P359" s="7"/>
      <c r="Q359" s="7"/>
      <c r="R359" s="7"/>
      <c r="S359" s="7"/>
      <c r="T359" s="7"/>
      <c r="U359" s="7"/>
      <c r="V359" s="8"/>
      <c r="W359" s="8"/>
      <c r="X359" s="8"/>
      <c r="Y359" s="8"/>
      <c r="Z359" s="8"/>
      <c r="AA359" s="8"/>
      <c r="AB359" s="8"/>
      <c r="AC359" s="8"/>
      <c r="AD359" s="8"/>
      <c r="AE359" s="8"/>
      <c r="AF359" s="8"/>
      <c r="AG359" s="8"/>
      <c r="AH359" s="8"/>
      <c r="AI359" s="8"/>
      <c r="AJ359" s="8"/>
      <c r="AK359" s="8"/>
    </row>
    <row r="360" spans="4:37">
      <c r="D360" s="6"/>
      <c r="E360" s="6"/>
      <c r="F360" s="7"/>
      <c r="G360" s="7"/>
      <c r="H360" s="7"/>
      <c r="I360" s="7"/>
      <c r="J360" s="7"/>
      <c r="K360" s="7"/>
      <c r="L360" s="7"/>
      <c r="M360" s="7"/>
      <c r="N360" s="7"/>
      <c r="O360" s="7"/>
      <c r="P360" s="7"/>
      <c r="Q360" s="7"/>
      <c r="R360" s="7"/>
      <c r="S360" s="7"/>
      <c r="T360" s="7"/>
      <c r="U360" s="7"/>
      <c r="V360" s="8"/>
      <c r="W360" s="8"/>
      <c r="X360" s="8"/>
      <c r="Y360" s="8"/>
      <c r="Z360" s="8"/>
      <c r="AA360" s="8"/>
      <c r="AB360" s="8"/>
      <c r="AC360" s="8"/>
      <c r="AD360" s="8"/>
      <c r="AE360" s="8"/>
      <c r="AF360" s="8"/>
      <c r="AG360" s="8"/>
      <c r="AH360" s="8"/>
      <c r="AI360" s="8"/>
      <c r="AJ360" s="8"/>
      <c r="AK360" s="8"/>
    </row>
    <row r="361" spans="4:37">
      <c r="D361" s="6"/>
      <c r="E361" s="6"/>
      <c r="F361" s="7"/>
      <c r="G361" s="7"/>
      <c r="H361" s="7"/>
      <c r="I361" s="7"/>
      <c r="J361" s="7"/>
      <c r="K361" s="7"/>
      <c r="L361" s="7"/>
      <c r="M361" s="7"/>
      <c r="N361" s="7"/>
      <c r="O361" s="7"/>
      <c r="P361" s="7"/>
      <c r="Q361" s="7"/>
      <c r="R361" s="7"/>
      <c r="S361" s="7"/>
      <c r="T361" s="7"/>
      <c r="U361" s="7"/>
      <c r="V361" s="8"/>
      <c r="W361" s="8"/>
      <c r="X361" s="8"/>
      <c r="Y361" s="8"/>
      <c r="Z361" s="8"/>
      <c r="AA361" s="8"/>
      <c r="AB361" s="8"/>
      <c r="AC361" s="8"/>
      <c r="AD361" s="8"/>
      <c r="AE361" s="8"/>
      <c r="AF361" s="8"/>
      <c r="AG361" s="8"/>
      <c r="AH361" s="8"/>
      <c r="AI361" s="8"/>
      <c r="AJ361" s="8"/>
      <c r="AK361" s="8"/>
    </row>
    <row r="362" spans="4:37">
      <c r="D362" s="6"/>
      <c r="E362" s="6"/>
      <c r="F362" s="7"/>
      <c r="G362" s="7"/>
      <c r="H362" s="7"/>
      <c r="I362" s="7"/>
      <c r="J362" s="7"/>
      <c r="K362" s="7"/>
      <c r="L362" s="7"/>
      <c r="M362" s="7"/>
      <c r="N362" s="7"/>
      <c r="O362" s="7"/>
      <c r="P362" s="7"/>
      <c r="Q362" s="7"/>
      <c r="R362" s="7"/>
      <c r="S362" s="7"/>
      <c r="T362" s="7"/>
      <c r="U362" s="7"/>
      <c r="V362" s="8"/>
      <c r="W362" s="8"/>
      <c r="X362" s="8"/>
      <c r="Y362" s="8"/>
      <c r="Z362" s="8"/>
      <c r="AA362" s="8"/>
      <c r="AB362" s="8"/>
      <c r="AC362" s="8"/>
      <c r="AD362" s="8"/>
      <c r="AE362" s="8"/>
      <c r="AF362" s="8"/>
      <c r="AG362" s="8"/>
      <c r="AH362" s="8"/>
      <c r="AI362" s="8"/>
      <c r="AJ362" s="8"/>
      <c r="AK362" s="8"/>
    </row>
    <row r="363" spans="4:37">
      <c r="D363" s="6"/>
      <c r="E363" s="6"/>
      <c r="F363" s="7"/>
      <c r="G363" s="7"/>
      <c r="H363" s="7"/>
      <c r="I363" s="7"/>
      <c r="J363" s="7"/>
      <c r="K363" s="7"/>
      <c r="L363" s="7"/>
      <c r="M363" s="7"/>
      <c r="N363" s="7"/>
      <c r="O363" s="7"/>
      <c r="P363" s="7"/>
      <c r="Q363" s="7"/>
      <c r="R363" s="7"/>
      <c r="S363" s="7"/>
      <c r="T363" s="7"/>
      <c r="U363" s="7"/>
      <c r="V363" s="8"/>
      <c r="W363" s="8"/>
      <c r="X363" s="8"/>
      <c r="Y363" s="8"/>
      <c r="Z363" s="8"/>
      <c r="AA363" s="8"/>
      <c r="AB363" s="8"/>
      <c r="AC363" s="8"/>
      <c r="AD363" s="8"/>
      <c r="AE363" s="8"/>
      <c r="AF363" s="8"/>
      <c r="AG363" s="8"/>
      <c r="AH363" s="8"/>
      <c r="AI363" s="8"/>
      <c r="AJ363" s="8"/>
      <c r="AK363" s="8"/>
    </row>
    <row r="364" spans="4:37">
      <c r="D364" s="6"/>
      <c r="E364" s="6"/>
      <c r="F364" s="7"/>
      <c r="G364" s="7"/>
      <c r="H364" s="7"/>
      <c r="I364" s="7"/>
      <c r="J364" s="7"/>
      <c r="K364" s="7"/>
      <c r="L364" s="7"/>
      <c r="M364" s="7"/>
      <c r="N364" s="7"/>
      <c r="O364" s="7"/>
      <c r="P364" s="7"/>
      <c r="Q364" s="7"/>
      <c r="R364" s="7"/>
      <c r="S364" s="7"/>
      <c r="T364" s="7"/>
      <c r="U364" s="7"/>
      <c r="V364" s="8"/>
      <c r="W364" s="8"/>
      <c r="X364" s="8"/>
      <c r="Y364" s="8"/>
      <c r="Z364" s="8"/>
      <c r="AA364" s="8"/>
      <c r="AB364" s="8"/>
      <c r="AC364" s="8"/>
      <c r="AD364" s="8"/>
      <c r="AE364" s="8"/>
      <c r="AF364" s="8"/>
      <c r="AG364" s="8"/>
      <c r="AH364" s="8"/>
      <c r="AI364" s="8"/>
      <c r="AJ364" s="8"/>
      <c r="AK364" s="8"/>
    </row>
    <row r="365" spans="4:37">
      <c r="D365" s="6"/>
      <c r="E365" s="6"/>
      <c r="F365" s="7"/>
      <c r="G365" s="7"/>
      <c r="H365" s="7"/>
      <c r="I365" s="7"/>
      <c r="J365" s="7"/>
      <c r="K365" s="7"/>
      <c r="L365" s="7"/>
      <c r="M365" s="7"/>
      <c r="N365" s="7"/>
      <c r="O365" s="7"/>
      <c r="P365" s="7"/>
      <c r="Q365" s="7"/>
      <c r="R365" s="7"/>
      <c r="S365" s="7"/>
      <c r="T365" s="7"/>
      <c r="U365" s="7"/>
      <c r="V365" s="8"/>
      <c r="W365" s="8"/>
      <c r="X365" s="8"/>
      <c r="Y365" s="8"/>
      <c r="Z365" s="8"/>
      <c r="AA365" s="8"/>
      <c r="AB365" s="8"/>
      <c r="AC365" s="8"/>
      <c r="AD365" s="8"/>
      <c r="AE365" s="8"/>
      <c r="AF365" s="8"/>
      <c r="AG365" s="8"/>
      <c r="AH365" s="8"/>
      <c r="AI365" s="8"/>
      <c r="AJ365" s="8"/>
      <c r="AK365" s="8"/>
    </row>
    <row r="366" spans="4:37">
      <c r="D366" s="6"/>
      <c r="E366" s="6"/>
      <c r="F366" s="7"/>
      <c r="G366" s="7"/>
      <c r="H366" s="7"/>
      <c r="I366" s="7"/>
      <c r="J366" s="7"/>
      <c r="K366" s="7"/>
      <c r="L366" s="7"/>
      <c r="M366" s="7"/>
      <c r="N366" s="7"/>
      <c r="O366" s="7"/>
      <c r="P366" s="7"/>
      <c r="Q366" s="7"/>
      <c r="R366" s="7"/>
      <c r="S366" s="7"/>
      <c r="T366" s="7"/>
      <c r="U366" s="7"/>
      <c r="V366" s="8"/>
      <c r="W366" s="8"/>
      <c r="X366" s="8"/>
      <c r="Y366" s="8"/>
      <c r="Z366" s="8"/>
      <c r="AA366" s="8"/>
      <c r="AB366" s="8"/>
      <c r="AC366" s="8"/>
      <c r="AD366" s="8"/>
      <c r="AE366" s="8"/>
      <c r="AF366" s="8"/>
      <c r="AG366" s="8"/>
      <c r="AH366" s="8"/>
      <c r="AI366" s="8"/>
      <c r="AJ366" s="8"/>
      <c r="AK366" s="8"/>
    </row>
    <row r="367" spans="4:37">
      <c r="D367" s="6"/>
      <c r="E367" s="6"/>
      <c r="F367" s="7"/>
      <c r="G367" s="7"/>
      <c r="H367" s="7"/>
      <c r="I367" s="7"/>
      <c r="J367" s="7"/>
      <c r="K367" s="7"/>
      <c r="L367" s="7"/>
      <c r="M367" s="7"/>
      <c r="N367" s="7"/>
      <c r="O367" s="7"/>
      <c r="P367" s="7"/>
      <c r="Q367" s="7"/>
      <c r="R367" s="7"/>
      <c r="S367" s="7"/>
      <c r="T367" s="7"/>
      <c r="U367" s="7"/>
      <c r="V367" s="8"/>
      <c r="W367" s="8"/>
      <c r="X367" s="8"/>
      <c r="Y367" s="8"/>
      <c r="Z367" s="8"/>
      <c r="AA367" s="8"/>
      <c r="AB367" s="8"/>
      <c r="AC367" s="8"/>
      <c r="AD367" s="8"/>
      <c r="AE367" s="8"/>
      <c r="AF367" s="8"/>
      <c r="AG367" s="8"/>
      <c r="AH367" s="8"/>
      <c r="AI367" s="8"/>
      <c r="AJ367" s="8"/>
      <c r="AK367" s="8"/>
    </row>
    <row r="368" spans="4:37">
      <c r="D368" s="6"/>
      <c r="E368" s="6"/>
      <c r="F368" s="7"/>
      <c r="G368" s="7"/>
      <c r="H368" s="7"/>
      <c r="I368" s="7"/>
      <c r="J368" s="7"/>
      <c r="K368" s="7"/>
      <c r="L368" s="7"/>
      <c r="M368" s="7"/>
      <c r="N368" s="7"/>
      <c r="O368" s="7"/>
      <c r="P368" s="7"/>
      <c r="Q368" s="7"/>
      <c r="R368" s="7"/>
      <c r="S368" s="7"/>
      <c r="T368" s="7"/>
      <c r="U368" s="7"/>
      <c r="V368" s="8"/>
      <c r="W368" s="8"/>
      <c r="X368" s="8"/>
      <c r="Y368" s="8"/>
      <c r="Z368" s="8"/>
      <c r="AA368" s="8"/>
      <c r="AB368" s="8"/>
      <c r="AC368" s="8"/>
      <c r="AD368" s="8"/>
      <c r="AE368" s="8"/>
      <c r="AF368" s="8"/>
      <c r="AG368" s="8"/>
      <c r="AH368" s="8"/>
      <c r="AI368" s="8"/>
      <c r="AJ368" s="8"/>
      <c r="AK368" s="8"/>
    </row>
    <row r="369" spans="4:37">
      <c r="D369" s="6"/>
      <c r="E369" s="6"/>
      <c r="F369" s="7"/>
      <c r="G369" s="7"/>
      <c r="H369" s="7"/>
      <c r="I369" s="7"/>
      <c r="J369" s="7"/>
      <c r="K369" s="7"/>
      <c r="L369" s="7"/>
      <c r="M369" s="7"/>
      <c r="N369" s="7"/>
      <c r="O369" s="7"/>
      <c r="P369" s="7"/>
      <c r="Q369" s="7"/>
      <c r="R369" s="7"/>
      <c r="S369" s="7"/>
      <c r="T369" s="7"/>
      <c r="U369" s="7"/>
      <c r="V369" s="8"/>
      <c r="W369" s="8"/>
      <c r="X369" s="8"/>
      <c r="Y369" s="8"/>
      <c r="Z369" s="8"/>
      <c r="AA369" s="8"/>
      <c r="AB369" s="8"/>
      <c r="AC369" s="8"/>
      <c r="AD369" s="8"/>
      <c r="AE369" s="8"/>
      <c r="AF369" s="8"/>
      <c r="AG369" s="8"/>
      <c r="AH369" s="8"/>
      <c r="AI369" s="8"/>
      <c r="AJ369" s="8"/>
      <c r="AK369" s="8"/>
    </row>
    <row r="370" spans="4:37">
      <c r="D370" s="6"/>
      <c r="E370" s="6"/>
      <c r="F370" s="7"/>
      <c r="G370" s="7"/>
      <c r="H370" s="7"/>
      <c r="I370" s="7"/>
      <c r="J370" s="7"/>
      <c r="K370" s="7"/>
      <c r="L370" s="7"/>
      <c r="M370" s="7"/>
      <c r="N370" s="7"/>
      <c r="O370" s="7"/>
      <c r="P370" s="7"/>
      <c r="Q370" s="7"/>
      <c r="R370" s="7"/>
      <c r="S370" s="7"/>
      <c r="T370" s="7"/>
      <c r="U370" s="7"/>
      <c r="V370" s="8"/>
      <c r="W370" s="8"/>
      <c r="X370" s="8"/>
      <c r="Y370" s="8"/>
      <c r="Z370" s="8"/>
      <c r="AA370" s="8"/>
      <c r="AB370" s="8"/>
      <c r="AC370" s="8"/>
      <c r="AD370" s="8"/>
      <c r="AE370" s="8"/>
      <c r="AF370" s="8"/>
      <c r="AG370" s="8"/>
      <c r="AH370" s="8"/>
      <c r="AI370" s="8"/>
      <c r="AJ370" s="8"/>
      <c r="AK370" s="8"/>
    </row>
    <row r="371" spans="4:37">
      <c r="D371" s="6"/>
      <c r="E371" s="6"/>
      <c r="F371" s="7"/>
      <c r="G371" s="7"/>
      <c r="H371" s="7"/>
      <c r="I371" s="7"/>
      <c r="J371" s="7"/>
      <c r="K371" s="7"/>
      <c r="L371" s="7"/>
      <c r="M371" s="7"/>
      <c r="N371" s="7"/>
      <c r="O371" s="7"/>
      <c r="P371" s="7"/>
      <c r="Q371" s="7"/>
      <c r="R371" s="7"/>
      <c r="S371" s="7"/>
      <c r="T371" s="7"/>
      <c r="U371" s="7"/>
      <c r="V371" s="8"/>
      <c r="W371" s="8"/>
      <c r="X371" s="8"/>
      <c r="Y371" s="8"/>
      <c r="Z371" s="8"/>
      <c r="AA371" s="8"/>
      <c r="AB371" s="8"/>
      <c r="AC371" s="8"/>
      <c r="AD371" s="8"/>
      <c r="AE371" s="8"/>
      <c r="AF371" s="8"/>
      <c r="AG371" s="8"/>
      <c r="AH371" s="8"/>
      <c r="AI371" s="8"/>
      <c r="AJ371" s="8"/>
      <c r="AK371" s="8"/>
    </row>
    <row r="372" spans="4:37">
      <c r="D372" s="6"/>
      <c r="E372" s="6"/>
      <c r="F372" s="7"/>
      <c r="G372" s="7"/>
      <c r="H372" s="7"/>
      <c r="I372" s="7"/>
      <c r="J372" s="7"/>
      <c r="K372" s="7"/>
      <c r="L372" s="7"/>
      <c r="M372" s="7"/>
      <c r="N372" s="7"/>
      <c r="O372" s="7"/>
      <c r="P372" s="7"/>
      <c r="Q372" s="7"/>
      <c r="R372" s="7"/>
      <c r="S372" s="7"/>
      <c r="T372" s="7"/>
      <c r="U372" s="7"/>
      <c r="V372" s="8"/>
      <c r="W372" s="8"/>
      <c r="X372" s="8"/>
      <c r="Y372" s="8"/>
      <c r="Z372" s="8"/>
      <c r="AA372" s="8"/>
      <c r="AB372" s="8"/>
      <c r="AC372" s="8"/>
      <c r="AD372" s="8"/>
      <c r="AE372" s="8"/>
      <c r="AF372" s="8"/>
      <c r="AG372" s="8"/>
      <c r="AH372" s="8"/>
      <c r="AI372" s="8"/>
      <c r="AJ372" s="8"/>
      <c r="AK372" s="8"/>
    </row>
    <row r="373" spans="4:37">
      <c r="D373" s="6"/>
      <c r="E373" s="6"/>
      <c r="F373" s="7"/>
      <c r="G373" s="7"/>
      <c r="H373" s="7"/>
      <c r="I373" s="7"/>
      <c r="J373" s="7"/>
      <c r="K373" s="7"/>
      <c r="L373" s="7"/>
      <c r="M373" s="7"/>
      <c r="N373" s="7"/>
      <c r="O373" s="7"/>
      <c r="P373" s="7"/>
      <c r="Q373" s="7"/>
      <c r="R373" s="7"/>
      <c r="S373" s="7"/>
      <c r="T373" s="7"/>
      <c r="U373" s="7"/>
      <c r="V373" s="8"/>
      <c r="W373" s="8"/>
      <c r="X373" s="8"/>
      <c r="Y373" s="8"/>
      <c r="Z373" s="8"/>
      <c r="AA373" s="8"/>
      <c r="AB373" s="8"/>
      <c r="AC373" s="8"/>
      <c r="AD373" s="8"/>
      <c r="AE373" s="8"/>
      <c r="AF373" s="8"/>
      <c r="AG373" s="8"/>
      <c r="AH373" s="8"/>
      <c r="AI373" s="8"/>
      <c r="AJ373" s="8"/>
      <c r="AK373" s="8"/>
    </row>
    <row r="374" spans="4:37">
      <c r="D374" s="6"/>
      <c r="E374" s="6"/>
      <c r="F374" s="7"/>
      <c r="G374" s="7"/>
      <c r="H374" s="7"/>
      <c r="I374" s="7"/>
      <c r="J374" s="7"/>
      <c r="K374" s="7"/>
      <c r="L374" s="7"/>
      <c r="M374" s="7"/>
      <c r="N374" s="7"/>
      <c r="O374" s="7"/>
      <c r="P374" s="7"/>
      <c r="Q374" s="7"/>
      <c r="R374" s="7"/>
      <c r="S374" s="7"/>
      <c r="T374" s="7"/>
      <c r="U374" s="7"/>
      <c r="V374" s="8"/>
      <c r="W374" s="8"/>
      <c r="X374" s="8"/>
      <c r="Y374" s="8"/>
      <c r="Z374" s="8"/>
      <c r="AA374" s="8"/>
      <c r="AB374" s="8"/>
      <c r="AC374" s="8"/>
      <c r="AD374" s="8"/>
      <c r="AE374" s="8"/>
      <c r="AF374" s="8"/>
      <c r="AG374" s="8"/>
      <c r="AH374" s="8"/>
      <c r="AI374" s="8"/>
      <c r="AJ374" s="8"/>
      <c r="AK374" s="8"/>
    </row>
    <row r="375" spans="4:37">
      <c r="D375" s="6"/>
      <c r="E375" s="6"/>
      <c r="F375" s="7"/>
      <c r="G375" s="7"/>
      <c r="H375" s="7"/>
      <c r="I375" s="7"/>
      <c r="J375" s="7"/>
      <c r="K375" s="7"/>
      <c r="L375" s="7"/>
      <c r="M375" s="7"/>
      <c r="N375" s="7"/>
      <c r="O375" s="7"/>
      <c r="P375" s="7"/>
      <c r="Q375" s="7"/>
      <c r="R375" s="7"/>
      <c r="S375" s="7"/>
      <c r="T375" s="7"/>
      <c r="U375" s="7"/>
      <c r="V375" s="8"/>
      <c r="W375" s="8"/>
      <c r="X375" s="8"/>
      <c r="Y375" s="8"/>
      <c r="Z375" s="8"/>
      <c r="AA375" s="8"/>
      <c r="AB375" s="8"/>
      <c r="AC375" s="8"/>
      <c r="AD375" s="8"/>
      <c r="AE375" s="8"/>
      <c r="AF375" s="8"/>
      <c r="AG375" s="8"/>
      <c r="AH375" s="8"/>
      <c r="AI375" s="8"/>
      <c r="AJ375" s="8"/>
      <c r="AK375" s="8"/>
    </row>
    <row r="376" spans="4:37">
      <c r="D376" s="6"/>
      <c r="E376" s="6"/>
      <c r="F376" s="7"/>
      <c r="G376" s="7"/>
      <c r="H376" s="7"/>
      <c r="I376" s="7"/>
      <c r="J376" s="7"/>
      <c r="K376" s="7"/>
      <c r="L376" s="7"/>
      <c r="M376" s="7"/>
      <c r="N376" s="7"/>
      <c r="O376" s="7"/>
      <c r="P376" s="7"/>
      <c r="Q376" s="7"/>
      <c r="R376" s="7"/>
      <c r="S376" s="7"/>
      <c r="T376" s="7"/>
      <c r="U376" s="7"/>
      <c r="V376" s="8"/>
      <c r="W376" s="8"/>
      <c r="X376" s="8"/>
      <c r="Y376" s="8"/>
      <c r="Z376" s="8"/>
      <c r="AA376" s="8"/>
      <c r="AB376" s="8"/>
      <c r="AC376" s="8"/>
      <c r="AD376" s="8"/>
      <c r="AE376" s="8"/>
      <c r="AF376" s="8"/>
      <c r="AG376" s="8"/>
      <c r="AH376" s="8"/>
      <c r="AI376" s="8"/>
      <c r="AJ376" s="8"/>
      <c r="AK376" s="8"/>
    </row>
    <row r="377" spans="4:37">
      <c r="D377" s="6"/>
      <c r="E377" s="6"/>
      <c r="F377" s="7"/>
      <c r="G377" s="7"/>
      <c r="H377" s="7"/>
      <c r="I377" s="7"/>
      <c r="J377" s="7"/>
      <c r="K377" s="7"/>
      <c r="L377" s="7"/>
      <c r="M377" s="7"/>
      <c r="N377" s="7"/>
      <c r="O377" s="7"/>
      <c r="P377" s="7"/>
      <c r="Q377" s="7"/>
      <c r="R377" s="7"/>
      <c r="S377" s="7"/>
      <c r="T377" s="7"/>
      <c r="U377" s="7"/>
      <c r="V377" s="8"/>
      <c r="W377" s="8"/>
      <c r="X377" s="8"/>
      <c r="Y377" s="8"/>
      <c r="Z377" s="8"/>
      <c r="AA377" s="8"/>
      <c r="AB377" s="8"/>
      <c r="AC377" s="8"/>
      <c r="AD377" s="8"/>
      <c r="AE377" s="8"/>
      <c r="AF377" s="8"/>
      <c r="AG377" s="8"/>
      <c r="AH377" s="8"/>
      <c r="AI377" s="8"/>
      <c r="AJ377" s="8"/>
      <c r="AK377" s="8"/>
    </row>
    <row r="378" spans="4:37">
      <c r="D378" s="6"/>
      <c r="E378" s="6"/>
      <c r="F378" s="7"/>
      <c r="G378" s="7"/>
      <c r="H378" s="7"/>
      <c r="I378" s="7"/>
      <c r="J378" s="7"/>
      <c r="K378" s="7"/>
      <c r="L378" s="7"/>
      <c r="M378" s="7"/>
      <c r="N378" s="7"/>
      <c r="O378" s="7"/>
      <c r="P378" s="7"/>
      <c r="Q378" s="7"/>
      <c r="R378" s="7"/>
      <c r="S378" s="7"/>
      <c r="T378" s="7"/>
      <c r="U378" s="7"/>
      <c r="V378" s="8"/>
      <c r="W378" s="8"/>
      <c r="X378" s="8"/>
      <c r="Y378" s="8"/>
      <c r="Z378" s="8"/>
      <c r="AA378" s="8"/>
      <c r="AB378" s="8"/>
      <c r="AC378" s="8"/>
      <c r="AD378" s="8"/>
      <c r="AE378" s="8"/>
      <c r="AF378" s="8"/>
      <c r="AG378" s="8"/>
      <c r="AH378" s="8"/>
      <c r="AI378" s="8"/>
      <c r="AJ378" s="8"/>
      <c r="AK378" s="8"/>
    </row>
    <row r="379" spans="4:37">
      <c r="D379" s="6"/>
      <c r="E379" s="6"/>
      <c r="F379" s="7"/>
      <c r="G379" s="7"/>
      <c r="H379" s="7"/>
      <c r="I379" s="7"/>
      <c r="J379" s="7"/>
      <c r="K379" s="7"/>
      <c r="L379" s="7"/>
      <c r="M379" s="7"/>
      <c r="N379" s="7"/>
      <c r="O379" s="7"/>
      <c r="P379" s="7"/>
      <c r="Q379" s="7"/>
      <c r="R379" s="7"/>
      <c r="S379" s="7"/>
      <c r="T379" s="7"/>
      <c r="U379" s="7"/>
      <c r="V379" s="8"/>
      <c r="W379" s="8"/>
      <c r="X379" s="8"/>
      <c r="Y379" s="8"/>
      <c r="Z379" s="8"/>
      <c r="AA379" s="8"/>
      <c r="AB379" s="8"/>
      <c r="AC379" s="8"/>
      <c r="AD379" s="8"/>
      <c r="AE379" s="8"/>
      <c r="AF379" s="8"/>
      <c r="AG379" s="8"/>
      <c r="AH379" s="8"/>
      <c r="AI379" s="8"/>
      <c r="AJ379" s="8"/>
      <c r="AK379" s="8"/>
    </row>
    <row r="380" spans="4:37">
      <c r="D380" s="6"/>
      <c r="E380" s="6"/>
      <c r="F380" s="7"/>
      <c r="G380" s="7"/>
      <c r="H380" s="7"/>
      <c r="I380" s="7"/>
      <c r="J380" s="7"/>
      <c r="K380" s="7"/>
      <c r="L380" s="7"/>
      <c r="M380" s="7"/>
      <c r="N380" s="7"/>
      <c r="O380" s="7"/>
      <c r="P380" s="7"/>
      <c r="Q380" s="7"/>
      <c r="R380" s="7"/>
      <c r="S380" s="7"/>
      <c r="T380" s="7"/>
      <c r="U380" s="7"/>
      <c r="V380" s="8"/>
      <c r="W380" s="8"/>
      <c r="X380" s="8"/>
      <c r="Y380" s="8"/>
      <c r="Z380" s="8"/>
      <c r="AA380" s="8"/>
      <c r="AB380" s="8"/>
      <c r="AC380" s="8"/>
      <c r="AD380" s="8"/>
      <c r="AE380" s="8"/>
      <c r="AF380" s="8"/>
      <c r="AG380" s="8"/>
      <c r="AH380" s="8"/>
      <c r="AI380" s="8"/>
      <c r="AJ380" s="8"/>
      <c r="AK380" s="8"/>
    </row>
    <row r="381" spans="4:37">
      <c r="D381" s="6"/>
      <c r="E381" s="6"/>
      <c r="F381" s="7"/>
      <c r="G381" s="7"/>
      <c r="H381" s="7"/>
      <c r="I381" s="7"/>
      <c r="J381" s="7"/>
      <c r="K381" s="7"/>
      <c r="L381" s="7"/>
      <c r="M381" s="7"/>
      <c r="N381" s="7"/>
      <c r="O381" s="7"/>
      <c r="P381" s="7"/>
      <c r="Q381" s="7"/>
      <c r="R381" s="7"/>
      <c r="S381" s="7"/>
      <c r="T381" s="7"/>
      <c r="U381" s="7"/>
      <c r="V381" s="8"/>
      <c r="W381" s="8"/>
      <c r="X381" s="8"/>
      <c r="Y381" s="8"/>
      <c r="Z381" s="8"/>
      <c r="AA381" s="8"/>
      <c r="AB381" s="8"/>
      <c r="AC381" s="8"/>
      <c r="AD381" s="8"/>
      <c r="AE381" s="8"/>
      <c r="AF381" s="8"/>
      <c r="AG381" s="8"/>
      <c r="AH381" s="8"/>
      <c r="AI381" s="8"/>
      <c r="AJ381" s="8"/>
      <c r="AK381" s="8"/>
    </row>
    <row r="382" spans="4:37">
      <c r="D382" s="6"/>
      <c r="E382" s="6"/>
      <c r="F382" s="7"/>
      <c r="G382" s="7"/>
      <c r="H382" s="7"/>
      <c r="I382" s="7"/>
      <c r="J382" s="7"/>
      <c r="K382" s="7"/>
      <c r="L382" s="7"/>
      <c r="M382" s="7"/>
      <c r="N382" s="7"/>
      <c r="O382" s="7"/>
      <c r="P382" s="7"/>
      <c r="Q382" s="7"/>
      <c r="R382" s="7"/>
      <c r="S382" s="7"/>
      <c r="T382" s="7"/>
      <c r="U382" s="7"/>
      <c r="V382" s="8"/>
      <c r="W382" s="8"/>
      <c r="X382" s="8"/>
      <c r="Y382" s="8"/>
      <c r="Z382" s="8"/>
      <c r="AA382" s="8"/>
      <c r="AB382" s="8"/>
      <c r="AC382" s="8"/>
      <c r="AD382" s="8"/>
      <c r="AE382" s="8"/>
      <c r="AF382" s="8"/>
      <c r="AG382" s="8"/>
      <c r="AH382" s="8"/>
      <c r="AI382" s="8"/>
      <c r="AJ382" s="8"/>
      <c r="AK382" s="8"/>
    </row>
    <row r="383" spans="4:37">
      <c r="D383" s="6"/>
      <c r="E383" s="6"/>
      <c r="F383" s="7"/>
      <c r="G383" s="7"/>
      <c r="H383" s="7"/>
      <c r="I383" s="7"/>
      <c r="J383" s="7"/>
      <c r="K383" s="7"/>
      <c r="L383" s="7"/>
      <c r="M383" s="7"/>
      <c r="N383" s="7"/>
      <c r="O383" s="7"/>
      <c r="P383" s="7"/>
      <c r="Q383" s="7"/>
      <c r="R383" s="7"/>
      <c r="S383" s="7"/>
      <c r="T383" s="7"/>
      <c r="U383" s="7"/>
      <c r="V383" s="8"/>
      <c r="W383" s="8"/>
      <c r="X383" s="8"/>
      <c r="Y383" s="8"/>
      <c r="Z383" s="8"/>
      <c r="AA383" s="8"/>
      <c r="AB383" s="8"/>
      <c r="AC383" s="8"/>
      <c r="AD383" s="8"/>
      <c r="AE383" s="8"/>
      <c r="AF383" s="8"/>
      <c r="AG383" s="8"/>
      <c r="AH383" s="8"/>
      <c r="AI383" s="8"/>
      <c r="AJ383" s="8"/>
      <c r="AK383" s="8"/>
    </row>
    <row r="384" spans="4:37">
      <c r="D384" s="6"/>
      <c r="E384" s="6"/>
      <c r="F384" s="7"/>
      <c r="G384" s="7"/>
      <c r="H384" s="7"/>
      <c r="I384" s="7"/>
      <c r="J384" s="7"/>
      <c r="K384" s="7"/>
      <c r="L384" s="7"/>
      <c r="M384" s="7"/>
      <c r="N384" s="7"/>
      <c r="O384" s="7"/>
      <c r="P384" s="7"/>
      <c r="Q384" s="7"/>
      <c r="R384" s="7"/>
      <c r="S384" s="7"/>
      <c r="T384" s="7"/>
      <c r="U384" s="7"/>
      <c r="V384" s="8"/>
      <c r="W384" s="8"/>
      <c r="X384" s="8"/>
      <c r="Y384" s="8"/>
      <c r="Z384" s="8"/>
      <c r="AA384" s="8"/>
      <c r="AB384" s="8"/>
      <c r="AC384" s="8"/>
      <c r="AD384" s="8"/>
      <c r="AE384" s="8"/>
      <c r="AF384" s="8"/>
      <c r="AG384" s="8"/>
      <c r="AH384" s="8"/>
      <c r="AI384" s="8"/>
      <c r="AJ384" s="8"/>
      <c r="AK384" s="8"/>
    </row>
    <row r="385" spans="4:37">
      <c r="D385" s="6"/>
      <c r="E385" s="6"/>
      <c r="F385" s="7"/>
      <c r="G385" s="7"/>
      <c r="H385" s="7"/>
      <c r="I385" s="7"/>
      <c r="J385" s="7"/>
      <c r="K385" s="7"/>
      <c r="L385" s="7"/>
      <c r="M385" s="7"/>
      <c r="N385" s="7"/>
      <c r="O385" s="7"/>
      <c r="P385" s="7"/>
      <c r="Q385" s="7"/>
      <c r="R385" s="7"/>
      <c r="S385" s="7"/>
      <c r="T385" s="7"/>
      <c r="U385" s="7"/>
      <c r="V385" s="8"/>
      <c r="W385" s="8"/>
      <c r="X385" s="8"/>
      <c r="Y385" s="8"/>
      <c r="Z385" s="8"/>
      <c r="AA385" s="8"/>
      <c r="AB385" s="8"/>
      <c r="AC385" s="8"/>
      <c r="AD385" s="8"/>
      <c r="AE385" s="8"/>
      <c r="AF385" s="8"/>
      <c r="AG385" s="8"/>
      <c r="AH385" s="8"/>
      <c r="AI385" s="8"/>
      <c r="AJ385" s="8"/>
      <c r="AK385" s="8"/>
    </row>
    <row r="386" spans="4:37">
      <c r="D386" s="6"/>
      <c r="E386" s="6"/>
      <c r="F386" s="7"/>
      <c r="G386" s="7"/>
      <c r="H386" s="7"/>
      <c r="I386" s="7"/>
      <c r="J386" s="7"/>
      <c r="K386" s="7"/>
      <c r="L386" s="7"/>
      <c r="M386" s="7"/>
      <c r="N386" s="7"/>
      <c r="O386" s="7"/>
      <c r="P386" s="7"/>
      <c r="Q386" s="7"/>
      <c r="R386" s="7"/>
      <c r="S386" s="7"/>
      <c r="T386" s="7"/>
      <c r="U386" s="7"/>
      <c r="V386" s="8"/>
      <c r="W386" s="8"/>
      <c r="X386" s="8"/>
      <c r="Y386" s="8"/>
      <c r="Z386" s="8"/>
      <c r="AA386" s="8"/>
      <c r="AB386" s="8"/>
      <c r="AC386" s="8"/>
      <c r="AD386" s="8"/>
      <c r="AE386" s="8"/>
      <c r="AF386" s="8"/>
      <c r="AG386" s="8"/>
      <c r="AH386" s="8"/>
      <c r="AI386" s="8"/>
      <c r="AJ386" s="8"/>
      <c r="AK386" s="8"/>
    </row>
    <row r="387" spans="4:37">
      <c r="D387" s="6"/>
      <c r="E387" s="6"/>
      <c r="F387" s="7"/>
      <c r="G387" s="7"/>
      <c r="H387" s="7"/>
      <c r="I387" s="7"/>
      <c r="J387" s="7"/>
      <c r="K387" s="7"/>
      <c r="L387" s="7"/>
      <c r="M387" s="7"/>
      <c r="N387" s="7"/>
      <c r="O387" s="7"/>
      <c r="P387" s="7"/>
      <c r="Q387" s="7"/>
      <c r="R387" s="7"/>
      <c r="S387" s="7"/>
      <c r="T387" s="7"/>
      <c r="U387" s="7"/>
      <c r="V387" s="8"/>
      <c r="W387" s="8"/>
      <c r="X387" s="8"/>
      <c r="Y387" s="8"/>
      <c r="Z387" s="8"/>
      <c r="AA387" s="8"/>
      <c r="AB387" s="8"/>
      <c r="AC387" s="8"/>
      <c r="AD387" s="8"/>
      <c r="AE387" s="8"/>
      <c r="AF387" s="8"/>
      <c r="AG387" s="8"/>
      <c r="AH387" s="8"/>
      <c r="AI387" s="8"/>
      <c r="AJ387" s="8"/>
      <c r="AK387" s="8"/>
    </row>
    <row r="388" spans="4:37">
      <c r="D388" s="6"/>
      <c r="E388" s="6"/>
      <c r="F388" s="7"/>
      <c r="G388" s="7"/>
      <c r="H388" s="7"/>
      <c r="I388" s="7"/>
      <c r="J388" s="7"/>
      <c r="K388" s="7"/>
      <c r="L388" s="7"/>
      <c r="M388" s="7"/>
      <c r="N388" s="7"/>
      <c r="O388" s="7"/>
      <c r="P388" s="7"/>
      <c r="Q388" s="7"/>
      <c r="R388" s="7"/>
      <c r="S388" s="7"/>
      <c r="T388" s="7"/>
      <c r="U388" s="7"/>
      <c r="V388" s="8"/>
      <c r="W388" s="8"/>
      <c r="X388" s="8"/>
      <c r="Y388" s="8"/>
      <c r="Z388" s="8"/>
      <c r="AA388" s="8"/>
      <c r="AB388" s="8"/>
      <c r="AC388" s="8"/>
      <c r="AD388" s="8"/>
      <c r="AE388" s="8"/>
      <c r="AF388" s="8"/>
      <c r="AG388" s="8"/>
      <c r="AH388" s="8"/>
      <c r="AI388" s="8"/>
      <c r="AJ388" s="8"/>
      <c r="AK388" s="8"/>
    </row>
    <row r="389" spans="4:37">
      <c r="D389" s="6"/>
      <c r="E389" s="6"/>
      <c r="F389" s="7"/>
      <c r="G389" s="7"/>
      <c r="H389" s="7"/>
      <c r="I389" s="7"/>
      <c r="J389" s="7"/>
      <c r="K389" s="7"/>
      <c r="L389" s="7"/>
      <c r="M389" s="7"/>
      <c r="N389" s="7"/>
      <c r="O389" s="7"/>
      <c r="P389" s="7"/>
      <c r="Q389" s="7"/>
      <c r="R389" s="7"/>
      <c r="S389" s="7"/>
      <c r="T389" s="7"/>
      <c r="U389" s="7"/>
      <c r="V389" s="8"/>
      <c r="W389" s="8"/>
      <c r="X389" s="8"/>
      <c r="Y389" s="8"/>
      <c r="Z389" s="8"/>
      <c r="AA389" s="8"/>
      <c r="AB389" s="8"/>
      <c r="AC389" s="8"/>
      <c r="AD389" s="8"/>
      <c r="AE389" s="8"/>
      <c r="AF389" s="8"/>
      <c r="AG389" s="8"/>
      <c r="AH389" s="8"/>
      <c r="AI389" s="8"/>
      <c r="AJ389" s="8"/>
      <c r="AK389" s="8"/>
    </row>
    <row r="390" spans="4:37">
      <c r="D390" s="6"/>
      <c r="E390" s="6"/>
      <c r="F390" s="7"/>
      <c r="G390" s="7"/>
      <c r="H390" s="7"/>
      <c r="I390" s="7"/>
      <c r="J390" s="7"/>
      <c r="K390" s="7"/>
      <c r="L390" s="7"/>
      <c r="M390" s="7"/>
      <c r="N390" s="7"/>
      <c r="O390" s="7"/>
      <c r="P390" s="7"/>
      <c r="Q390" s="7"/>
      <c r="R390" s="7"/>
      <c r="S390" s="7"/>
      <c r="T390" s="7"/>
      <c r="U390" s="7"/>
      <c r="V390" s="8"/>
      <c r="W390" s="8"/>
      <c r="X390" s="8"/>
      <c r="Y390" s="8"/>
      <c r="Z390" s="8"/>
      <c r="AA390" s="8"/>
      <c r="AB390" s="8"/>
      <c r="AC390" s="8"/>
      <c r="AD390" s="8"/>
      <c r="AE390" s="8"/>
      <c r="AF390" s="8"/>
      <c r="AG390" s="8"/>
      <c r="AH390" s="8"/>
      <c r="AI390" s="8"/>
      <c r="AJ390" s="8"/>
      <c r="AK390" s="8"/>
    </row>
    <row r="391" spans="4:37">
      <c r="D391" s="6"/>
      <c r="E391" s="6"/>
      <c r="F391" s="7"/>
      <c r="G391" s="7"/>
      <c r="H391" s="7"/>
      <c r="I391" s="7"/>
      <c r="J391" s="7"/>
      <c r="K391" s="7"/>
      <c r="L391" s="7"/>
      <c r="M391" s="7"/>
      <c r="N391" s="7"/>
      <c r="O391" s="7"/>
      <c r="P391" s="7"/>
      <c r="Q391" s="7"/>
      <c r="R391" s="7"/>
      <c r="S391" s="7"/>
      <c r="T391" s="7"/>
      <c r="U391" s="7"/>
      <c r="V391" s="8"/>
      <c r="W391" s="8"/>
      <c r="X391" s="8"/>
      <c r="Y391" s="8"/>
      <c r="Z391" s="8"/>
      <c r="AA391" s="8"/>
      <c r="AB391" s="8"/>
      <c r="AC391" s="8"/>
      <c r="AD391" s="8"/>
      <c r="AE391" s="8"/>
      <c r="AF391" s="8"/>
      <c r="AG391" s="8"/>
      <c r="AH391" s="8"/>
      <c r="AI391" s="8"/>
      <c r="AJ391" s="8"/>
      <c r="AK391" s="8"/>
    </row>
    <row r="392" spans="4:37">
      <c r="D392" s="6"/>
      <c r="E392" s="6"/>
      <c r="F392" s="7"/>
      <c r="G392" s="7"/>
      <c r="H392" s="7"/>
      <c r="I392" s="7"/>
      <c r="J392" s="7"/>
      <c r="K392" s="7"/>
      <c r="L392" s="7"/>
      <c r="M392" s="7"/>
      <c r="N392" s="7"/>
      <c r="O392" s="7"/>
      <c r="P392" s="7"/>
      <c r="Q392" s="7"/>
      <c r="R392" s="7"/>
      <c r="S392" s="7"/>
      <c r="T392" s="7"/>
      <c r="U392" s="7"/>
      <c r="V392" s="8"/>
      <c r="W392" s="8"/>
      <c r="X392" s="8"/>
      <c r="Y392" s="8"/>
      <c r="Z392" s="8"/>
      <c r="AA392" s="8"/>
      <c r="AB392" s="8"/>
      <c r="AC392" s="8"/>
      <c r="AD392" s="8"/>
      <c r="AE392" s="8"/>
      <c r="AF392" s="8"/>
      <c r="AG392" s="8"/>
      <c r="AH392" s="8"/>
      <c r="AI392" s="8"/>
      <c r="AJ392" s="8"/>
      <c r="AK392" s="8"/>
    </row>
    <row r="393" spans="4:37">
      <c r="D393" s="6"/>
      <c r="E393" s="6"/>
      <c r="F393" s="7"/>
      <c r="G393" s="7"/>
      <c r="H393" s="7"/>
      <c r="I393" s="7"/>
      <c r="J393" s="7"/>
      <c r="K393" s="7"/>
      <c r="L393" s="7"/>
      <c r="M393" s="7"/>
      <c r="N393" s="7"/>
      <c r="O393" s="7"/>
      <c r="P393" s="7"/>
      <c r="Q393" s="7"/>
      <c r="R393" s="7"/>
      <c r="S393" s="7"/>
      <c r="T393" s="7"/>
      <c r="U393" s="7"/>
      <c r="V393" s="8"/>
      <c r="W393" s="8"/>
      <c r="X393" s="8"/>
      <c r="Y393" s="8"/>
      <c r="Z393" s="8"/>
      <c r="AA393" s="8"/>
      <c r="AB393" s="8"/>
      <c r="AC393" s="8"/>
      <c r="AD393" s="8"/>
      <c r="AE393" s="8"/>
      <c r="AF393" s="8"/>
      <c r="AG393" s="8"/>
      <c r="AH393" s="8"/>
      <c r="AI393" s="8"/>
      <c r="AJ393" s="8"/>
      <c r="AK393" s="8"/>
    </row>
    <row r="394" spans="4:37">
      <c r="D394" s="6"/>
      <c r="E394" s="6"/>
      <c r="F394" s="7"/>
      <c r="G394" s="7"/>
      <c r="H394" s="7"/>
      <c r="I394" s="7"/>
      <c r="J394" s="7"/>
      <c r="K394" s="7"/>
      <c r="L394" s="7"/>
      <c r="M394" s="7"/>
      <c r="N394" s="7"/>
      <c r="O394" s="7"/>
      <c r="P394" s="7"/>
      <c r="Q394" s="7"/>
      <c r="R394" s="7"/>
      <c r="S394" s="7"/>
      <c r="T394" s="7"/>
      <c r="U394" s="7"/>
      <c r="V394" s="8"/>
      <c r="W394" s="8"/>
      <c r="X394" s="8"/>
      <c r="Y394" s="8"/>
      <c r="Z394" s="8"/>
      <c r="AA394" s="8"/>
      <c r="AB394" s="8"/>
      <c r="AC394" s="8"/>
      <c r="AD394" s="8"/>
      <c r="AE394" s="8"/>
      <c r="AF394" s="8"/>
      <c r="AG394" s="8"/>
      <c r="AH394" s="8"/>
      <c r="AI394" s="8"/>
      <c r="AJ394" s="8"/>
      <c r="AK394" s="8"/>
    </row>
    <row r="395" spans="4:37">
      <c r="D395" s="6"/>
      <c r="E395" s="6"/>
      <c r="F395" s="7"/>
      <c r="G395" s="7"/>
      <c r="H395" s="7"/>
      <c r="I395" s="7"/>
      <c r="J395" s="7"/>
      <c r="K395" s="7"/>
      <c r="L395" s="7"/>
      <c r="M395" s="7"/>
      <c r="N395" s="7"/>
      <c r="O395" s="7"/>
      <c r="P395" s="7"/>
      <c r="Q395" s="7"/>
      <c r="R395" s="7"/>
      <c r="S395" s="7"/>
      <c r="T395" s="7"/>
      <c r="U395" s="7"/>
      <c r="V395" s="8"/>
      <c r="W395" s="8"/>
      <c r="X395" s="8"/>
      <c r="Y395" s="8"/>
      <c r="Z395" s="8"/>
      <c r="AA395" s="8"/>
      <c r="AB395" s="8"/>
      <c r="AC395" s="8"/>
      <c r="AD395" s="8"/>
      <c r="AE395" s="8"/>
      <c r="AF395" s="8"/>
      <c r="AG395" s="8"/>
      <c r="AH395" s="8"/>
      <c r="AI395" s="8"/>
      <c r="AJ395" s="8"/>
      <c r="AK395" s="8"/>
    </row>
    <row r="396" spans="4:37">
      <c r="D396" s="6"/>
      <c r="E396" s="6"/>
      <c r="F396" s="7"/>
      <c r="G396" s="7"/>
      <c r="H396" s="7"/>
      <c r="I396" s="7"/>
      <c r="J396" s="7"/>
      <c r="K396" s="7"/>
      <c r="L396" s="7"/>
      <c r="M396" s="7"/>
      <c r="N396" s="7"/>
      <c r="O396" s="7"/>
      <c r="P396" s="7"/>
      <c r="Q396" s="7"/>
      <c r="R396" s="7"/>
      <c r="S396" s="7"/>
      <c r="T396" s="7"/>
      <c r="U396" s="7"/>
      <c r="V396" s="8"/>
      <c r="W396" s="8"/>
      <c r="X396" s="8"/>
      <c r="Y396" s="8"/>
      <c r="Z396" s="8"/>
      <c r="AA396" s="8"/>
      <c r="AB396" s="8"/>
      <c r="AC396" s="8"/>
      <c r="AD396" s="8"/>
      <c r="AE396" s="8"/>
      <c r="AF396" s="8"/>
      <c r="AG396" s="8"/>
      <c r="AH396" s="8"/>
      <c r="AI396" s="8"/>
      <c r="AJ396" s="8"/>
      <c r="AK396" s="8"/>
    </row>
    <row r="397" spans="4:37">
      <c r="D397" s="6"/>
      <c r="E397" s="6"/>
      <c r="F397" s="7"/>
      <c r="G397" s="7"/>
      <c r="H397" s="7"/>
      <c r="I397" s="7"/>
      <c r="J397" s="7"/>
      <c r="K397" s="7"/>
      <c r="L397" s="7"/>
      <c r="M397" s="7"/>
      <c r="N397" s="7"/>
      <c r="O397" s="7"/>
      <c r="P397" s="7"/>
      <c r="Q397" s="7"/>
      <c r="R397" s="7"/>
      <c r="S397" s="7"/>
      <c r="T397" s="7"/>
      <c r="U397" s="7"/>
      <c r="V397" s="8"/>
      <c r="W397" s="8"/>
      <c r="X397" s="8"/>
      <c r="Y397" s="8"/>
      <c r="Z397" s="8"/>
      <c r="AA397" s="8"/>
      <c r="AB397" s="8"/>
      <c r="AC397" s="8"/>
      <c r="AD397" s="8"/>
      <c r="AE397" s="8"/>
      <c r="AF397" s="8"/>
      <c r="AG397" s="8"/>
      <c r="AH397" s="8"/>
      <c r="AI397" s="8"/>
      <c r="AJ397" s="8"/>
      <c r="AK397" s="8"/>
    </row>
    <row r="398" spans="4:37">
      <c r="D398" s="6"/>
      <c r="E398" s="6"/>
      <c r="F398" s="7"/>
      <c r="G398" s="7"/>
      <c r="H398" s="7"/>
      <c r="I398" s="7"/>
      <c r="J398" s="7"/>
      <c r="K398" s="7"/>
      <c r="L398" s="7"/>
      <c r="M398" s="7"/>
      <c r="N398" s="7"/>
      <c r="O398" s="7"/>
      <c r="P398" s="7"/>
      <c r="Q398" s="7"/>
      <c r="R398" s="7"/>
      <c r="S398" s="7"/>
      <c r="T398" s="7"/>
      <c r="U398" s="7"/>
      <c r="V398" s="8"/>
      <c r="W398" s="8"/>
      <c r="X398" s="8"/>
      <c r="Y398" s="8"/>
      <c r="Z398" s="8"/>
      <c r="AA398" s="8"/>
      <c r="AB398" s="8"/>
      <c r="AC398" s="8"/>
      <c r="AD398" s="8"/>
      <c r="AE398" s="8"/>
      <c r="AF398" s="8"/>
      <c r="AG398" s="8"/>
      <c r="AH398" s="8"/>
      <c r="AI398" s="8"/>
      <c r="AJ398" s="8"/>
      <c r="AK398" s="8"/>
    </row>
    <row r="399" spans="4:37">
      <c r="D399" s="6"/>
      <c r="E399" s="6"/>
      <c r="F399" s="7"/>
      <c r="G399" s="7"/>
      <c r="H399" s="7"/>
      <c r="I399" s="7"/>
      <c r="J399" s="7"/>
      <c r="K399" s="7"/>
      <c r="L399" s="7"/>
      <c r="M399" s="7"/>
      <c r="N399" s="7"/>
      <c r="O399" s="7"/>
      <c r="P399" s="7"/>
      <c r="Q399" s="7"/>
      <c r="R399" s="7"/>
      <c r="S399" s="7"/>
      <c r="T399" s="7"/>
      <c r="U399" s="7"/>
      <c r="V399" s="8"/>
      <c r="W399" s="8"/>
      <c r="X399" s="8"/>
      <c r="Y399" s="8"/>
      <c r="Z399" s="8"/>
      <c r="AA399" s="8"/>
      <c r="AB399" s="8"/>
      <c r="AC399" s="8"/>
      <c r="AD399" s="8"/>
      <c r="AE399" s="8"/>
      <c r="AF399" s="8"/>
      <c r="AG399" s="8"/>
      <c r="AH399" s="8"/>
      <c r="AI399" s="8"/>
      <c r="AJ399" s="8"/>
      <c r="AK399" s="8"/>
    </row>
    <row r="400" spans="4:37">
      <c r="D400" s="6"/>
      <c r="E400" s="6"/>
      <c r="F400" s="7"/>
      <c r="G400" s="7"/>
      <c r="H400" s="7"/>
      <c r="I400" s="7"/>
      <c r="J400" s="7"/>
      <c r="K400" s="7"/>
      <c r="L400" s="7"/>
      <c r="M400" s="7"/>
      <c r="N400" s="7"/>
      <c r="O400" s="7"/>
      <c r="P400" s="7"/>
      <c r="Q400" s="7"/>
      <c r="R400" s="7"/>
      <c r="S400" s="7"/>
      <c r="T400" s="7"/>
      <c r="U400" s="7"/>
      <c r="V400" s="8"/>
      <c r="W400" s="8"/>
      <c r="X400" s="8"/>
      <c r="Y400" s="8"/>
      <c r="Z400" s="8"/>
      <c r="AA400" s="8"/>
      <c r="AB400" s="8"/>
      <c r="AC400" s="8"/>
      <c r="AD400" s="8"/>
      <c r="AE400" s="8"/>
      <c r="AF400" s="8"/>
      <c r="AG400" s="8"/>
      <c r="AH400" s="8"/>
      <c r="AI400" s="8"/>
      <c r="AJ400" s="8"/>
      <c r="AK400" s="8"/>
    </row>
    <row r="401" spans="4:37">
      <c r="D401" s="6"/>
      <c r="E401" s="6"/>
      <c r="F401" s="7"/>
      <c r="G401" s="7"/>
      <c r="H401" s="7"/>
      <c r="I401" s="7"/>
      <c r="J401" s="7"/>
      <c r="K401" s="7"/>
      <c r="L401" s="7"/>
      <c r="M401" s="7"/>
      <c r="N401" s="7"/>
      <c r="O401" s="7"/>
      <c r="P401" s="7"/>
      <c r="Q401" s="7"/>
      <c r="R401" s="7"/>
      <c r="S401" s="7"/>
      <c r="T401" s="7"/>
      <c r="U401" s="7"/>
      <c r="V401" s="8"/>
      <c r="W401" s="8"/>
      <c r="X401" s="8"/>
      <c r="Y401" s="8"/>
      <c r="Z401" s="8"/>
      <c r="AA401" s="8"/>
      <c r="AB401" s="8"/>
      <c r="AC401" s="8"/>
      <c r="AD401" s="8"/>
      <c r="AE401" s="8"/>
      <c r="AF401" s="8"/>
      <c r="AG401" s="8"/>
      <c r="AH401" s="8"/>
      <c r="AI401" s="8"/>
      <c r="AJ401" s="8"/>
      <c r="AK401" s="8"/>
    </row>
    <row r="402" spans="4:37">
      <c r="D402" s="6"/>
      <c r="E402" s="6"/>
      <c r="F402" s="7"/>
      <c r="G402" s="7"/>
      <c r="H402" s="7"/>
      <c r="I402" s="7"/>
      <c r="J402" s="7"/>
      <c r="K402" s="7"/>
      <c r="L402" s="7"/>
      <c r="M402" s="7"/>
      <c r="N402" s="7"/>
      <c r="O402" s="7"/>
      <c r="P402" s="7"/>
      <c r="Q402" s="7"/>
      <c r="R402" s="7"/>
      <c r="S402" s="7"/>
      <c r="T402" s="7"/>
      <c r="U402" s="7"/>
      <c r="V402" s="8"/>
      <c r="W402" s="8"/>
      <c r="X402" s="8"/>
      <c r="Y402" s="8"/>
      <c r="Z402" s="8"/>
      <c r="AA402" s="8"/>
      <c r="AB402" s="8"/>
      <c r="AC402" s="8"/>
      <c r="AD402" s="8"/>
      <c r="AE402" s="8"/>
      <c r="AF402" s="8"/>
      <c r="AG402" s="8"/>
      <c r="AH402" s="8"/>
      <c r="AI402" s="8"/>
      <c r="AJ402" s="8"/>
      <c r="AK402" s="8"/>
    </row>
    <row r="403" spans="4:37">
      <c r="D403" s="6"/>
      <c r="E403" s="6"/>
      <c r="F403" s="7"/>
      <c r="G403" s="7"/>
      <c r="H403" s="7"/>
      <c r="I403" s="7"/>
      <c r="J403" s="7"/>
      <c r="K403" s="7"/>
      <c r="L403" s="7"/>
      <c r="M403" s="7"/>
      <c r="N403" s="7"/>
      <c r="O403" s="7"/>
      <c r="P403" s="7"/>
      <c r="Q403" s="7"/>
      <c r="R403" s="7"/>
      <c r="S403" s="7"/>
      <c r="T403" s="7"/>
      <c r="U403" s="7"/>
      <c r="V403" s="8"/>
      <c r="W403" s="8"/>
      <c r="X403" s="8"/>
      <c r="Y403" s="8"/>
      <c r="Z403" s="8"/>
      <c r="AA403" s="8"/>
      <c r="AB403" s="8"/>
      <c r="AC403" s="8"/>
      <c r="AD403" s="8"/>
      <c r="AE403" s="8"/>
      <c r="AF403" s="8"/>
      <c r="AG403" s="8"/>
      <c r="AH403" s="8"/>
      <c r="AI403" s="8"/>
      <c r="AJ403" s="8"/>
      <c r="AK403" s="8"/>
    </row>
    <row r="404" spans="4:37">
      <c r="D404" s="6"/>
      <c r="E404" s="6"/>
      <c r="F404" s="7"/>
      <c r="G404" s="7"/>
      <c r="H404" s="7"/>
      <c r="I404" s="7"/>
      <c r="J404" s="7"/>
      <c r="K404" s="7"/>
      <c r="L404" s="7"/>
      <c r="M404" s="7"/>
      <c r="N404" s="7"/>
      <c r="O404" s="7"/>
      <c r="P404" s="7"/>
      <c r="Q404" s="7"/>
      <c r="R404" s="7"/>
      <c r="S404" s="7"/>
      <c r="T404" s="7"/>
      <c r="U404" s="7"/>
      <c r="V404" s="8"/>
      <c r="W404" s="8"/>
      <c r="X404" s="8"/>
      <c r="Y404" s="8"/>
      <c r="Z404" s="8"/>
      <c r="AA404" s="8"/>
      <c r="AB404" s="8"/>
      <c r="AC404" s="8"/>
      <c r="AD404" s="8"/>
      <c r="AE404" s="8"/>
      <c r="AF404" s="8"/>
      <c r="AG404" s="8"/>
      <c r="AH404" s="8"/>
      <c r="AI404" s="8"/>
      <c r="AJ404" s="8"/>
      <c r="AK404" s="8"/>
    </row>
    <row r="405" spans="4:37">
      <c r="D405" s="6"/>
      <c r="E405" s="6"/>
      <c r="F405" s="7"/>
      <c r="G405" s="7"/>
      <c r="H405" s="7"/>
      <c r="I405" s="7"/>
      <c r="J405" s="7"/>
      <c r="K405" s="7"/>
      <c r="L405" s="7"/>
      <c r="M405" s="7"/>
      <c r="N405" s="7"/>
      <c r="O405" s="7"/>
      <c r="P405" s="7"/>
      <c r="Q405" s="7"/>
      <c r="R405" s="7"/>
      <c r="S405" s="7"/>
      <c r="T405" s="7"/>
      <c r="U405" s="7"/>
      <c r="V405" s="8"/>
      <c r="W405" s="8"/>
      <c r="X405" s="8"/>
      <c r="Y405" s="8"/>
      <c r="Z405" s="8"/>
      <c r="AA405" s="8"/>
      <c r="AB405" s="8"/>
      <c r="AC405" s="8"/>
      <c r="AD405" s="8"/>
      <c r="AE405" s="8"/>
      <c r="AF405" s="8"/>
      <c r="AG405" s="8"/>
      <c r="AH405" s="8"/>
      <c r="AI405" s="8"/>
      <c r="AJ405" s="8"/>
      <c r="AK405" s="8"/>
    </row>
    <row r="406" spans="4:37">
      <c r="D406" s="6"/>
      <c r="E406" s="6"/>
      <c r="F406" s="7"/>
      <c r="G406" s="7"/>
      <c r="H406" s="7"/>
      <c r="I406" s="7"/>
      <c r="J406" s="7"/>
      <c r="K406" s="7"/>
      <c r="L406" s="7"/>
      <c r="M406" s="7"/>
      <c r="N406" s="7"/>
      <c r="O406" s="7"/>
      <c r="P406" s="7"/>
      <c r="Q406" s="7"/>
      <c r="R406" s="7"/>
      <c r="S406" s="7"/>
      <c r="T406" s="7"/>
      <c r="U406" s="7"/>
      <c r="V406" s="8"/>
      <c r="W406" s="8"/>
      <c r="X406" s="8"/>
      <c r="Y406" s="8"/>
      <c r="Z406" s="8"/>
      <c r="AA406" s="8"/>
      <c r="AB406" s="8"/>
      <c r="AC406" s="8"/>
      <c r="AD406" s="8"/>
      <c r="AE406" s="8"/>
      <c r="AF406" s="8"/>
      <c r="AG406" s="8"/>
      <c r="AH406" s="8"/>
      <c r="AI406" s="8"/>
      <c r="AJ406" s="8"/>
      <c r="AK406" s="8"/>
    </row>
    <row r="407" spans="4:37">
      <c r="D407" s="6"/>
      <c r="E407" s="6"/>
      <c r="F407" s="7"/>
      <c r="G407" s="7"/>
      <c r="H407" s="7"/>
      <c r="I407" s="7"/>
      <c r="J407" s="7"/>
      <c r="K407" s="7"/>
      <c r="L407" s="7"/>
      <c r="M407" s="7"/>
      <c r="N407" s="7"/>
      <c r="O407" s="7"/>
      <c r="P407" s="7"/>
      <c r="Q407" s="7"/>
      <c r="R407" s="7"/>
      <c r="S407" s="7"/>
      <c r="T407" s="7"/>
      <c r="U407" s="7"/>
      <c r="V407" s="8"/>
      <c r="W407" s="8"/>
      <c r="X407" s="8"/>
      <c r="Y407" s="8"/>
      <c r="Z407" s="8"/>
      <c r="AA407" s="8"/>
      <c r="AB407" s="8"/>
      <c r="AC407" s="8"/>
      <c r="AD407" s="8"/>
      <c r="AE407" s="8"/>
      <c r="AF407" s="8"/>
      <c r="AG407" s="8"/>
      <c r="AH407" s="8"/>
      <c r="AI407" s="8"/>
      <c r="AJ407" s="8"/>
      <c r="AK407" s="8"/>
    </row>
    <row r="408" spans="4:37">
      <c r="D408" s="6"/>
      <c r="E408" s="6"/>
      <c r="F408" s="7"/>
      <c r="G408" s="7"/>
      <c r="H408" s="7"/>
      <c r="I408" s="7"/>
      <c r="J408" s="7"/>
      <c r="K408" s="7"/>
      <c r="L408" s="7"/>
      <c r="M408" s="7"/>
      <c r="N408" s="7"/>
      <c r="O408" s="7"/>
      <c r="P408" s="7"/>
      <c r="Q408" s="7"/>
      <c r="R408" s="7"/>
      <c r="S408" s="7"/>
      <c r="T408" s="7"/>
      <c r="U408" s="7"/>
      <c r="V408" s="8"/>
      <c r="W408" s="8"/>
      <c r="X408" s="8"/>
      <c r="Y408" s="8"/>
      <c r="Z408" s="8"/>
      <c r="AA408" s="8"/>
      <c r="AB408" s="8"/>
      <c r="AC408" s="8"/>
      <c r="AD408" s="8"/>
      <c r="AE408" s="8"/>
      <c r="AF408" s="8"/>
      <c r="AG408" s="8"/>
      <c r="AH408" s="8"/>
      <c r="AI408" s="8"/>
      <c r="AJ408" s="8"/>
      <c r="AK408" s="8"/>
    </row>
    <row r="409" spans="4:37">
      <c r="D409" s="6"/>
      <c r="E409" s="6"/>
      <c r="F409" s="7"/>
      <c r="G409" s="7"/>
      <c r="H409" s="7"/>
      <c r="I409" s="7"/>
      <c r="J409" s="7"/>
      <c r="K409" s="7"/>
      <c r="L409" s="7"/>
      <c r="M409" s="7"/>
      <c r="N409" s="7"/>
      <c r="O409" s="7"/>
      <c r="P409" s="7"/>
      <c r="Q409" s="7"/>
      <c r="R409" s="7"/>
      <c r="S409" s="7"/>
      <c r="T409" s="7"/>
      <c r="U409" s="7"/>
      <c r="V409" s="8"/>
      <c r="W409" s="8"/>
      <c r="X409" s="8"/>
      <c r="Y409" s="8"/>
      <c r="Z409" s="8"/>
      <c r="AA409" s="8"/>
      <c r="AB409" s="8"/>
      <c r="AC409" s="8"/>
      <c r="AD409" s="8"/>
      <c r="AE409" s="8"/>
      <c r="AF409" s="8"/>
      <c r="AG409" s="8"/>
      <c r="AH409" s="8"/>
      <c r="AI409" s="8"/>
      <c r="AJ409" s="8"/>
      <c r="AK409" s="8"/>
    </row>
    <row r="410" spans="4:37">
      <c r="D410" s="6"/>
      <c r="E410" s="6"/>
      <c r="F410" s="7"/>
      <c r="G410" s="7"/>
      <c r="H410" s="7"/>
      <c r="I410" s="7"/>
      <c r="J410" s="7"/>
      <c r="K410" s="7"/>
      <c r="L410" s="7"/>
      <c r="M410" s="7"/>
      <c r="N410" s="7"/>
      <c r="O410" s="7"/>
      <c r="P410" s="7"/>
      <c r="Q410" s="7"/>
      <c r="R410" s="7"/>
      <c r="S410" s="7"/>
      <c r="T410" s="7"/>
      <c r="U410" s="7"/>
      <c r="V410" s="8"/>
      <c r="W410" s="8"/>
      <c r="X410" s="8"/>
      <c r="Y410" s="8"/>
      <c r="Z410" s="8"/>
      <c r="AA410" s="8"/>
      <c r="AB410" s="8"/>
      <c r="AC410" s="8"/>
      <c r="AD410" s="8"/>
      <c r="AE410" s="8"/>
      <c r="AF410" s="8"/>
      <c r="AG410" s="8"/>
      <c r="AH410" s="8"/>
      <c r="AI410" s="8"/>
      <c r="AJ410" s="8"/>
      <c r="AK410" s="8"/>
    </row>
    <row r="411" spans="4:37">
      <c r="D411" s="6"/>
      <c r="E411" s="6"/>
      <c r="F411" s="7"/>
      <c r="G411" s="7"/>
      <c r="H411" s="7"/>
      <c r="I411" s="7"/>
      <c r="J411" s="7"/>
      <c r="K411" s="7"/>
      <c r="L411" s="7"/>
      <c r="M411" s="7"/>
      <c r="N411" s="7"/>
      <c r="O411" s="7"/>
      <c r="P411" s="7"/>
      <c r="Q411" s="7"/>
      <c r="R411" s="7"/>
      <c r="S411" s="7"/>
      <c r="T411" s="7"/>
      <c r="U411" s="7"/>
      <c r="V411" s="8"/>
      <c r="W411" s="8"/>
      <c r="X411" s="8"/>
      <c r="Y411" s="8"/>
      <c r="Z411" s="8"/>
      <c r="AA411" s="8"/>
      <c r="AB411" s="8"/>
      <c r="AC411" s="8"/>
      <c r="AD411" s="8"/>
      <c r="AE411" s="8"/>
      <c r="AF411" s="8"/>
      <c r="AG411" s="8"/>
      <c r="AH411" s="8"/>
      <c r="AI411" s="8"/>
      <c r="AJ411" s="8"/>
      <c r="AK411" s="8"/>
    </row>
    <row r="412" spans="4:37">
      <c r="D412" s="6"/>
      <c r="E412" s="6"/>
      <c r="F412" s="7"/>
      <c r="G412" s="7"/>
      <c r="H412" s="7"/>
      <c r="I412" s="7"/>
      <c r="J412" s="7"/>
      <c r="K412" s="7"/>
      <c r="L412" s="7"/>
      <c r="M412" s="7"/>
      <c r="N412" s="7"/>
      <c r="O412" s="7"/>
      <c r="P412" s="7"/>
      <c r="Q412" s="7"/>
      <c r="R412" s="7"/>
      <c r="S412" s="7"/>
      <c r="T412" s="7"/>
      <c r="U412" s="7"/>
      <c r="V412" s="8"/>
      <c r="W412" s="8"/>
      <c r="X412" s="8"/>
      <c r="Y412" s="8"/>
      <c r="Z412" s="8"/>
      <c r="AA412" s="8"/>
      <c r="AB412" s="8"/>
      <c r="AC412" s="8"/>
      <c r="AD412" s="8"/>
      <c r="AE412" s="8"/>
      <c r="AF412" s="8"/>
      <c r="AG412" s="8"/>
      <c r="AH412" s="8"/>
      <c r="AI412" s="8"/>
      <c r="AJ412" s="8"/>
      <c r="AK412" s="8"/>
    </row>
    <row r="413" spans="4:37">
      <c r="D413" s="6"/>
      <c r="E413" s="6"/>
      <c r="F413" s="7"/>
      <c r="G413" s="7"/>
      <c r="H413" s="7"/>
      <c r="I413" s="7"/>
      <c r="J413" s="7"/>
      <c r="K413" s="7"/>
      <c r="L413" s="7"/>
      <c r="M413" s="7"/>
      <c r="N413" s="7"/>
      <c r="O413" s="7"/>
      <c r="P413" s="7"/>
      <c r="Q413" s="7"/>
      <c r="R413" s="7"/>
      <c r="S413" s="7"/>
      <c r="T413" s="7"/>
      <c r="U413" s="7"/>
      <c r="V413" s="8"/>
      <c r="W413" s="8"/>
      <c r="X413" s="8"/>
      <c r="Y413" s="8"/>
      <c r="Z413" s="8"/>
      <c r="AA413" s="8"/>
      <c r="AB413" s="8"/>
      <c r="AC413" s="8"/>
      <c r="AD413" s="8"/>
      <c r="AE413" s="8"/>
      <c r="AF413" s="8"/>
      <c r="AG413" s="8"/>
      <c r="AH413" s="8"/>
      <c r="AI413" s="8"/>
      <c r="AJ413" s="8"/>
      <c r="AK413" s="8"/>
    </row>
    <row r="414" spans="4:37">
      <c r="D414" s="6"/>
      <c r="E414" s="6"/>
      <c r="F414" s="7"/>
      <c r="G414" s="7"/>
      <c r="H414" s="7"/>
      <c r="I414" s="7"/>
      <c r="J414" s="7"/>
      <c r="K414" s="7"/>
      <c r="L414" s="7"/>
      <c r="M414" s="7"/>
      <c r="N414" s="7"/>
      <c r="O414" s="7"/>
      <c r="P414" s="7"/>
      <c r="Q414" s="7"/>
      <c r="R414" s="7"/>
      <c r="S414" s="7"/>
      <c r="T414" s="7"/>
      <c r="U414" s="7"/>
      <c r="V414" s="8"/>
      <c r="W414" s="8"/>
      <c r="X414" s="8"/>
      <c r="Y414" s="8"/>
      <c r="Z414" s="8"/>
      <c r="AA414" s="8"/>
      <c r="AB414" s="8"/>
      <c r="AC414" s="8"/>
      <c r="AD414" s="8"/>
      <c r="AE414" s="8"/>
      <c r="AF414" s="8"/>
      <c r="AG414" s="8"/>
      <c r="AH414" s="8"/>
      <c r="AI414" s="8"/>
      <c r="AJ414" s="8"/>
      <c r="AK414" s="8"/>
    </row>
    <row r="415" spans="4:37">
      <c r="D415" s="6"/>
      <c r="E415" s="6"/>
      <c r="F415" s="7"/>
      <c r="G415" s="7"/>
      <c r="H415" s="7"/>
      <c r="I415" s="7"/>
      <c r="J415" s="7"/>
      <c r="K415" s="7"/>
      <c r="L415" s="7"/>
      <c r="M415" s="7"/>
      <c r="N415" s="7"/>
      <c r="O415" s="7"/>
      <c r="P415" s="7"/>
      <c r="Q415" s="7"/>
      <c r="R415" s="7"/>
      <c r="S415" s="7"/>
      <c r="T415" s="7"/>
      <c r="U415" s="7"/>
      <c r="V415" s="8"/>
      <c r="W415" s="8"/>
      <c r="X415" s="8"/>
      <c r="Y415" s="8"/>
      <c r="Z415" s="8"/>
      <c r="AA415" s="8"/>
      <c r="AB415" s="8"/>
      <c r="AC415" s="8"/>
      <c r="AD415" s="8"/>
      <c r="AE415" s="8"/>
      <c r="AF415" s="8"/>
      <c r="AG415" s="8"/>
      <c r="AH415" s="8"/>
      <c r="AI415" s="8"/>
      <c r="AJ415" s="8"/>
      <c r="AK415" s="8"/>
    </row>
    <row r="416" spans="4:37">
      <c r="D416" s="6"/>
      <c r="E416" s="6"/>
      <c r="F416" s="7"/>
      <c r="G416" s="7"/>
      <c r="H416" s="7"/>
      <c r="I416" s="7"/>
      <c r="J416" s="7"/>
      <c r="K416" s="7"/>
      <c r="L416" s="7"/>
      <c r="M416" s="7"/>
      <c r="N416" s="7"/>
      <c r="O416" s="7"/>
      <c r="P416" s="7"/>
      <c r="Q416" s="7"/>
      <c r="R416" s="7"/>
      <c r="S416" s="7"/>
      <c r="T416" s="7"/>
      <c r="U416" s="7"/>
      <c r="V416" s="8"/>
      <c r="W416" s="8"/>
      <c r="X416" s="8"/>
      <c r="Y416" s="8"/>
      <c r="Z416" s="8"/>
      <c r="AA416" s="8"/>
      <c r="AB416" s="8"/>
      <c r="AC416" s="8"/>
      <c r="AD416" s="8"/>
      <c r="AE416" s="8"/>
      <c r="AF416" s="8"/>
      <c r="AG416" s="8"/>
      <c r="AH416" s="8"/>
      <c r="AI416" s="8"/>
      <c r="AJ416" s="8"/>
      <c r="AK416" s="8"/>
    </row>
    <row r="417" spans="4:37">
      <c r="D417" s="6"/>
      <c r="E417" s="6"/>
      <c r="F417" s="7"/>
      <c r="G417" s="7"/>
      <c r="H417" s="7"/>
      <c r="I417" s="7"/>
      <c r="J417" s="7"/>
      <c r="K417" s="7"/>
      <c r="L417" s="7"/>
      <c r="M417" s="7"/>
      <c r="N417" s="7"/>
      <c r="O417" s="7"/>
      <c r="P417" s="7"/>
      <c r="Q417" s="7"/>
      <c r="R417" s="7"/>
      <c r="S417" s="7"/>
      <c r="T417" s="7"/>
      <c r="U417" s="7"/>
      <c r="V417" s="8"/>
      <c r="W417" s="8"/>
      <c r="X417" s="8"/>
      <c r="Y417" s="8"/>
      <c r="Z417" s="8"/>
      <c r="AA417" s="8"/>
      <c r="AB417" s="8"/>
      <c r="AC417" s="8"/>
      <c r="AD417" s="8"/>
      <c r="AE417" s="8"/>
      <c r="AF417" s="8"/>
      <c r="AG417" s="8"/>
      <c r="AH417" s="8"/>
      <c r="AI417" s="8"/>
      <c r="AJ417" s="8"/>
      <c r="AK417" s="8"/>
    </row>
    <row r="418" spans="4:37">
      <c r="D418" s="6"/>
      <c r="E418" s="6"/>
      <c r="F418" s="7"/>
      <c r="G418" s="7"/>
      <c r="H418" s="7"/>
      <c r="I418" s="7"/>
      <c r="J418" s="7"/>
      <c r="K418" s="7"/>
      <c r="L418" s="7"/>
      <c r="M418" s="7"/>
      <c r="N418" s="7"/>
      <c r="O418" s="7"/>
      <c r="P418" s="7"/>
      <c r="Q418" s="7"/>
      <c r="R418" s="7"/>
      <c r="S418" s="7"/>
      <c r="T418" s="7"/>
      <c r="U418" s="7"/>
      <c r="V418" s="8"/>
      <c r="W418" s="8"/>
      <c r="X418" s="8"/>
      <c r="Y418" s="8"/>
      <c r="Z418" s="8"/>
      <c r="AA418" s="8"/>
      <c r="AB418" s="8"/>
      <c r="AC418" s="8"/>
      <c r="AD418" s="8"/>
      <c r="AE418" s="8"/>
      <c r="AF418" s="8"/>
      <c r="AG418" s="8"/>
      <c r="AH418" s="8"/>
      <c r="AI418" s="8"/>
      <c r="AJ418" s="8"/>
      <c r="AK418" s="8"/>
    </row>
    <row r="419" spans="4:37">
      <c r="D419" s="6"/>
      <c r="E419" s="6"/>
      <c r="F419" s="7"/>
      <c r="G419" s="7"/>
      <c r="H419" s="7"/>
      <c r="I419" s="7"/>
      <c r="J419" s="7"/>
      <c r="K419" s="7"/>
      <c r="L419" s="7"/>
      <c r="M419" s="7"/>
      <c r="N419" s="7"/>
      <c r="O419" s="7"/>
      <c r="P419" s="7"/>
      <c r="Q419" s="7"/>
      <c r="R419" s="7"/>
      <c r="S419" s="7"/>
      <c r="T419" s="7"/>
      <c r="U419" s="7"/>
      <c r="V419" s="8"/>
      <c r="W419" s="8"/>
      <c r="X419" s="8"/>
      <c r="Y419" s="8"/>
      <c r="Z419" s="8"/>
      <c r="AA419" s="8"/>
      <c r="AB419" s="8"/>
      <c r="AC419" s="8"/>
      <c r="AD419" s="8"/>
      <c r="AE419" s="8"/>
      <c r="AF419" s="8"/>
      <c r="AG419" s="8"/>
      <c r="AH419" s="8"/>
      <c r="AI419" s="8"/>
      <c r="AJ419" s="8"/>
      <c r="AK419" s="8"/>
    </row>
    <row r="420" spans="4:37">
      <c r="D420" s="6"/>
      <c r="E420" s="6"/>
      <c r="F420" s="7"/>
      <c r="G420" s="7"/>
      <c r="H420" s="7"/>
      <c r="I420" s="7"/>
      <c r="J420" s="7"/>
      <c r="K420" s="7"/>
      <c r="L420" s="7"/>
      <c r="M420" s="7"/>
      <c r="N420" s="7"/>
      <c r="O420" s="7"/>
      <c r="P420" s="7"/>
      <c r="Q420" s="7"/>
      <c r="R420" s="7"/>
      <c r="S420" s="7"/>
      <c r="T420" s="7"/>
      <c r="U420" s="7"/>
      <c r="V420" s="8"/>
      <c r="W420" s="8"/>
      <c r="X420" s="8"/>
      <c r="Y420" s="8"/>
      <c r="Z420" s="8"/>
      <c r="AA420" s="8"/>
      <c r="AB420" s="8"/>
      <c r="AC420" s="8"/>
      <c r="AD420" s="8"/>
      <c r="AE420" s="8"/>
      <c r="AF420" s="8"/>
      <c r="AG420" s="8"/>
      <c r="AH420" s="8"/>
      <c r="AI420" s="8"/>
      <c r="AJ420" s="8"/>
      <c r="AK420" s="8"/>
    </row>
    <row r="421" spans="4:37">
      <c r="D421" s="6"/>
      <c r="E421" s="6"/>
      <c r="F421" s="7"/>
      <c r="G421" s="7"/>
      <c r="H421" s="7"/>
      <c r="I421" s="7"/>
      <c r="J421" s="7"/>
      <c r="K421" s="7"/>
      <c r="L421" s="7"/>
      <c r="M421" s="7"/>
      <c r="N421" s="7"/>
      <c r="O421" s="7"/>
      <c r="P421" s="7"/>
      <c r="Q421" s="7"/>
      <c r="R421" s="7"/>
      <c r="S421" s="7"/>
      <c r="T421" s="7"/>
      <c r="U421" s="7"/>
      <c r="V421" s="8"/>
      <c r="W421" s="8"/>
      <c r="X421" s="8"/>
      <c r="Y421" s="8"/>
      <c r="Z421" s="8"/>
      <c r="AA421" s="8"/>
      <c r="AB421" s="8"/>
      <c r="AC421" s="8"/>
      <c r="AD421" s="8"/>
      <c r="AE421" s="8"/>
      <c r="AF421" s="8"/>
      <c r="AG421" s="8"/>
      <c r="AH421" s="8"/>
      <c r="AI421" s="8"/>
      <c r="AJ421" s="8"/>
      <c r="AK421" s="8"/>
    </row>
    <row r="422" spans="4:37">
      <c r="D422" s="6"/>
      <c r="E422" s="6"/>
      <c r="F422" s="7"/>
      <c r="G422" s="7"/>
      <c r="H422" s="7"/>
      <c r="I422" s="7"/>
      <c r="J422" s="7"/>
      <c r="K422" s="7"/>
      <c r="L422" s="7"/>
      <c r="M422" s="7"/>
      <c r="N422" s="7"/>
      <c r="O422" s="7"/>
      <c r="P422" s="7"/>
      <c r="Q422" s="7"/>
      <c r="R422" s="7"/>
      <c r="S422" s="7"/>
      <c r="T422" s="7"/>
      <c r="U422" s="7"/>
      <c r="V422" s="8"/>
      <c r="W422" s="8"/>
      <c r="X422" s="8"/>
      <c r="Y422" s="8"/>
      <c r="Z422" s="8"/>
      <c r="AA422" s="8"/>
      <c r="AB422" s="8"/>
      <c r="AC422" s="8"/>
      <c r="AD422" s="8"/>
      <c r="AE422" s="8"/>
      <c r="AF422" s="8"/>
      <c r="AG422" s="8"/>
      <c r="AH422" s="8"/>
      <c r="AI422" s="8"/>
      <c r="AJ422" s="8"/>
      <c r="AK422" s="8"/>
    </row>
    <row r="423" spans="4:37">
      <c r="D423" s="6"/>
      <c r="E423" s="6"/>
      <c r="F423" s="7"/>
      <c r="G423" s="7"/>
      <c r="H423" s="7"/>
      <c r="I423" s="7"/>
      <c r="J423" s="7"/>
      <c r="K423" s="7"/>
      <c r="L423" s="7"/>
      <c r="M423" s="7"/>
      <c r="N423" s="7"/>
      <c r="O423" s="7"/>
      <c r="P423" s="7"/>
      <c r="Q423" s="7"/>
      <c r="R423" s="7"/>
      <c r="S423" s="7"/>
      <c r="T423" s="7"/>
      <c r="U423" s="7"/>
      <c r="V423" s="8"/>
      <c r="W423" s="8"/>
      <c r="X423" s="8"/>
      <c r="Y423" s="8"/>
      <c r="Z423" s="8"/>
      <c r="AA423" s="8"/>
      <c r="AB423" s="8"/>
      <c r="AC423" s="8"/>
      <c r="AD423" s="8"/>
      <c r="AE423" s="8"/>
      <c r="AF423" s="8"/>
      <c r="AG423" s="8"/>
      <c r="AH423" s="8"/>
      <c r="AI423" s="8"/>
      <c r="AJ423" s="8"/>
      <c r="AK423" s="8"/>
    </row>
    <row r="424" spans="4:37">
      <c r="D424" s="6"/>
      <c r="E424" s="6"/>
      <c r="F424" s="7"/>
      <c r="G424" s="7"/>
      <c r="H424" s="7"/>
      <c r="I424" s="7"/>
      <c r="J424" s="7"/>
      <c r="K424" s="7"/>
      <c r="L424" s="7"/>
      <c r="M424" s="7"/>
      <c r="N424" s="7"/>
      <c r="O424" s="7"/>
      <c r="P424" s="7"/>
      <c r="Q424" s="7"/>
      <c r="R424" s="7"/>
      <c r="S424" s="7"/>
      <c r="T424" s="7"/>
      <c r="U424" s="7"/>
      <c r="V424" s="8"/>
      <c r="W424" s="8"/>
      <c r="X424" s="8"/>
      <c r="Y424" s="8"/>
      <c r="Z424" s="8"/>
      <c r="AA424" s="8"/>
      <c r="AB424" s="8"/>
      <c r="AC424" s="8"/>
      <c r="AD424" s="8"/>
      <c r="AE424" s="8"/>
      <c r="AF424" s="8"/>
      <c r="AG424" s="8"/>
      <c r="AH424" s="8"/>
      <c r="AI424" s="8"/>
      <c r="AJ424" s="8"/>
      <c r="AK424" s="8"/>
    </row>
    <row r="425" spans="4:37">
      <c r="D425" s="6"/>
      <c r="E425" s="6"/>
      <c r="F425" s="7"/>
      <c r="G425" s="7"/>
      <c r="H425" s="7"/>
      <c r="I425" s="7"/>
      <c r="J425" s="7"/>
      <c r="K425" s="7"/>
      <c r="L425" s="7"/>
      <c r="M425" s="7"/>
      <c r="N425" s="7"/>
      <c r="O425" s="7"/>
      <c r="P425" s="7"/>
      <c r="Q425" s="7"/>
      <c r="R425" s="7"/>
      <c r="S425" s="7"/>
      <c r="T425" s="7"/>
      <c r="U425" s="7"/>
      <c r="V425" s="8"/>
      <c r="W425" s="8"/>
      <c r="X425" s="8"/>
      <c r="Y425" s="8"/>
      <c r="Z425" s="8"/>
      <c r="AA425" s="8"/>
      <c r="AB425" s="8"/>
      <c r="AC425" s="8"/>
      <c r="AD425" s="8"/>
      <c r="AE425" s="8"/>
      <c r="AF425" s="8"/>
      <c r="AG425" s="8"/>
      <c r="AH425" s="8"/>
      <c r="AI425" s="8"/>
      <c r="AJ425" s="8"/>
      <c r="AK425" s="8"/>
    </row>
    <row r="426" spans="4:37">
      <c r="D426" s="6"/>
      <c r="E426" s="6"/>
      <c r="F426" s="7"/>
      <c r="G426" s="7"/>
      <c r="H426" s="7"/>
      <c r="I426" s="7"/>
      <c r="J426" s="7"/>
      <c r="K426" s="7"/>
      <c r="L426" s="7"/>
      <c r="M426" s="7"/>
      <c r="N426" s="7"/>
      <c r="O426" s="7"/>
      <c r="P426" s="7"/>
      <c r="Q426" s="7"/>
      <c r="R426" s="7"/>
      <c r="S426" s="7"/>
      <c r="T426" s="7"/>
      <c r="U426" s="7"/>
      <c r="V426" s="8"/>
      <c r="W426" s="8"/>
      <c r="X426" s="8"/>
      <c r="Y426" s="8"/>
      <c r="Z426" s="8"/>
      <c r="AA426" s="8"/>
      <c r="AB426" s="8"/>
      <c r="AC426" s="8"/>
      <c r="AD426" s="8"/>
      <c r="AE426" s="8"/>
      <c r="AF426" s="8"/>
      <c r="AG426" s="8"/>
      <c r="AH426" s="8"/>
      <c r="AI426" s="8"/>
      <c r="AJ426" s="8"/>
      <c r="AK426" s="8"/>
    </row>
    <row r="427" spans="4:37">
      <c r="D427" s="6"/>
      <c r="E427" s="6"/>
      <c r="F427" s="7"/>
      <c r="G427" s="7"/>
      <c r="H427" s="7"/>
      <c r="I427" s="7"/>
      <c r="J427" s="7"/>
      <c r="K427" s="7"/>
      <c r="L427" s="7"/>
      <c r="M427" s="7"/>
      <c r="N427" s="7"/>
      <c r="O427" s="7"/>
      <c r="P427" s="7"/>
      <c r="Q427" s="7"/>
      <c r="R427" s="7"/>
      <c r="S427" s="7"/>
      <c r="T427" s="7"/>
      <c r="U427" s="7"/>
      <c r="V427" s="8"/>
      <c r="W427" s="8"/>
      <c r="X427" s="8"/>
      <c r="Y427" s="8"/>
      <c r="Z427" s="8"/>
      <c r="AA427" s="8"/>
      <c r="AB427" s="8"/>
      <c r="AC427" s="8"/>
      <c r="AD427" s="8"/>
      <c r="AE427" s="8"/>
      <c r="AF427" s="8"/>
      <c r="AG427" s="8"/>
      <c r="AH427" s="8"/>
      <c r="AI427" s="8"/>
      <c r="AJ427" s="8"/>
      <c r="AK427" s="8"/>
    </row>
    <row r="428" spans="4:37">
      <c r="D428" s="6"/>
      <c r="E428" s="6"/>
      <c r="F428" s="7"/>
      <c r="G428" s="7"/>
      <c r="H428" s="7"/>
      <c r="I428" s="7"/>
      <c r="J428" s="7"/>
      <c r="K428" s="7"/>
      <c r="L428" s="7"/>
      <c r="M428" s="7"/>
      <c r="N428" s="7"/>
      <c r="O428" s="7"/>
      <c r="P428" s="7"/>
      <c r="Q428" s="7"/>
      <c r="R428" s="7"/>
      <c r="S428" s="7"/>
      <c r="T428" s="7"/>
      <c r="U428" s="7"/>
      <c r="V428" s="8"/>
      <c r="W428" s="8"/>
      <c r="X428" s="8"/>
      <c r="Y428" s="8"/>
      <c r="Z428" s="8"/>
      <c r="AA428" s="8"/>
      <c r="AB428" s="8"/>
      <c r="AC428" s="8"/>
      <c r="AD428" s="8"/>
      <c r="AE428" s="8"/>
      <c r="AF428" s="8"/>
      <c r="AG428" s="8"/>
      <c r="AH428" s="8"/>
      <c r="AI428" s="8"/>
      <c r="AJ428" s="8"/>
      <c r="AK428" s="8"/>
    </row>
    <row r="429" spans="4:37">
      <c r="D429" s="6"/>
      <c r="E429" s="6"/>
      <c r="F429" s="7"/>
      <c r="G429" s="7"/>
      <c r="H429" s="7"/>
      <c r="I429" s="7"/>
      <c r="J429" s="7"/>
      <c r="K429" s="7"/>
      <c r="L429" s="7"/>
      <c r="M429" s="7"/>
      <c r="N429" s="7"/>
      <c r="O429" s="7"/>
      <c r="P429" s="7"/>
      <c r="Q429" s="7"/>
      <c r="R429" s="7"/>
      <c r="S429" s="7"/>
      <c r="T429" s="7"/>
      <c r="U429" s="7"/>
      <c r="V429" s="8"/>
      <c r="W429" s="8"/>
      <c r="X429" s="8"/>
      <c r="Y429" s="8"/>
      <c r="Z429" s="8"/>
      <c r="AA429" s="8"/>
      <c r="AB429" s="8"/>
      <c r="AC429" s="8"/>
      <c r="AD429" s="8"/>
      <c r="AE429" s="8"/>
      <c r="AF429" s="8"/>
      <c r="AG429" s="8"/>
      <c r="AH429" s="8"/>
      <c r="AI429" s="8"/>
      <c r="AJ429" s="8"/>
      <c r="AK429" s="8"/>
    </row>
    <row r="430" spans="4:37">
      <c r="D430" s="6"/>
      <c r="E430" s="6"/>
      <c r="F430" s="7"/>
      <c r="G430" s="7"/>
      <c r="H430" s="7"/>
      <c r="I430" s="7"/>
      <c r="J430" s="7"/>
      <c r="K430" s="7"/>
      <c r="L430" s="7"/>
      <c r="M430" s="7"/>
      <c r="N430" s="7"/>
      <c r="O430" s="7"/>
      <c r="P430" s="7"/>
      <c r="Q430" s="7"/>
      <c r="R430" s="7"/>
      <c r="S430" s="7"/>
      <c r="T430" s="7"/>
      <c r="U430" s="7"/>
      <c r="V430" s="8"/>
      <c r="W430" s="8"/>
      <c r="X430" s="8"/>
      <c r="Y430" s="8"/>
      <c r="Z430" s="8"/>
      <c r="AA430" s="8"/>
      <c r="AB430" s="8"/>
      <c r="AC430" s="8"/>
      <c r="AD430" s="8"/>
      <c r="AE430" s="8"/>
      <c r="AF430" s="8"/>
      <c r="AG430" s="8"/>
      <c r="AH430" s="8"/>
      <c r="AI430" s="8"/>
      <c r="AJ430" s="8"/>
      <c r="AK430" s="8"/>
    </row>
    <row r="431" spans="4:37">
      <c r="D431" s="6"/>
      <c r="E431" s="6"/>
      <c r="F431" s="7"/>
      <c r="G431" s="7"/>
      <c r="H431" s="7"/>
      <c r="I431" s="7"/>
      <c r="J431" s="7"/>
      <c r="K431" s="7"/>
      <c r="L431" s="7"/>
      <c r="M431" s="7"/>
      <c r="N431" s="7"/>
      <c r="O431" s="7"/>
      <c r="P431" s="7"/>
      <c r="Q431" s="7"/>
      <c r="R431" s="7"/>
      <c r="S431" s="7"/>
      <c r="T431" s="7"/>
      <c r="U431" s="7"/>
      <c r="V431" s="8"/>
      <c r="W431" s="8"/>
      <c r="X431" s="8"/>
      <c r="Y431" s="8"/>
      <c r="Z431" s="8"/>
      <c r="AA431" s="8"/>
      <c r="AB431" s="8"/>
      <c r="AC431" s="8"/>
      <c r="AD431" s="8"/>
      <c r="AE431" s="8"/>
      <c r="AF431" s="8"/>
      <c r="AG431" s="8"/>
      <c r="AH431" s="8"/>
      <c r="AI431" s="8"/>
      <c r="AJ431" s="8"/>
      <c r="AK431" s="8"/>
    </row>
    <row r="432" spans="4:37">
      <c r="D432" s="6"/>
      <c r="E432" s="6"/>
      <c r="F432" s="7"/>
      <c r="G432" s="7"/>
      <c r="H432" s="7"/>
      <c r="I432" s="7"/>
      <c r="J432" s="7"/>
      <c r="K432" s="7"/>
      <c r="L432" s="7"/>
      <c r="M432" s="7"/>
      <c r="N432" s="7"/>
      <c r="O432" s="7"/>
      <c r="P432" s="7"/>
      <c r="Q432" s="7"/>
      <c r="R432" s="7"/>
      <c r="S432" s="7"/>
      <c r="T432" s="7"/>
      <c r="U432" s="7"/>
      <c r="V432" s="8"/>
      <c r="W432" s="8"/>
      <c r="X432" s="8"/>
      <c r="Y432" s="8"/>
      <c r="Z432" s="8"/>
      <c r="AA432" s="8"/>
      <c r="AB432" s="8"/>
      <c r="AC432" s="8"/>
      <c r="AD432" s="8"/>
      <c r="AE432" s="8"/>
      <c r="AF432" s="8"/>
      <c r="AG432" s="8"/>
      <c r="AH432" s="8"/>
      <c r="AI432" s="8"/>
      <c r="AJ432" s="8"/>
      <c r="AK432" s="8"/>
    </row>
    <row r="433" spans="4:37">
      <c r="D433" s="6"/>
      <c r="E433" s="6"/>
      <c r="F433" s="7"/>
      <c r="G433" s="7"/>
      <c r="H433" s="7"/>
      <c r="I433" s="7"/>
      <c r="J433" s="7"/>
      <c r="K433" s="7"/>
      <c r="L433" s="7"/>
      <c r="M433" s="7"/>
      <c r="N433" s="7"/>
      <c r="O433" s="7"/>
      <c r="P433" s="7"/>
      <c r="Q433" s="7"/>
      <c r="R433" s="7"/>
      <c r="S433" s="7"/>
      <c r="T433" s="7"/>
      <c r="U433" s="7"/>
      <c r="V433" s="8"/>
      <c r="W433" s="8"/>
      <c r="X433" s="8"/>
      <c r="Y433" s="8"/>
      <c r="Z433" s="8"/>
      <c r="AA433" s="8"/>
      <c r="AB433" s="8"/>
      <c r="AC433" s="8"/>
      <c r="AD433" s="8"/>
      <c r="AE433" s="8"/>
      <c r="AF433" s="8"/>
      <c r="AG433" s="8"/>
      <c r="AH433" s="8"/>
      <c r="AI433" s="8"/>
      <c r="AJ433" s="8"/>
      <c r="AK433" s="8"/>
    </row>
    <row r="434" spans="4:37">
      <c r="D434" s="6"/>
      <c r="E434" s="6"/>
      <c r="F434" s="7"/>
      <c r="G434" s="7"/>
      <c r="H434" s="7"/>
      <c r="I434" s="7"/>
      <c r="J434" s="7"/>
      <c r="K434" s="7"/>
      <c r="L434" s="7"/>
      <c r="M434" s="7"/>
      <c r="N434" s="7"/>
      <c r="O434" s="7"/>
      <c r="P434" s="7"/>
      <c r="Q434" s="7"/>
      <c r="R434" s="7"/>
      <c r="S434" s="7"/>
      <c r="T434" s="7"/>
      <c r="U434" s="7"/>
      <c r="V434" s="8"/>
      <c r="W434" s="8"/>
      <c r="X434" s="8"/>
      <c r="Y434" s="8"/>
      <c r="Z434" s="8"/>
      <c r="AA434" s="8"/>
      <c r="AB434" s="8"/>
      <c r="AC434" s="8"/>
      <c r="AD434" s="8"/>
      <c r="AE434" s="8"/>
      <c r="AF434" s="8"/>
      <c r="AG434" s="8"/>
      <c r="AH434" s="8"/>
      <c r="AI434" s="8"/>
      <c r="AJ434" s="8"/>
      <c r="AK434" s="8"/>
    </row>
    <row r="435" spans="4:37">
      <c r="D435" s="6"/>
      <c r="E435" s="6"/>
      <c r="F435" s="7"/>
      <c r="G435" s="7"/>
      <c r="H435" s="7"/>
      <c r="I435" s="7"/>
      <c r="J435" s="7"/>
      <c r="K435" s="7"/>
      <c r="L435" s="7"/>
      <c r="M435" s="7"/>
      <c r="N435" s="7"/>
      <c r="O435" s="7"/>
      <c r="P435" s="7"/>
      <c r="Q435" s="7"/>
      <c r="R435" s="7"/>
      <c r="S435" s="7"/>
      <c r="T435" s="7"/>
      <c r="U435" s="7"/>
      <c r="V435" s="8"/>
      <c r="W435" s="8"/>
      <c r="X435" s="8"/>
      <c r="Y435" s="8"/>
      <c r="Z435" s="8"/>
      <c r="AA435" s="8"/>
      <c r="AB435" s="8"/>
      <c r="AC435" s="8"/>
      <c r="AD435" s="8"/>
      <c r="AE435" s="8"/>
      <c r="AF435" s="8"/>
      <c r="AG435" s="8"/>
      <c r="AH435" s="8"/>
      <c r="AI435" s="8"/>
      <c r="AJ435" s="8"/>
      <c r="AK435" s="8"/>
    </row>
    <row r="436" spans="4:37">
      <c r="D436" s="6"/>
      <c r="E436" s="6"/>
      <c r="F436" s="7"/>
      <c r="G436" s="7"/>
      <c r="H436" s="7"/>
      <c r="I436" s="7"/>
      <c r="J436" s="7"/>
      <c r="K436" s="7"/>
      <c r="L436" s="7"/>
      <c r="M436" s="7"/>
      <c r="N436" s="7"/>
      <c r="O436" s="7"/>
      <c r="P436" s="7"/>
      <c r="Q436" s="7"/>
      <c r="R436" s="7"/>
      <c r="S436" s="7"/>
      <c r="T436" s="7"/>
      <c r="U436" s="7"/>
      <c r="V436" s="8"/>
      <c r="W436" s="8"/>
      <c r="X436" s="8"/>
      <c r="Y436" s="8"/>
      <c r="Z436" s="8"/>
      <c r="AA436" s="8"/>
      <c r="AB436" s="8"/>
      <c r="AC436" s="8"/>
      <c r="AD436" s="8"/>
      <c r="AE436" s="8"/>
      <c r="AF436" s="8"/>
      <c r="AG436" s="8"/>
      <c r="AH436" s="8"/>
      <c r="AI436" s="8"/>
      <c r="AJ436" s="8"/>
      <c r="AK436" s="8"/>
    </row>
    <row r="437" spans="4:37">
      <c r="D437" s="6"/>
      <c r="E437" s="6"/>
      <c r="F437" s="7"/>
      <c r="G437" s="7"/>
      <c r="H437" s="7"/>
      <c r="I437" s="7"/>
      <c r="J437" s="7"/>
      <c r="K437" s="7"/>
      <c r="L437" s="7"/>
      <c r="M437" s="7"/>
      <c r="N437" s="7"/>
      <c r="O437" s="7"/>
      <c r="P437" s="7"/>
      <c r="Q437" s="7"/>
      <c r="R437" s="7"/>
      <c r="S437" s="7"/>
      <c r="T437" s="7"/>
      <c r="U437" s="7"/>
      <c r="V437" s="8"/>
      <c r="W437" s="8"/>
      <c r="X437" s="8"/>
      <c r="Y437" s="8"/>
      <c r="Z437" s="8"/>
      <c r="AA437" s="8"/>
      <c r="AB437" s="8"/>
      <c r="AC437" s="8"/>
      <c r="AD437" s="8"/>
      <c r="AE437" s="8"/>
      <c r="AF437" s="8"/>
      <c r="AG437" s="8"/>
      <c r="AH437" s="8"/>
      <c r="AI437" s="8"/>
      <c r="AJ437" s="8"/>
      <c r="AK437" s="8"/>
    </row>
    <row r="438" spans="4:37">
      <c r="D438" s="6"/>
      <c r="E438" s="6"/>
      <c r="F438" s="7"/>
      <c r="G438" s="7"/>
      <c r="H438" s="7"/>
      <c r="I438" s="7"/>
      <c r="J438" s="7"/>
      <c r="K438" s="7"/>
      <c r="L438" s="7"/>
      <c r="M438" s="7"/>
      <c r="N438" s="7"/>
      <c r="O438" s="7"/>
      <c r="P438" s="7"/>
      <c r="Q438" s="7"/>
      <c r="R438" s="7"/>
      <c r="S438" s="7"/>
      <c r="T438" s="7"/>
      <c r="U438" s="7"/>
      <c r="V438" s="8"/>
      <c r="W438" s="8"/>
      <c r="X438" s="8"/>
      <c r="Y438" s="8"/>
      <c r="Z438" s="8"/>
      <c r="AA438" s="8"/>
      <c r="AB438" s="8"/>
      <c r="AC438" s="8"/>
      <c r="AD438" s="8"/>
      <c r="AE438" s="8"/>
      <c r="AF438" s="8"/>
      <c r="AG438" s="8"/>
      <c r="AH438" s="8"/>
      <c r="AI438" s="8"/>
      <c r="AJ438" s="8"/>
      <c r="AK438" s="8"/>
    </row>
    <row r="439" spans="4:37">
      <c r="D439" s="6"/>
      <c r="E439" s="6"/>
      <c r="F439" s="7"/>
      <c r="G439" s="7"/>
      <c r="H439" s="7"/>
      <c r="I439" s="7"/>
      <c r="J439" s="7"/>
      <c r="K439" s="7"/>
      <c r="L439" s="7"/>
      <c r="M439" s="7"/>
      <c r="N439" s="7"/>
      <c r="O439" s="7"/>
      <c r="P439" s="7"/>
      <c r="Q439" s="7"/>
      <c r="R439" s="7"/>
      <c r="S439" s="7"/>
      <c r="T439" s="7"/>
      <c r="U439" s="7"/>
      <c r="V439" s="8"/>
      <c r="W439" s="8"/>
      <c r="X439" s="8"/>
      <c r="Y439" s="8"/>
      <c r="Z439" s="8"/>
      <c r="AA439" s="8"/>
      <c r="AB439" s="8"/>
      <c r="AC439" s="8"/>
      <c r="AD439" s="8"/>
      <c r="AE439" s="8"/>
      <c r="AF439" s="8"/>
      <c r="AG439" s="8"/>
      <c r="AH439" s="8"/>
      <c r="AI439" s="8"/>
      <c r="AJ439" s="8"/>
      <c r="AK439" s="8"/>
    </row>
    <row r="440" spans="4:37">
      <c r="D440" s="6"/>
      <c r="E440" s="6"/>
      <c r="F440" s="7"/>
      <c r="G440" s="7"/>
      <c r="H440" s="7"/>
      <c r="I440" s="7"/>
      <c r="J440" s="7"/>
      <c r="K440" s="7"/>
      <c r="L440" s="7"/>
      <c r="M440" s="7"/>
      <c r="N440" s="7"/>
      <c r="O440" s="7"/>
      <c r="P440" s="7"/>
      <c r="Q440" s="7"/>
      <c r="R440" s="7"/>
      <c r="S440" s="7"/>
      <c r="T440" s="7"/>
      <c r="U440" s="7"/>
      <c r="V440" s="8"/>
      <c r="W440" s="8"/>
      <c r="X440" s="8"/>
      <c r="Y440" s="8"/>
      <c r="Z440" s="8"/>
      <c r="AA440" s="8"/>
      <c r="AB440" s="8"/>
      <c r="AC440" s="8"/>
      <c r="AD440" s="8"/>
      <c r="AE440" s="8"/>
      <c r="AF440" s="8"/>
      <c r="AG440" s="8"/>
      <c r="AH440" s="8"/>
      <c r="AI440" s="8"/>
      <c r="AJ440" s="8"/>
      <c r="AK440" s="8"/>
    </row>
    <row r="441" spans="4:37">
      <c r="D441" s="6"/>
      <c r="E441" s="6"/>
      <c r="F441" s="7"/>
      <c r="G441" s="7"/>
      <c r="H441" s="7"/>
      <c r="I441" s="7"/>
      <c r="J441" s="7"/>
      <c r="K441" s="7"/>
      <c r="L441" s="7"/>
      <c r="M441" s="7"/>
      <c r="N441" s="7"/>
      <c r="O441" s="7"/>
      <c r="P441" s="7"/>
      <c r="Q441" s="7"/>
      <c r="R441" s="7"/>
      <c r="S441" s="7"/>
      <c r="T441" s="7"/>
      <c r="U441" s="7"/>
      <c r="V441" s="8"/>
      <c r="W441" s="8"/>
      <c r="X441" s="8"/>
      <c r="Y441" s="8"/>
      <c r="Z441" s="8"/>
      <c r="AA441" s="8"/>
      <c r="AB441" s="8"/>
      <c r="AC441" s="8"/>
      <c r="AD441" s="8"/>
      <c r="AE441" s="8"/>
      <c r="AF441" s="8"/>
      <c r="AG441" s="8"/>
      <c r="AH441" s="8"/>
      <c r="AI441" s="8"/>
      <c r="AJ441" s="8"/>
      <c r="AK441" s="8"/>
    </row>
    <row r="442" spans="4:37">
      <c r="D442" s="6"/>
      <c r="E442" s="6"/>
      <c r="F442" s="7"/>
      <c r="G442" s="7"/>
      <c r="H442" s="7"/>
      <c r="I442" s="7"/>
      <c r="J442" s="7"/>
      <c r="K442" s="7"/>
      <c r="L442" s="7"/>
      <c r="M442" s="7"/>
      <c r="N442" s="7"/>
      <c r="O442" s="7"/>
      <c r="P442" s="7"/>
      <c r="Q442" s="7"/>
      <c r="R442" s="7"/>
      <c r="S442" s="7"/>
      <c r="T442" s="7"/>
      <c r="U442" s="7"/>
      <c r="V442" s="8"/>
      <c r="W442" s="8"/>
      <c r="X442" s="8"/>
      <c r="Y442" s="8"/>
      <c r="Z442" s="8"/>
      <c r="AA442" s="8"/>
      <c r="AB442" s="8"/>
      <c r="AC442" s="8"/>
      <c r="AD442" s="8"/>
      <c r="AE442" s="8"/>
      <c r="AF442" s="8"/>
      <c r="AG442" s="8"/>
      <c r="AH442" s="8"/>
      <c r="AI442" s="8"/>
      <c r="AJ442" s="8"/>
      <c r="AK442" s="8"/>
    </row>
    <row r="443" spans="4:37">
      <c r="D443" s="6"/>
      <c r="E443" s="6"/>
      <c r="F443" s="7"/>
      <c r="G443" s="7"/>
      <c r="H443" s="7"/>
      <c r="I443" s="7"/>
      <c r="J443" s="7"/>
      <c r="K443" s="7"/>
      <c r="L443" s="7"/>
      <c r="M443" s="7"/>
      <c r="N443" s="7"/>
      <c r="O443" s="7"/>
      <c r="P443" s="7"/>
      <c r="Q443" s="7"/>
      <c r="R443" s="7"/>
      <c r="S443" s="7"/>
      <c r="T443" s="7"/>
      <c r="U443" s="7"/>
      <c r="V443" s="8"/>
      <c r="W443" s="8"/>
      <c r="X443" s="8"/>
      <c r="Y443" s="8"/>
      <c r="Z443" s="8"/>
      <c r="AA443" s="8"/>
      <c r="AB443" s="8"/>
      <c r="AC443" s="8"/>
      <c r="AD443" s="8"/>
      <c r="AE443" s="8"/>
      <c r="AF443" s="8"/>
      <c r="AG443" s="8"/>
      <c r="AH443" s="8"/>
      <c r="AI443" s="8"/>
      <c r="AJ443" s="8"/>
      <c r="AK443" s="8"/>
    </row>
    <row r="444" spans="4:37">
      <c r="D444" s="6"/>
      <c r="E444" s="6"/>
      <c r="F444" s="7"/>
      <c r="G444" s="7"/>
      <c r="H444" s="7"/>
      <c r="I444" s="7"/>
      <c r="J444" s="7"/>
      <c r="K444" s="7"/>
      <c r="L444" s="7"/>
      <c r="M444" s="7"/>
      <c r="N444" s="7"/>
      <c r="O444" s="7"/>
      <c r="P444" s="7"/>
      <c r="Q444" s="7"/>
      <c r="R444" s="7"/>
      <c r="S444" s="7"/>
      <c r="T444" s="7"/>
      <c r="U444" s="7"/>
      <c r="V444" s="8"/>
      <c r="W444" s="8"/>
      <c r="X444" s="8"/>
      <c r="Y444" s="8"/>
      <c r="Z444" s="8"/>
      <c r="AA444" s="8"/>
      <c r="AB444" s="8"/>
      <c r="AC444" s="8"/>
      <c r="AD444" s="8"/>
      <c r="AE444" s="8"/>
      <c r="AF444" s="8"/>
      <c r="AG444" s="8"/>
      <c r="AH444" s="8"/>
      <c r="AI444" s="8"/>
      <c r="AJ444" s="8"/>
      <c r="AK444" s="8"/>
    </row>
    <row r="445" spans="4:37">
      <c r="D445" s="6"/>
      <c r="E445" s="6"/>
      <c r="F445" s="7"/>
      <c r="G445" s="7"/>
      <c r="H445" s="7"/>
      <c r="I445" s="7"/>
      <c r="J445" s="7"/>
      <c r="K445" s="7"/>
      <c r="L445" s="7"/>
      <c r="M445" s="7"/>
      <c r="N445" s="7"/>
      <c r="O445" s="7"/>
      <c r="P445" s="7"/>
      <c r="Q445" s="7"/>
      <c r="R445" s="7"/>
      <c r="S445" s="7"/>
      <c r="T445" s="7"/>
      <c r="U445" s="7"/>
      <c r="V445" s="8"/>
      <c r="W445" s="8"/>
      <c r="X445" s="8"/>
      <c r="Y445" s="8"/>
      <c r="Z445" s="8"/>
      <c r="AA445" s="8"/>
      <c r="AB445" s="8"/>
      <c r="AC445" s="8"/>
      <c r="AD445" s="8"/>
      <c r="AE445" s="8"/>
      <c r="AF445" s="8"/>
      <c r="AG445" s="8"/>
      <c r="AH445" s="8"/>
      <c r="AI445" s="8"/>
      <c r="AJ445" s="8"/>
      <c r="AK445" s="8"/>
    </row>
    <row r="446" spans="4:37">
      <c r="D446" s="6"/>
      <c r="E446" s="6"/>
      <c r="F446" s="7"/>
      <c r="G446" s="7"/>
      <c r="H446" s="7"/>
      <c r="I446" s="7"/>
      <c r="J446" s="7"/>
      <c r="K446" s="7"/>
      <c r="L446" s="7"/>
      <c r="M446" s="7"/>
      <c r="N446" s="7"/>
      <c r="O446" s="7"/>
      <c r="P446" s="7"/>
      <c r="Q446" s="7"/>
      <c r="R446" s="7"/>
      <c r="S446" s="7"/>
      <c r="T446" s="7"/>
      <c r="U446" s="7"/>
      <c r="V446" s="8"/>
      <c r="W446" s="8"/>
      <c r="X446" s="8"/>
      <c r="Y446" s="8"/>
      <c r="Z446" s="8"/>
      <c r="AA446" s="8"/>
      <c r="AB446" s="8"/>
      <c r="AC446" s="8"/>
      <c r="AD446" s="8"/>
      <c r="AE446" s="8"/>
      <c r="AF446" s="8"/>
      <c r="AG446" s="8"/>
      <c r="AH446" s="8"/>
      <c r="AI446" s="8"/>
      <c r="AJ446" s="8"/>
      <c r="AK446" s="8"/>
    </row>
    <row r="447" spans="4:37">
      <c r="D447" s="6"/>
      <c r="E447" s="6"/>
      <c r="F447" s="7"/>
      <c r="G447" s="7"/>
      <c r="H447" s="7"/>
      <c r="I447" s="7"/>
      <c r="J447" s="7"/>
      <c r="K447" s="7"/>
      <c r="L447" s="7"/>
      <c r="M447" s="7"/>
      <c r="N447" s="7"/>
      <c r="O447" s="7"/>
      <c r="P447" s="7"/>
      <c r="Q447" s="7"/>
      <c r="R447" s="7"/>
      <c r="S447" s="7"/>
      <c r="T447" s="7"/>
      <c r="U447" s="7"/>
      <c r="V447" s="8"/>
      <c r="W447" s="8"/>
      <c r="X447" s="8"/>
      <c r="Y447" s="8"/>
      <c r="Z447" s="8"/>
      <c r="AA447" s="8"/>
      <c r="AB447" s="8"/>
      <c r="AC447" s="8"/>
      <c r="AD447" s="8"/>
      <c r="AE447" s="8"/>
      <c r="AF447" s="8"/>
      <c r="AG447" s="8"/>
      <c r="AH447" s="8"/>
      <c r="AI447" s="8"/>
      <c r="AJ447" s="8"/>
      <c r="AK447" s="8"/>
    </row>
    <row r="448" spans="4:37">
      <c r="D448" s="6"/>
      <c r="E448" s="6"/>
      <c r="F448" s="7"/>
      <c r="G448" s="7"/>
      <c r="H448" s="7"/>
      <c r="I448" s="7"/>
      <c r="J448" s="7"/>
      <c r="K448" s="7"/>
      <c r="L448" s="7"/>
      <c r="M448" s="7"/>
      <c r="N448" s="7"/>
      <c r="O448" s="7"/>
      <c r="P448" s="7"/>
      <c r="Q448" s="7"/>
      <c r="R448" s="7"/>
      <c r="S448" s="7"/>
      <c r="T448" s="7"/>
      <c r="U448" s="7"/>
      <c r="V448" s="8"/>
      <c r="W448" s="8"/>
      <c r="X448" s="8"/>
      <c r="Y448" s="8"/>
      <c r="Z448" s="8"/>
      <c r="AA448" s="8"/>
      <c r="AB448" s="8"/>
      <c r="AC448" s="8"/>
      <c r="AD448" s="8"/>
      <c r="AE448" s="8"/>
      <c r="AF448" s="8"/>
      <c r="AG448" s="8"/>
      <c r="AH448" s="8"/>
      <c r="AI448" s="8"/>
      <c r="AJ448" s="8"/>
      <c r="AK448" s="8"/>
    </row>
    <row r="449" spans="4:37">
      <c r="D449" s="6"/>
      <c r="E449" s="6"/>
      <c r="F449" s="7"/>
      <c r="G449" s="7"/>
      <c r="H449" s="7"/>
      <c r="I449" s="7"/>
      <c r="J449" s="7"/>
      <c r="K449" s="7"/>
      <c r="L449" s="7"/>
      <c r="M449" s="7"/>
      <c r="N449" s="7"/>
      <c r="O449" s="7"/>
      <c r="P449" s="7"/>
      <c r="Q449" s="7"/>
      <c r="R449" s="7"/>
      <c r="S449" s="7"/>
      <c r="T449" s="7"/>
      <c r="U449" s="7"/>
      <c r="V449" s="8"/>
      <c r="W449" s="8"/>
      <c r="X449" s="8"/>
      <c r="Y449" s="8"/>
      <c r="Z449" s="8"/>
      <c r="AA449" s="8"/>
      <c r="AB449" s="8"/>
      <c r="AC449" s="8"/>
      <c r="AD449" s="8"/>
      <c r="AE449" s="8"/>
      <c r="AF449" s="8"/>
      <c r="AG449" s="8"/>
      <c r="AH449" s="8"/>
      <c r="AI449" s="8"/>
      <c r="AJ449" s="8"/>
      <c r="AK449" s="8"/>
    </row>
    <row r="450" spans="4:37">
      <c r="D450" s="6"/>
      <c r="E450" s="6"/>
      <c r="F450" s="7"/>
      <c r="G450" s="7"/>
      <c r="H450" s="7"/>
      <c r="I450" s="7"/>
      <c r="J450" s="7"/>
      <c r="K450" s="7"/>
      <c r="L450" s="7"/>
      <c r="M450" s="7"/>
      <c r="N450" s="7"/>
      <c r="O450" s="7"/>
      <c r="P450" s="7"/>
      <c r="Q450" s="7"/>
      <c r="R450" s="7"/>
      <c r="S450" s="7"/>
      <c r="T450" s="7"/>
      <c r="U450" s="7"/>
      <c r="V450" s="8"/>
      <c r="W450" s="8"/>
      <c r="X450" s="8"/>
      <c r="Y450" s="8"/>
      <c r="Z450" s="8"/>
      <c r="AA450" s="8"/>
      <c r="AB450" s="8"/>
      <c r="AC450" s="8"/>
      <c r="AD450" s="8"/>
      <c r="AE450" s="8"/>
      <c r="AF450" s="8"/>
      <c r="AG450" s="8"/>
      <c r="AH450" s="8"/>
      <c r="AI450" s="8"/>
      <c r="AJ450" s="8"/>
      <c r="AK450" s="8"/>
    </row>
    <row r="451" spans="4:37">
      <c r="D451" s="6"/>
      <c r="E451" s="6"/>
      <c r="F451" s="7"/>
      <c r="G451" s="7"/>
      <c r="H451" s="7"/>
      <c r="I451" s="7"/>
      <c r="J451" s="7"/>
      <c r="K451" s="7"/>
      <c r="L451" s="7"/>
      <c r="M451" s="7"/>
      <c r="N451" s="7"/>
      <c r="O451" s="7"/>
      <c r="P451" s="7"/>
      <c r="Q451" s="7"/>
      <c r="R451" s="7"/>
      <c r="S451" s="7"/>
      <c r="T451" s="7"/>
      <c r="U451" s="7"/>
      <c r="V451" s="8"/>
      <c r="W451" s="8"/>
      <c r="X451" s="8"/>
      <c r="Y451" s="8"/>
      <c r="Z451" s="8"/>
      <c r="AA451" s="8"/>
      <c r="AB451" s="8"/>
      <c r="AC451" s="8"/>
      <c r="AD451" s="8"/>
      <c r="AE451" s="8"/>
      <c r="AF451" s="8"/>
      <c r="AG451" s="8"/>
      <c r="AH451" s="8"/>
      <c r="AI451" s="8"/>
      <c r="AJ451" s="8"/>
      <c r="AK451" s="8"/>
    </row>
    <row r="452" spans="4:37">
      <c r="D452" s="6"/>
      <c r="E452" s="6"/>
      <c r="F452" s="7"/>
      <c r="G452" s="7"/>
      <c r="H452" s="7"/>
      <c r="I452" s="7"/>
      <c r="J452" s="7"/>
      <c r="K452" s="7"/>
      <c r="L452" s="7"/>
      <c r="M452" s="7"/>
      <c r="N452" s="7"/>
      <c r="O452" s="7"/>
      <c r="P452" s="7"/>
      <c r="Q452" s="7"/>
      <c r="R452" s="7"/>
      <c r="S452" s="7"/>
      <c r="T452" s="7"/>
      <c r="U452" s="7"/>
      <c r="V452" s="8"/>
      <c r="W452" s="8"/>
      <c r="X452" s="8"/>
      <c r="Y452" s="8"/>
      <c r="Z452" s="8"/>
      <c r="AA452" s="8"/>
      <c r="AB452" s="8"/>
      <c r="AC452" s="8"/>
      <c r="AD452" s="8"/>
      <c r="AE452" s="8"/>
      <c r="AF452" s="8"/>
      <c r="AG452" s="8"/>
      <c r="AH452" s="8"/>
      <c r="AI452" s="8"/>
      <c r="AJ452" s="8"/>
      <c r="AK452" s="8"/>
    </row>
    <row r="453" spans="4:37">
      <c r="D453" s="6"/>
      <c r="E453" s="6"/>
      <c r="F453" s="7"/>
      <c r="G453" s="7"/>
      <c r="H453" s="7"/>
      <c r="I453" s="7"/>
      <c r="J453" s="7"/>
      <c r="K453" s="7"/>
      <c r="L453" s="7"/>
      <c r="M453" s="7"/>
      <c r="N453" s="7"/>
      <c r="O453" s="7"/>
      <c r="P453" s="7"/>
      <c r="Q453" s="7"/>
      <c r="R453" s="7"/>
      <c r="S453" s="7"/>
      <c r="T453" s="7"/>
      <c r="U453" s="7"/>
      <c r="V453" s="8"/>
      <c r="W453" s="8"/>
      <c r="X453" s="8"/>
      <c r="Y453" s="8"/>
      <c r="Z453" s="8"/>
      <c r="AA453" s="8"/>
      <c r="AB453" s="8"/>
      <c r="AC453" s="8"/>
      <c r="AD453" s="8"/>
      <c r="AE453" s="8"/>
      <c r="AF453" s="8"/>
      <c r="AG453" s="8"/>
      <c r="AH453" s="8"/>
      <c r="AI453" s="8"/>
      <c r="AJ453" s="8"/>
      <c r="AK453" s="8"/>
    </row>
    <row r="454" spans="4:37">
      <c r="D454" s="6"/>
      <c r="E454" s="6"/>
      <c r="F454" s="7"/>
      <c r="G454" s="7"/>
      <c r="H454" s="7"/>
      <c r="I454" s="7"/>
      <c r="J454" s="7"/>
      <c r="K454" s="7"/>
      <c r="L454" s="7"/>
      <c r="M454" s="7"/>
      <c r="N454" s="7"/>
      <c r="O454" s="7"/>
      <c r="P454" s="7"/>
      <c r="Q454" s="7"/>
      <c r="R454" s="7"/>
      <c r="S454" s="7"/>
      <c r="T454" s="7"/>
      <c r="U454" s="7"/>
      <c r="V454" s="8"/>
      <c r="W454" s="8"/>
      <c r="X454" s="8"/>
      <c r="Y454" s="8"/>
      <c r="Z454" s="8"/>
      <c r="AA454" s="8"/>
      <c r="AB454" s="8"/>
      <c r="AC454" s="8"/>
      <c r="AD454" s="8"/>
      <c r="AE454" s="8"/>
      <c r="AF454" s="8"/>
      <c r="AG454" s="8"/>
      <c r="AH454" s="8"/>
      <c r="AI454" s="8"/>
      <c r="AJ454" s="8"/>
      <c r="AK454" s="8"/>
    </row>
    <row r="455" spans="4:37">
      <c r="D455" s="6"/>
      <c r="E455" s="6"/>
      <c r="F455" s="7"/>
      <c r="G455" s="7"/>
      <c r="H455" s="7"/>
      <c r="I455" s="7"/>
      <c r="J455" s="7"/>
      <c r="K455" s="7"/>
      <c r="L455" s="7"/>
      <c r="M455" s="7"/>
      <c r="N455" s="7"/>
      <c r="O455" s="7"/>
      <c r="P455" s="7"/>
      <c r="Q455" s="7"/>
      <c r="R455" s="7"/>
      <c r="S455" s="7"/>
      <c r="T455" s="7"/>
      <c r="U455" s="7"/>
      <c r="V455" s="8"/>
      <c r="W455" s="8"/>
      <c r="X455" s="8"/>
      <c r="Y455" s="8"/>
      <c r="Z455" s="8"/>
      <c r="AA455" s="8"/>
      <c r="AB455" s="8"/>
      <c r="AC455" s="8"/>
      <c r="AD455" s="8"/>
      <c r="AE455" s="8"/>
      <c r="AF455" s="8"/>
      <c r="AG455" s="8"/>
      <c r="AH455" s="8"/>
      <c r="AI455" s="8"/>
      <c r="AJ455" s="8"/>
      <c r="AK455" s="8"/>
    </row>
    <row r="456" spans="4:37">
      <c r="D456" s="6"/>
      <c r="E456" s="6"/>
      <c r="F456" s="7"/>
      <c r="G456" s="7"/>
      <c r="H456" s="7"/>
      <c r="I456" s="7"/>
      <c r="J456" s="7"/>
      <c r="K456" s="7"/>
      <c r="L456" s="7"/>
      <c r="M456" s="7"/>
      <c r="N456" s="7"/>
      <c r="O456" s="7"/>
      <c r="P456" s="7"/>
      <c r="Q456" s="7"/>
      <c r="R456" s="7"/>
      <c r="S456" s="7"/>
      <c r="T456" s="7"/>
      <c r="U456" s="7"/>
      <c r="V456" s="8"/>
      <c r="W456" s="8"/>
      <c r="X456" s="8"/>
      <c r="Y456" s="8"/>
      <c r="Z456" s="8"/>
      <c r="AA456" s="8"/>
      <c r="AB456" s="8"/>
      <c r="AC456" s="8"/>
      <c r="AD456" s="8"/>
      <c r="AE456" s="8"/>
      <c r="AF456" s="8"/>
      <c r="AG456" s="8"/>
      <c r="AH456" s="8"/>
      <c r="AI456" s="8"/>
      <c r="AJ456" s="8"/>
      <c r="AK456" s="8"/>
    </row>
    <row r="457" spans="4:37">
      <c r="D457" s="6"/>
      <c r="E457" s="6"/>
      <c r="F457" s="7"/>
      <c r="G457" s="7"/>
      <c r="H457" s="7"/>
      <c r="I457" s="7"/>
      <c r="J457" s="7"/>
      <c r="K457" s="7"/>
      <c r="L457" s="7"/>
      <c r="M457" s="7"/>
      <c r="N457" s="7"/>
      <c r="O457" s="7"/>
      <c r="P457" s="7"/>
      <c r="Q457" s="7"/>
      <c r="R457" s="7"/>
      <c r="S457" s="7"/>
      <c r="T457" s="7"/>
      <c r="U457" s="7"/>
      <c r="V457" s="8"/>
      <c r="W457" s="8"/>
      <c r="X457" s="8"/>
      <c r="Y457" s="8"/>
      <c r="Z457" s="8"/>
      <c r="AA457" s="8"/>
      <c r="AB457" s="8"/>
      <c r="AC457" s="8"/>
      <c r="AD457" s="8"/>
      <c r="AE457" s="8"/>
      <c r="AF457" s="8"/>
      <c r="AG457" s="8"/>
      <c r="AH457" s="8"/>
      <c r="AI457" s="8"/>
      <c r="AJ457" s="8"/>
      <c r="AK457" s="8"/>
    </row>
    <row r="458" spans="4:37">
      <c r="D458" s="6"/>
      <c r="E458" s="6"/>
      <c r="F458" s="7"/>
      <c r="G458" s="7"/>
      <c r="H458" s="7"/>
      <c r="I458" s="7"/>
      <c r="J458" s="7"/>
      <c r="K458" s="7"/>
      <c r="L458" s="7"/>
      <c r="M458" s="7"/>
      <c r="N458" s="7"/>
      <c r="O458" s="7"/>
      <c r="P458" s="7"/>
      <c r="Q458" s="7"/>
      <c r="R458" s="7"/>
      <c r="S458" s="7"/>
      <c r="T458" s="7"/>
      <c r="U458" s="7"/>
      <c r="V458" s="8"/>
      <c r="W458" s="8"/>
      <c r="X458" s="8"/>
      <c r="Y458" s="8"/>
      <c r="Z458" s="8"/>
      <c r="AA458" s="8"/>
      <c r="AB458" s="8"/>
      <c r="AC458" s="8"/>
      <c r="AD458" s="8"/>
      <c r="AE458" s="8"/>
      <c r="AF458" s="8"/>
      <c r="AG458" s="8"/>
      <c r="AH458" s="8"/>
      <c r="AI458" s="8"/>
      <c r="AJ458" s="8"/>
      <c r="AK458" s="8"/>
    </row>
    <row r="459" spans="4:37">
      <c r="D459" s="6"/>
      <c r="E459" s="6"/>
      <c r="F459" s="7"/>
      <c r="G459" s="7"/>
      <c r="H459" s="7"/>
      <c r="I459" s="7"/>
      <c r="J459" s="7"/>
      <c r="K459" s="7"/>
      <c r="L459" s="7"/>
      <c r="M459" s="7"/>
      <c r="N459" s="7"/>
      <c r="O459" s="7"/>
      <c r="P459" s="7"/>
      <c r="Q459" s="7"/>
      <c r="R459" s="7"/>
      <c r="S459" s="7"/>
      <c r="T459" s="7"/>
      <c r="U459" s="7"/>
      <c r="V459" s="8"/>
      <c r="W459" s="8"/>
      <c r="X459" s="8"/>
      <c r="Y459" s="8"/>
      <c r="Z459" s="8"/>
      <c r="AA459" s="8"/>
      <c r="AB459" s="8"/>
      <c r="AC459" s="8"/>
      <c r="AD459" s="8"/>
      <c r="AE459" s="8"/>
      <c r="AF459" s="8"/>
      <c r="AG459" s="8"/>
      <c r="AH459" s="8"/>
      <c r="AI459" s="8"/>
      <c r="AJ459" s="8"/>
      <c r="AK459" s="8"/>
    </row>
    <row r="460" spans="4:37">
      <c r="D460" s="6"/>
      <c r="E460" s="6"/>
      <c r="F460" s="7"/>
      <c r="G460" s="7"/>
      <c r="H460" s="7"/>
      <c r="I460" s="7"/>
      <c r="J460" s="7"/>
      <c r="K460" s="7"/>
      <c r="L460" s="7"/>
      <c r="M460" s="7"/>
      <c r="N460" s="7"/>
      <c r="O460" s="7"/>
      <c r="P460" s="7"/>
      <c r="Q460" s="7"/>
      <c r="R460" s="7"/>
      <c r="S460" s="7"/>
      <c r="T460" s="7"/>
      <c r="U460" s="7"/>
      <c r="V460" s="8"/>
      <c r="W460" s="8"/>
      <c r="X460" s="8"/>
      <c r="Y460" s="8"/>
      <c r="Z460" s="8"/>
      <c r="AA460" s="8"/>
      <c r="AB460" s="8"/>
      <c r="AC460" s="8"/>
      <c r="AD460" s="8"/>
      <c r="AE460" s="8"/>
      <c r="AF460" s="8"/>
      <c r="AG460" s="8"/>
      <c r="AH460" s="8"/>
      <c r="AI460" s="8"/>
      <c r="AJ460" s="8"/>
      <c r="AK460" s="8"/>
    </row>
    <row r="461" spans="4:37">
      <c r="D461" s="6"/>
      <c r="E461" s="6"/>
      <c r="F461" s="7"/>
      <c r="G461" s="7"/>
      <c r="H461" s="7"/>
      <c r="I461" s="7"/>
      <c r="J461" s="7"/>
      <c r="K461" s="7"/>
      <c r="L461" s="7"/>
      <c r="M461" s="7"/>
      <c r="N461" s="7"/>
      <c r="O461" s="7"/>
      <c r="P461" s="7"/>
      <c r="Q461" s="7"/>
      <c r="R461" s="7"/>
      <c r="S461" s="7"/>
      <c r="T461" s="7"/>
      <c r="U461" s="7"/>
      <c r="V461" s="8"/>
      <c r="W461" s="8"/>
      <c r="X461" s="8"/>
      <c r="Y461" s="8"/>
      <c r="Z461" s="8"/>
      <c r="AA461" s="8"/>
      <c r="AB461" s="8"/>
      <c r="AC461" s="8"/>
      <c r="AD461" s="8"/>
      <c r="AE461" s="8"/>
      <c r="AF461" s="8"/>
      <c r="AG461" s="8"/>
      <c r="AH461" s="8"/>
      <c r="AI461" s="8"/>
      <c r="AJ461" s="8"/>
      <c r="AK461" s="8"/>
    </row>
    <row r="462" spans="4:37">
      <c r="D462" s="6"/>
      <c r="E462" s="6"/>
      <c r="F462" s="7"/>
      <c r="G462" s="7"/>
      <c r="H462" s="7"/>
      <c r="I462" s="7"/>
      <c r="J462" s="7"/>
      <c r="K462" s="7"/>
      <c r="L462" s="7"/>
      <c r="M462" s="7"/>
      <c r="N462" s="7"/>
      <c r="O462" s="7"/>
      <c r="P462" s="7"/>
      <c r="Q462" s="7"/>
      <c r="R462" s="7"/>
      <c r="S462" s="7"/>
      <c r="T462" s="7"/>
      <c r="U462" s="7"/>
      <c r="V462" s="8"/>
      <c r="W462" s="8"/>
      <c r="X462" s="8"/>
      <c r="Y462" s="8"/>
      <c r="Z462" s="8"/>
      <c r="AA462" s="8"/>
      <c r="AB462" s="8"/>
      <c r="AC462" s="8"/>
      <c r="AD462" s="8"/>
      <c r="AE462" s="8"/>
      <c r="AF462" s="8"/>
      <c r="AG462" s="8"/>
      <c r="AH462" s="8"/>
      <c r="AI462" s="8"/>
      <c r="AJ462" s="8"/>
      <c r="AK462" s="8"/>
    </row>
    <row r="463" spans="4:37">
      <c r="D463" s="6"/>
      <c r="E463" s="6"/>
      <c r="F463" s="7"/>
      <c r="G463" s="7"/>
      <c r="H463" s="7"/>
      <c r="I463" s="7"/>
      <c r="J463" s="7"/>
      <c r="K463" s="7"/>
      <c r="L463" s="7"/>
      <c r="M463" s="7"/>
      <c r="N463" s="7"/>
      <c r="O463" s="7"/>
      <c r="P463" s="7"/>
      <c r="Q463" s="7"/>
      <c r="R463" s="7"/>
      <c r="S463" s="7"/>
      <c r="T463" s="7"/>
      <c r="U463" s="7"/>
      <c r="V463" s="8"/>
      <c r="W463" s="8"/>
      <c r="X463" s="8"/>
      <c r="Y463" s="8"/>
      <c r="Z463" s="8"/>
      <c r="AA463" s="8"/>
      <c r="AB463" s="8"/>
      <c r="AC463" s="8"/>
      <c r="AD463" s="8"/>
      <c r="AE463" s="8"/>
      <c r="AF463" s="8"/>
      <c r="AG463" s="8"/>
      <c r="AH463" s="8"/>
      <c r="AI463" s="8"/>
      <c r="AJ463" s="8"/>
      <c r="AK463" s="8"/>
    </row>
    <row r="464" spans="4:37">
      <c r="D464" s="6"/>
      <c r="E464" s="6"/>
      <c r="F464" s="7"/>
      <c r="G464" s="7"/>
      <c r="H464" s="7"/>
      <c r="I464" s="7"/>
      <c r="J464" s="7"/>
      <c r="K464" s="7"/>
      <c r="L464" s="7"/>
      <c r="M464" s="7"/>
      <c r="N464" s="7"/>
      <c r="O464" s="7"/>
      <c r="P464" s="7"/>
      <c r="Q464" s="7"/>
      <c r="R464" s="7"/>
      <c r="S464" s="7"/>
      <c r="T464" s="7"/>
      <c r="U464" s="7"/>
      <c r="V464" s="8"/>
      <c r="W464" s="8"/>
      <c r="X464" s="8"/>
      <c r="Y464" s="8"/>
      <c r="Z464" s="8"/>
      <c r="AA464" s="8"/>
      <c r="AB464" s="8"/>
      <c r="AC464" s="8"/>
      <c r="AD464" s="8"/>
      <c r="AE464" s="8"/>
      <c r="AF464" s="8"/>
      <c r="AG464" s="8"/>
      <c r="AH464" s="8"/>
      <c r="AI464" s="8"/>
      <c r="AJ464" s="8"/>
      <c r="AK464" s="8"/>
    </row>
    <row r="465" spans="4:37">
      <c r="D465" s="6"/>
      <c r="E465" s="6"/>
      <c r="F465" s="7"/>
      <c r="G465" s="7"/>
      <c r="H465" s="7"/>
      <c r="I465" s="7"/>
      <c r="J465" s="7"/>
      <c r="K465" s="7"/>
      <c r="L465" s="7"/>
      <c r="M465" s="7"/>
      <c r="N465" s="7"/>
      <c r="O465" s="7"/>
      <c r="P465" s="7"/>
      <c r="Q465" s="7"/>
      <c r="R465" s="7"/>
      <c r="S465" s="7"/>
      <c r="T465" s="7"/>
      <c r="U465" s="7"/>
      <c r="V465" s="8"/>
      <c r="W465" s="8"/>
      <c r="X465" s="8"/>
      <c r="Y465" s="8"/>
      <c r="Z465" s="8"/>
      <c r="AA465" s="8"/>
      <c r="AB465" s="8"/>
      <c r="AC465" s="8"/>
      <c r="AD465" s="8"/>
      <c r="AE465" s="8"/>
      <c r="AF465" s="8"/>
      <c r="AG465" s="8"/>
      <c r="AH465" s="8"/>
      <c r="AI465" s="8"/>
      <c r="AJ465" s="8"/>
      <c r="AK465" s="8"/>
    </row>
    <row r="466" spans="4:37">
      <c r="D466" s="6"/>
      <c r="E466" s="6"/>
      <c r="F466" s="7"/>
      <c r="G466" s="7"/>
      <c r="H466" s="7"/>
      <c r="I466" s="7"/>
      <c r="J466" s="7"/>
      <c r="K466" s="7"/>
      <c r="L466" s="7"/>
      <c r="M466" s="7"/>
      <c r="N466" s="7"/>
      <c r="O466" s="7"/>
      <c r="P466" s="7"/>
      <c r="Q466" s="7"/>
      <c r="R466" s="7"/>
      <c r="S466" s="7"/>
      <c r="T466" s="7"/>
      <c r="U466" s="7"/>
      <c r="V466" s="8"/>
      <c r="W466" s="8"/>
      <c r="X466" s="8"/>
      <c r="Y466" s="8"/>
      <c r="Z466" s="8"/>
      <c r="AA466" s="8"/>
      <c r="AB466" s="8"/>
      <c r="AC466" s="8"/>
      <c r="AD466" s="8"/>
      <c r="AE466" s="8"/>
      <c r="AF466" s="8"/>
      <c r="AG466" s="8"/>
      <c r="AH466" s="8"/>
      <c r="AI466" s="8"/>
      <c r="AJ466" s="8"/>
      <c r="AK466" s="8"/>
    </row>
    <row r="467" spans="4:37">
      <c r="D467" s="6"/>
      <c r="E467" s="6"/>
      <c r="F467" s="7"/>
      <c r="G467" s="7"/>
      <c r="H467" s="7"/>
      <c r="I467" s="7"/>
      <c r="J467" s="7"/>
      <c r="K467" s="7"/>
      <c r="L467" s="7"/>
      <c r="M467" s="7"/>
      <c r="N467" s="7"/>
      <c r="O467" s="7"/>
      <c r="P467" s="7"/>
      <c r="Q467" s="7"/>
      <c r="R467" s="7"/>
      <c r="S467" s="7"/>
      <c r="T467" s="7"/>
      <c r="U467" s="7"/>
      <c r="V467" s="8"/>
      <c r="W467" s="8"/>
      <c r="X467" s="8"/>
      <c r="Y467" s="8"/>
      <c r="Z467" s="8"/>
      <c r="AA467" s="8"/>
      <c r="AB467" s="8"/>
      <c r="AC467" s="8"/>
      <c r="AD467" s="8"/>
      <c r="AE467" s="8"/>
      <c r="AF467" s="8"/>
      <c r="AG467" s="8"/>
      <c r="AH467" s="8"/>
      <c r="AI467" s="8"/>
      <c r="AJ467" s="8"/>
      <c r="AK467" s="8"/>
    </row>
    <row r="468" spans="4:37">
      <c r="D468" s="6"/>
      <c r="E468" s="6"/>
      <c r="F468" s="7"/>
      <c r="G468" s="7"/>
      <c r="H468" s="7"/>
      <c r="I468" s="7"/>
      <c r="J468" s="7"/>
      <c r="K468" s="7"/>
      <c r="L468" s="7"/>
      <c r="M468" s="7"/>
      <c r="N468" s="7"/>
      <c r="O468" s="7"/>
      <c r="P468" s="7"/>
      <c r="Q468" s="7"/>
      <c r="R468" s="7"/>
      <c r="S468" s="7"/>
      <c r="T468" s="7"/>
      <c r="U468" s="7"/>
      <c r="V468" s="8"/>
      <c r="W468" s="8"/>
      <c r="X468" s="8"/>
      <c r="Y468" s="8"/>
      <c r="Z468" s="8"/>
      <c r="AA468" s="8"/>
      <c r="AB468" s="8"/>
      <c r="AC468" s="8"/>
      <c r="AD468" s="8"/>
      <c r="AE468" s="8"/>
      <c r="AF468" s="8"/>
      <c r="AG468" s="8"/>
      <c r="AH468" s="8"/>
      <c r="AI468" s="8"/>
      <c r="AJ468" s="8"/>
      <c r="AK468" s="8"/>
    </row>
    <row r="469" spans="4:37">
      <c r="D469" s="6"/>
      <c r="E469" s="6"/>
      <c r="F469" s="7"/>
      <c r="G469" s="7"/>
      <c r="H469" s="7"/>
      <c r="I469" s="7"/>
      <c r="J469" s="7"/>
      <c r="K469" s="7"/>
      <c r="L469" s="7"/>
      <c r="M469" s="7"/>
      <c r="N469" s="7"/>
      <c r="O469" s="7"/>
      <c r="P469" s="7"/>
      <c r="Q469" s="7"/>
      <c r="R469" s="7"/>
      <c r="S469" s="7"/>
      <c r="T469" s="7"/>
      <c r="U469" s="7"/>
      <c r="V469" s="8"/>
      <c r="W469" s="8"/>
      <c r="X469" s="8"/>
      <c r="Y469" s="8"/>
      <c r="Z469" s="8"/>
      <c r="AA469" s="8"/>
      <c r="AB469" s="8"/>
      <c r="AC469" s="8"/>
      <c r="AD469" s="8"/>
      <c r="AE469" s="8"/>
      <c r="AF469" s="8"/>
      <c r="AG469" s="8"/>
      <c r="AH469" s="8"/>
      <c r="AI469" s="8"/>
      <c r="AJ469" s="8"/>
      <c r="AK469" s="8"/>
    </row>
    <row r="470" spans="4:37">
      <c r="D470" s="6"/>
      <c r="E470" s="6"/>
      <c r="F470" s="7"/>
      <c r="G470" s="7"/>
      <c r="H470" s="7"/>
      <c r="I470" s="7"/>
      <c r="J470" s="7"/>
      <c r="K470" s="7"/>
      <c r="L470" s="7"/>
      <c r="M470" s="7"/>
      <c r="N470" s="7"/>
      <c r="O470" s="7"/>
      <c r="P470" s="7"/>
      <c r="Q470" s="7"/>
      <c r="R470" s="7"/>
      <c r="S470" s="7"/>
      <c r="T470" s="7"/>
      <c r="U470" s="7"/>
      <c r="V470" s="8"/>
      <c r="W470" s="8"/>
      <c r="X470" s="8"/>
      <c r="Y470" s="8"/>
      <c r="Z470" s="8"/>
      <c r="AA470" s="8"/>
      <c r="AB470" s="8"/>
      <c r="AC470" s="8"/>
      <c r="AD470" s="8"/>
      <c r="AE470" s="8"/>
      <c r="AF470" s="8"/>
      <c r="AG470" s="8"/>
      <c r="AH470" s="8"/>
      <c r="AI470" s="8"/>
      <c r="AJ470" s="8"/>
      <c r="AK470" s="8"/>
    </row>
    <row r="471" spans="4:37">
      <c r="D471" s="6"/>
      <c r="E471" s="6"/>
      <c r="F471" s="7"/>
      <c r="G471" s="7"/>
      <c r="H471" s="7"/>
      <c r="I471" s="7"/>
      <c r="J471" s="7"/>
      <c r="K471" s="7"/>
      <c r="L471" s="7"/>
      <c r="M471" s="7"/>
      <c r="N471" s="7"/>
      <c r="O471" s="7"/>
      <c r="P471" s="7"/>
      <c r="Q471" s="7"/>
      <c r="R471" s="7"/>
      <c r="S471" s="7"/>
      <c r="T471" s="7"/>
      <c r="U471" s="7"/>
      <c r="V471" s="8"/>
      <c r="W471" s="8"/>
      <c r="X471" s="8"/>
      <c r="Y471" s="8"/>
      <c r="Z471" s="8"/>
      <c r="AA471" s="8"/>
      <c r="AB471" s="8"/>
      <c r="AC471" s="8"/>
      <c r="AD471" s="8"/>
      <c r="AE471" s="8"/>
      <c r="AF471" s="8"/>
      <c r="AG471" s="8"/>
      <c r="AH471" s="8"/>
      <c r="AI471" s="8"/>
      <c r="AJ471" s="8"/>
      <c r="AK471" s="8"/>
    </row>
    <row r="472" spans="4:37">
      <c r="D472" s="6"/>
      <c r="E472" s="6"/>
      <c r="F472" s="7"/>
      <c r="G472" s="7"/>
      <c r="H472" s="7"/>
      <c r="I472" s="7"/>
      <c r="J472" s="7"/>
      <c r="K472" s="7"/>
      <c r="L472" s="7"/>
      <c r="M472" s="7"/>
      <c r="N472" s="7"/>
      <c r="O472" s="7"/>
      <c r="P472" s="7"/>
      <c r="Q472" s="7"/>
      <c r="R472" s="7"/>
      <c r="S472" s="7"/>
      <c r="T472" s="7"/>
      <c r="U472" s="7"/>
      <c r="V472" s="8"/>
      <c r="W472" s="8"/>
      <c r="X472" s="8"/>
      <c r="Y472" s="8"/>
      <c r="Z472" s="8"/>
      <c r="AA472" s="8"/>
      <c r="AB472" s="8"/>
      <c r="AC472" s="8"/>
      <c r="AD472" s="8"/>
      <c r="AE472" s="8"/>
      <c r="AF472" s="8"/>
      <c r="AG472" s="8"/>
      <c r="AH472" s="8"/>
      <c r="AI472" s="8"/>
      <c r="AJ472" s="8"/>
      <c r="AK472" s="8"/>
    </row>
    <row r="473" spans="4:37">
      <c r="D473" s="6"/>
      <c r="E473" s="6"/>
      <c r="F473" s="7"/>
      <c r="G473" s="7"/>
      <c r="H473" s="7"/>
      <c r="I473" s="7"/>
      <c r="J473" s="7"/>
      <c r="K473" s="7"/>
      <c r="L473" s="7"/>
      <c r="M473" s="7"/>
      <c r="N473" s="7"/>
      <c r="O473" s="7"/>
      <c r="P473" s="7"/>
      <c r="Q473" s="7"/>
      <c r="R473" s="7"/>
      <c r="S473" s="7"/>
      <c r="T473" s="7"/>
      <c r="U473" s="7"/>
      <c r="V473" s="8"/>
      <c r="W473" s="8"/>
      <c r="X473" s="8"/>
      <c r="Y473" s="8"/>
      <c r="Z473" s="8"/>
      <c r="AA473" s="8"/>
      <c r="AB473" s="8"/>
      <c r="AC473" s="8"/>
      <c r="AD473" s="8"/>
      <c r="AE473" s="8"/>
      <c r="AF473" s="8"/>
      <c r="AG473" s="8"/>
      <c r="AH473" s="8"/>
      <c r="AI473" s="8"/>
      <c r="AJ473" s="8"/>
      <c r="AK473" s="8"/>
    </row>
    <row r="474" spans="4:37">
      <c r="D474" s="6"/>
      <c r="E474" s="6"/>
      <c r="F474" s="7"/>
      <c r="G474" s="7"/>
      <c r="H474" s="7"/>
      <c r="I474" s="7"/>
      <c r="J474" s="7"/>
      <c r="K474" s="7"/>
      <c r="L474" s="7"/>
      <c r="M474" s="7"/>
      <c r="N474" s="7"/>
      <c r="O474" s="7"/>
      <c r="P474" s="7"/>
      <c r="Q474" s="7"/>
      <c r="R474" s="7"/>
      <c r="S474" s="7"/>
      <c r="T474" s="7"/>
      <c r="U474" s="7"/>
      <c r="V474" s="8"/>
      <c r="W474" s="8"/>
      <c r="X474" s="8"/>
      <c r="Y474" s="8"/>
      <c r="Z474" s="8"/>
      <c r="AA474" s="8"/>
      <c r="AB474" s="8"/>
      <c r="AC474" s="8"/>
      <c r="AD474" s="8"/>
      <c r="AE474" s="8"/>
      <c r="AF474" s="8"/>
      <c r="AG474" s="8"/>
      <c r="AH474" s="8"/>
      <c r="AI474" s="8"/>
      <c r="AJ474" s="8"/>
      <c r="AK474" s="8"/>
    </row>
    <row r="475" spans="4:37">
      <c r="D475" s="6"/>
      <c r="E475" s="6"/>
      <c r="F475" s="7"/>
      <c r="G475" s="7"/>
      <c r="H475" s="7"/>
      <c r="I475" s="7"/>
      <c r="J475" s="7"/>
      <c r="K475" s="7"/>
      <c r="L475" s="7"/>
      <c r="M475" s="7"/>
      <c r="N475" s="7"/>
      <c r="O475" s="7"/>
      <c r="P475" s="7"/>
      <c r="Q475" s="7"/>
      <c r="R475" s="7"/>
      <c r="S475" s="7"/>
      <c r="T475" s="7"/>
      <c r="U475" s="7"/>
      <c r="V475" s="8"/>
      <c r="W475" s="8"/>
      <c r="X475" s="8"/>
      <c r="Y475" s="8"/>
      <c r="Z475" s="8"/>
      <c r="AA475" s="8"/>
      <c r="AB475" s="8"/>
      <c r="AC475" s="8"/>
      <c r="AD475" s="8"/>
      <c r="AE475" s="8"/>
      <c r="AF475" s="8"/>
      <c r="AG475" s="8"/>
      <c r="AH475" s="8"/>
      <c r="AI475" s="8"/>
      <c r="AJ475" s="8"/>
      <c r="AK475" s="8"/>
    </row>
    <row r="476" spans="4:37">
      <c r="D476" s="6"/>
      <c r="E476" s="6"/>
      <c r="F476" s="7"/>
      <c r="G476" s="7"/>
      <c r="H476" s="7"/>
      <c r="I476" s="7"/>
      <c r="J476" s="7"/>
      <c r="K476" s="7"/>
      <c r="L476" s="7"/>
      <c r="M476" s="7"/>
      <c r="N476" s="7"/>
      <c r="O476" s="7"/>
      <c r="P476" s="7"/>
      <c r="Q476" s="7"/>
      <c r="R476" s="7"/>
      <c r="S476" s="7"/>
      <c r="T476" s="7"/>
      <c r="U476" s="7"/>
      <c r="V476" s="8"/>
      <c r="W476" s="8"/>
      <c r="X476" s="8"/>
      <c r="Y476" s="8"/>
      <c r="Z476" s="8"/>
      <c r="AA476" s="8"/>
      <c r="AB476" s="8"/>
      <c r="AC476" s="8"/>
      <c r="AD476" s="8"/>
      <c r="AE476" s="8"/>
      <c r="AF476" s="8"/>
      <c r="AG476" s="8"/>
      <c r="AH476" s="8"/>
      <c r="AI476" s="8"/>
      <c r="AJ476" s="8"/>
      <c r="AK476" s="8"/>
    </row>
    <row r="477" spans="4:37">
      <c r="D477" s="6"/>
      <c r="E477" s="6"/>
      <c r="F477" s="7"/>
      <c r="G477" s="7"/>
      <c r="H477" s="7"/>
      <c r="I477" s="7"/>
      <c r="J477" s="7"/>
      <c r="K477" s="7"/>
      <c r="L477" s="7"/>
      <c r="M477" s="7"/>
      <c r="N477" s="7"/>
      <c r="O477" s="7"/>
      <c r="P477" s="7"/>
      <c r="Q477" s="7"/>
      <c r="R477" s="7"/>
      <c r="S477" s="7"/>
      <c r="T477" s="7"/>
      <c r="U477" s="7"/>
      <c r="V477" s="8"/>
      <c r="W477" s="8"/>
      <c r="X477" s="8"/>
      <c r="Y477" s="8"/>
      <c r="Z477" s="8"/>
      <c r="AA477" s="8"/>
      <c r="AB477" s="8"/>
      <c r="AC477" s="8"/>
      <c r="AD477" s="8"/>
      <c r="AE477" s="8"/>
      <c r="AF477" s="8"/>
      <c r="AG477" s="8"/>
      <c r="AH477" s="8"/>
      <c r="AI477" s="8"/>
      <c r="AJ477" s="8"/>
      <c r="AK477" s="8"/>
    </row>
    <row r="478" spans="4:37">
      <c r="D478" s="6"/>
      <c r="E478" s="6"/>
      <c r="F478" s="7"/>
      <c r="G478" s="7"/>
      <c r="H478" s="7"/>
      <c r="I478" s="7"/>
      <c r="J478" s="7"/>
      <c r="K478" s="7"/>
      <c r="L478" s="7"/>
      <c r="M478" s="7"/>
      <c r="N478" s="7"/>
      <c r="O478" s="7"/>
      <c r="P478" s="7"/>
      <c r="Q478" s="7"/>
      <c r="R478" s="7"/>
      <c r="S478" s="7"/>
      <c r="T478" s="7"/>
      <c r="U478" s="7"/>
      <c r="V478" s="8"/>
      <c r="W478" s="8"/>
      <c r="X478" s="8"/>
      <c r="Y478" s="8"/>
      <c r="Z478" s="8"/>
      <c r="AA478" s="8"/>
      <c r="AB478" s="8"/>
      <c r="AC478" s="8"/>
      <c r="AD478" s="8"/>
      <c r="AE478" s="8"/>
      <c r="AF478" s="8"/>
      <c r="AG478" s="8"/>
      <c r="AH478" s="8"/>
      <c r="AI478" s="8"/>
      <c r="AJ478" s="8"/>
      <c r="AK478" s="8"/>
    </row>
    <row r="479" spans="4:37">
      <c r="D479" s="6"/>
      <c r="E479" s="6"/>
      <c r="F479" s="7"/>
      <c r="G479" s="7"/>
      <c r="H479" s="7"/>
      <c r="I479" s="7"/>
      <c r="J479" s="7"/>
      <c r="K479" s="7"/>
      <c r="L479" s="7"/>
      <c r="M479" s="7"/>
      <c r="N479" s="7"/>
      <c r="O479" s="7"/>
      <c r="P479" s="7"/>
      <c r="Q479" s="7"/>
      <c r="R479" s="7"/>
      <c r="S479" s="7"/>
      <c r="T479" s="7"/>
      <c r="U479" s="7"/>
      <c r="V479" s="8"/>
      <c r="W479" s="8"/>
      <c r="X479" s="8"/>
      <c r="Y479" s="8"/>
      <c r="Z479" s="8"/>
      <c r="AA479" s="8"/>
      <c r="AB479" s="8"/>
      <c r="AC479" s="8"/>
      <c r="AD479" s="8"/>
      <c r="AE479" s="8"/>
      <c r="AF479" s="8"/>
      <c r="AG479" s="8"/>
      <c r="AH479" s="8"/>
      <c r="AI479" s="8"/>
      <c r="AJ479" s="8"/>
      <c r="AK479" s="8"/>
    </row>
    <row r="480" spans="4:37">
      <c r="D480" s="6"/>
      <c r="E480" s="6"/>
      <c r="F480" s="7"/>
      <c r="G480" s="7"/>
      <c r="H480" s="7"/>
      <c r="I480" s="7"/>
      <c r="J480" s="7"/>
      <c r="K480" s="7"/>
      <c r="L480" s="7"/>
      <c r="M480" s="7"/>
      <c r="N480" s="7"/>
      <c r="O480" s="7"/>
      <c r="P480" s="7"/>
      <c r="Q480" s="7"/>
      <c r="R480" s="7"/>
      <c r="S480" s="7"/>
      <c r="T480" s="7"/>
      <c r="U480" s="7"/>
      <c r="V480" s="8"/>
      <c r="W480" s="8"/>
      <c r="X480" s="8"/>
      <c r="Y480" s="8"/>
      <c r="Z480" s="8"/>
      <c r="AA480" s="8"/>
      <c r="AB480" s="8"/>
      <c r="AC480" s="8"/>
      <c r="AD480" s="8"/>
      <c r="AE480" s="8"/>
      <c r="AF480" s="8"/>
      <c r="AG480" s="8"/>
      <c r="AH480" s="8"/>
      <c r="AI480" s="8"/>
      <c r="AJ480" s="8"/>
      <c r="AK480" s="8"/>
    </row>
    <row r="481" spans="4:37">
      <c r="D481" s="6"/>
      <c r="E481" s="6"/>
      <c r="F481" s="7"/>
      <c r="G481" s="7"/>
      <c r="H481" s="7"/>
      <c r="I481" s="7"/>
      <c r="J481" s="7"/>
      <c r="K481" s="7"/>
      <c r="L481" s="7"/>
      <c r="M481" s="7"/>
      <c r="N481" s="7"/>
      <c r="O481" s="7"/>
      <c r="P481" s="7"/>
      <c r="Q481" s="7"/>
      <c r="R481" s="7"/>
      <c r="S481" s="7"/>
      <c r="T481" s="7"/>
      <c r="U481" s="7"/>
      <c r="V481" s="8"/>
      <c r="W481" s="8"/>
      <c r="X481" s="8"/>
      <c r="Y481" s="8"/>
      <c r="Z481" s="8"/>
      <c r="AA481" s="8"/>
      <c r="AB481" s="8"/>
      <c r="AC481" s="8"/>
      <c r="AD481" s="8"/>
      <c r="AE481" s="8"/>
      <c r="AF481" s="8"/>
      <c r="AG481" s="8"/>
      <c r="AH481" s="8"/>
      <c r="AI481" s="8"/>
      <c r="AJ481" s="8"/>
      <c r="AK481" s="8"/>
    </row>
    <row r="482" spans="4:37">
      <c r="D482" s="6"/>
      <c r="E482" s="6"/>
      <c r="F482" s="7"/>
      <c r="G482" s="7"/>
      <c r="H482" s="7"/>
      <c r="I482" s="7"/>
      <c r="J482" s="7"/>
      <c r="K482" s="7"/>
      <c r="L482" s="7"/>
      <c r="M482" s="7"/>
      <c r="N482" s="7"/>
      <c r="O482" s="7"/>
      <c r="P482" s="7"/>
      <c r="Q482" s="7"/>
      <c r="R482" s="7"/>
      <c r="S482" s="7"/>
      <c r="T482" s="7"/>
      <c r="U482" s="7"/>
      <c r="V482" s="8"/>
      <c r="W482" s="8"/>
      <c r="X482" s="8"/>
      <c r="Y482" s="8"/>
      <c r="Z482" s="8"/>
      <c r="AA482" s="8"/>
      <c r="AB482" s="8"/>
      <c r="AC482" s="8"/>
      <c r="AD482" s="8"/>
      <c r="AE482" s="8"/>
      <c r="AF482" s="8"/>
      <c r="AG482" s="8"/>
      <c r="AH482" s="8"/>
      <c r="AI482" s="8"/>
      <c r="AJ482" s="8"/>
      <c r="AK482" s="8"/>
    </row>
    <row r="483" spans="4:37">
      <c r="D483" s="6"/>
      <c r="E483" s="6"/>
      <c r="F483" s="7"/>
      <c r="G483" s="7"/>
      <c r="H483" s="7"/>
      <c r="I483" s="7"/>
      <c r="J483" s="7"/>
      <c r="K483" s="7"/>
      <c r="L483" s="7"/>
      <c r="M483" s="7"/>
      <c r="N483" s="7"/>
      <c r="O483" s="7"/>
      <c r="P483" s="7"/>
      <c r="Q483" s="7"/>
      <c r="R483" s="7"/>
      <c r="S483" s="7"/>
      <c r="T483" s="7"/>
      <c r="U483" s="7"/>
      <c r="V483" s="8"/>
      <c r="W483" s="8"/>
      <c r="X483" s="8"/>
      <c r="Y483" s="8"/>
      <c r="Z483" s="8"/>
      <c r="AA483" s="8"/>
      <c r="AB483" s="8"/>
      <c r="AC483" s="8"/>
      <c r="AD483" s="8"/>
      <c r="AE483" s="8"/>
      <c r="AF483" s="8"/>
      <c r="AG483" s="8"/>
      <c r="AH483" s="8"/>
      <c r="AI483" s="8"/>
      <c r="AJ483" s="8"/>
      <c r="AK483" s="8"/>
    </row>
    <row r="484" spans="4:37">
      <c r="D484" s="6"/>
      <c r="E484" s="6"/>
      <c r="F484" s="7"/>
      <c r="G484" s="7"/>
      <c r="H484" s="7"/>
      <c r="I484" s="7"/>
      <c r="J484" s="7"/>
      <c r="K484" s="7"/>
      <c r="L484" s="7"/>
      <c r="M484" s="7"/>
      <c r="N484" s="7"/>
      <c r="O484" s="7"/>
      <c r="P484" s="7"/>
      <c r="Q484" s="7"/>
      <c r="R484" s="7"/>
      <c r="S484" s="7"/>
      <c r="T484" s="7"/>
      <c r="U484" s="7"/>
      <c r="V484" s="8"/>
      <c r="W484" s="8"/>
      <c r="X484" s="8"/>
      <c r="Y484" s="8"/>
      <c r="Z484" s="8"/>
      <c r="AA484" s="8"/>
      <c r="AB484" s="8"/>
      <c r="AC484" s="8"/>
      <c r="AD484" s="8"/>
      <c r="AE484" s="8"/>
      <c r="AF484" s="8"/>
      <c r="AG484" s="8"/>
      <c r="AH484" s="8"/>
      <c r="AI484" s="8"/>
      <c r="AJ484" s="8"/>
      <c r="AK484" s="8"/>
    </row>
    <row r="485" spans="4:37">
      <c r="D485" s="6"/>
      <c r="E485" s="6"/>
      <c r="F485" s="7"/>
      <c r="G485" s="7"/>
      <c r="H485" s="7"/>
      <c r="I485" s="7"/>
      <c r="J485" s="7"/>
      <c r="K485" s="7"/>
      <c r="L485" s="7"/>
      <c r="M485" s="7"/>
      <c r="N485" s="7"/>
      <c r="O485" s="7"/>
      <c r="P485" s="7"/>
      <c r="Q485" s="7"/>
      <c r="R485" s="7"/>
      <c r="S485" s="7"/>
      <c r="T485" s="7"/>
      <c r="U485" s="7"/>
      <c r="V485" s="8"/>
      <c r="W485" s="8"/>
      <c r="X485" s="8"/>
      <c r="Y485" s="8"/>
      <c r="Z485" s="8"/>
      <c r="AA485" s="8"/>
      <c r="AB485" s="8"/>
      <c r="AC485" s="8"/>
      <c r="AD485" s="8"/>
      <c r="AE485" s="8"/>
      <c r="AF485" s="8"/>
      <c r="AG485" s="8"/>
      <c r="AH485" s="8"/>
      <c r="AI485" s="8"/>
      <c r="AJ485" s="8"/>
      <c r="AK485" s="8"/>
    </row>
    <row r="486" spans="4:37">
      <c r="D486" s="6"/>
      <c r="E486" s="6"/>
      <c r="F486" s="7"/>
      <c r="G486" s="7"/>
      <c r="H486" s="7"/>
      <c r="I486" s="7"/>
      <c r="J486" s="7"/>
      <c r="K486" s="7"/>
      <c r="L486" s="7"/>
      <c r="M486" s="7"/>
      <c r="N486" s="7"/>
      <c r="O486" s="7"/>
      <c r="P486" s="7"/>
      <c r="Q486" s="7"/>
      <c r="R486" s="7"/>
      <c r="S486" s="7"/>
      <c r="T486" s="7"/>
      <c r="U486" s="7"/>
      <c r="V486" s="8"/>
      <c r="W486" s="8"/>
      <c r="X486" s="8"/>
      <c r="Y486" s="8"/>
      <c r="Z486" s="8"/>
      <c r="AA486" s="8"/>
      <c r="AB486" s="8"/>
      <c r="AC486" s="8"/>
      <c r="AD486" s="8"/>
      <c r="AE486" s="8"/>
      <c r="AF486" s="8"/>
      <c r="AG486" s="8"/>
      <c r="AH486" s="8"/>
      <c r="AI486" s="8"/>
      <c r="AJ486" s="8"/>
      <c r="AK486" s="8"/>
    </row>
    <row r="487" spans="4:37">
      <c r="D487" s="6"/>
      <c r="E487" s="6"/>
      <c r="F487" s="7"/>
      <c r="G487" s="7"/>
      <c r="H487" s="7"/>
      <c r="I487" s="7"/>
      <c r="J487" s="7"/>
      <c r="K487" s="7"/>
      <c r="L487" s="7"/>
      <c r="M487" s="7"/>
      <c r="N487" s="7"/>
      <c r="O487" s="7"/>
      <c r="P487" s="7"/>
      <c r="Q487" s="7"/>
      <c r="R487" s="7"/>
      <c r="S487" s="7"/>
      <c r="T487" s="7"/>
      <c r="U487" s="7"/>
      <c r="V487" s="8"/>
      <c r="W487" s="8"/>
      <c r="X487" s="8"/>
      <c r="Y487" s="8"/>
      <c r="Z487" s="8"/>
      <c r="AA487" s="8"/>
      <c r="AB487" s="8"/>
      <c r="AC487" s="8"/>
      <c r="AD487" s="8"/>
      <c r="AE487" s="8"/>
      <c r="AF487" s="8"/>
      <c r="AG487" s="8"/>
      <c r="AH487" s="8"/>
      <c r="AI487" s="8"/>
      <c r="AJ487" s="8"/>
      <c r="AK487" s="8"/>
    </row>
    <row r="488" spans="4:37">
      <c r="D488" s="6"/>
      <c r="E488" s="6"/>
      <c r="F488" s="7"/>
      <c r="G488" s="7"/>
      <c r="H488" s="7"/>
      <c r="I488" s="7"/>
      <c r="J488" s="7"/>
      <c r="K488" s="7"/>
      <c r="L488" s="7"/>
      <c r="M488" s="7"/>
      <c r="N488" s="7"/>
      <c r="O488" s="7"/>
      <c r="P488" s="7"/>
      <c r="Q488" s="7"/>
      <c r="R488" s="7"/>
      <c r="S488" s="7"/>
      <c r="T488" s="7"/>
      <c r="U488" s="7"/>
      <c r="V488" s="8"/>
      <c r="W488" s="8"/>
      <c r="X488" s="8"/>
      <c r="Y488" s="8"/>
      <c r="Z488" s="8"/>
      <c r="AA488" s="8"/>
      <c r="AB488" s="8"/>
      <c r="AC488" s="8"/>
      <c r="AD488" s="8"/>
      <c r="AE488" s="8"/>
      <c r="AF488" s="8"/>
      <c r="AG488" s="8"/>
      <c r="AH488" s="8"/>
      <c r="AI488" s="8"/>
      <c r="AJ488" s="8"/>
      <c r="AK488" s="8"/>
    </row>
    <row r="489" spans="4:37">
      <c r="D489" s="6"/>
      <c r="E489" s="6"/>
      <c r="F489" s="7"/>
      <c r="G489" s="7"/>
      <c r="H489" s="7"/>
      <c r="I489" s="7"/>
      <c r="J489" s="7"/>
      <c r="K489" s="7"/>
      <c r="L489" s="7"/>
      <c r="M489" s="7"/>
      <c r="N489" s="7"/>
      <c r="O489" s="7"/>
      <c r="P489" s="7"/>
      <c r="Q489" s="7"/>
      <c r="R489" s="7"/>
      <c r="S489" s="7"/>
      <c r="T489" s="7"/>
      <c r="U489" s="7"/>
      <c r="V489" s="8"/>
      <c r="W489" s="8"/>
      <c r="X489" s="8"/>
      <c r="Y489" s="8"/>
      <c r="Z489" s="8"/>
      <c r="AA489" s="8"/>
      <c r="AB489" s="8"/>
      <c r="AC489" s="8"/>
      <c r="AD489" s="8"/>
      <c r="AE489" s="8"/>
      <c r="AF489" s="8"/>
      <c r="AG489" s="8"/>
      <c r="AH489" s="8"/>
      <c r="AI489" s="8"/>
      <c r="AJ489" s="8"/>
      <c r="AK489" s="8"/>
    </row>
    <row r="490" spans="4:37">
      <c r="D490" s="6"/>
      <c r="E490" s="6"/>
      <c r="F490" s="7"/>
      <c r="G490" s="7"/>
      <c r="H490" s="7"/>
      <c r="I490" s="7"/>
      <c r="J490" s="7"/>
      <c r="K490" s="7"/>
      <c r="L490" s="7"/>
      <c r="M490" s="7"/>
      <c r="N490" s="7"/>
      <c r="O490" s="7"/>
      <c r="P490" s="7"/>
      <c r="Q490" s="7"/>
      <c r="R490" s="7"/>
      <c r="S490" s="7"/>
      <c r="T490" s="7"/>
      <c r="U490" s="7"/>
      <c r="V490" s="8"/>
      <c r="W490" s="8"/>
      <c r="X490" s="8"/>
      <c r="Y490" s="8"/>
      <c r="Z490" s="8"/>
      <c r="AA490" s="8"/>
      <c r="AB490" s="8"/>
      <c r="AC490" s="8"/>
      <c r="AD490" s="8"/>
      <c r="AE490" s="8"/>
      <c r="AF490" s="8"/>
      <c r="AG490" s="8"/>
      <c r="AH490" s="8"/>
      <c r="AI490" s="8"/>
      <c r="AJ490" s="8"/>
      <c r="AK490" s="8"/>
    </row>
    <row r="491" spans="4:37">
      <c r="D491" s="6"/>
      <c r="E491" s="6"/>
      <c r="F491" s="7"/>
      <c r="G491" s="7"/>
      <c r="H491" s="7"/>
      <c r="I491" s="7"/>
      <c r="J491" s="7"/>
      <c r="K491" s="7"/>
      <c r="L491" s="7"/>
      <c r="M491" s="7"/>
      <c r="N491" s="7"/>
      <c r="O491" s="7"/>
      <c r="P491" s="7"/>
      <c r="Q491" s="7"/>
      <c r="R491" s="7"/>
      <c r="S491" s="7"/>
      <c r="T491" s="7"/>
      <c r="U491" s="7"/>
      <c r="V491" s="8"/>
      <c r="W491" s="8"/>
      <c r="X491" s="8"/>
      <c r="Y491" s="8"/>
      <c r="Z491" s="8"/>
      <c r="AA491" s="8"/>
      <c r="AB491" s="8"/>
      <c r="AC491" s="8"/>
      <c r="AD491" s="8"/>
      <c r="AE491" s="8"/>
      <c r="AF491" s="8"/>
      <c r="AG491" s="8"/>
      <c r="AH491" s="8"/>
      <c r="AI491" s="8"/>
      <c r="AJ491" s="8"/>
      <c r="AK491" s="8"/>
    </row>
    <row r="492" spans="4:37">
      <c r="D492" s="6"/>
      <c r="E492" s="6"/>
      <c r="F492" s="7"/>
      <c r="G492" s="7"/>
      <c r="H492" s="7"/>
      <c r="I492" s="7"/>
      <c r="J492" s="7"/>
      <c r="K492" s="7"/>
      <c r="L492" s="7"/>
      <c r="M492" s="7"/>
      <c r="N492" s="7"/>
      <c r="O492" s="7"/>
      <c r="P492" s="7"/>
      <c r="Q492" s="7"/>
      <c r="R492" s="7"/>
      <c r="S492" s="7"/>
      <c r="T492" s="7"/>
      <c r="U492" s="7"/>
      <c r="V492" s="8"/>
      <c r="W492" s="8"/>
      <c r="X492" s="8"/>
      <c r="Y492" s="8"/>
      <c r="Z492" s="8"/>
      <c r="AA492" s="8"/>
      <c r="AB492" s="8"/>
      <c r="AC492" s="8"/>
      <c r="AD492" s="8"/>
      <c r="AE492" s="8"/>
      <c r="AF492" s="8"/>
      <c r="AG492" s="8"/>
      <c r="AH492" s="8"/>
      <c r="AI492" s="8"/>
      <c r="AJ492" s="8"/>
      <c r="AK492" s="8"/>
    </row>
    <row r="493" spans="4:37">
      <c r="D493" s="6"/>
      <c r="E493" s="6"/>
      <c r="F493" s="7"/>
      <c r="G493" s="7"/>
      <c r="H493" s="7"/>
      <c r="I493" s="7"/>
      <c r="J493" s="7"/>
      <c r="K493" s="7"/>
      <c r="L493" s="7"/>
      <c r="M493" s="7"/>
      <c r="N493" s="7"/>
      <c r="O493" s="7"/>
      <c r="P493" s="7"/>
      <c r="Q493" s="7"/>
      <c r="R493" s="7"/>
      <c r="S493" s="7"/>
      <c r="T493" s="7"/>
      <c r="U493" s="7"/>
      <c r="V493" s="8"/>
      <c r="W493" s="8"/>
      <c r="X493" s="8"/>
      <c r="Y493" s="8"/>
      <c r="Z493" s="8"/>
      <c r="AA493" s="8"/>
      <c r="AB493" s="8"/>
      <c r="AC493" s="8"/>
      <c r="AD493" s="8"/>
      <c r="AE493" s="8"/>
      <c r="AF493" s="8"/>
      <c r="AG493" s="8"/>
      <c r="AH493" s="8"/>
      <c r="AI493" s="8"/>
      <c r="AJ493" s="8"/>
      <c r="AK493" s="8"/>
    </row>
    <row r="494" spans="4:37">
      <c r="D494" s="6"/>
      <c r="E494" s="6"/>
      <c r="F494" s="7"/>
      <c r="G494" s="7"/>
      <c r="H494" s="7"/>
      <c r="I494" s="7"/>
      <c r="J494" s="7"/>
      <c r="K494" s="7"/>
      <c r="L494" s="7"/>
      <c r="M494" s="7"/>
      <c r="N494" s="7"/>
      <c r="O494" s="7"/>
      <c r="P494" s="7"/>
      <c r="Q494" s="7"/>
      <c r="R494" s="7"/>
      <c r="S494" s="7"/>
      <c r="T494" s="7"/>
      <c r="U494" s="7"/>
      <c r="V494" s="8"/>
      <c r="W494" s="8"/>
      <c r="X494" s="8"/>
      <c r="Y494" s="8"/>
      <c r="Z494" s="8"/>
      <c r="AA494" s="8"/>
      <c r="AB494" s="8"/>
      <c r="AC494" s="8"/>
      <c r="AD494" s="8"/>
      <c r="AE494" s="8"/>
      <c r="AF494" s="8"/>
      <c r="AG494" s="8"/>
      <c r="AH494" s="8"/>
      <c r="AI494" s="8"/>
      <c r="AJ494" s="8"/>
      <c r="AK494" s="8"/>
    </row>
    <row r="495" spans="4:37">
      <c r="D495" s="6"/>
      <c r="E495" s="6"/>
      <c r="F495" s="7"/>
      <c r="G495" s="7"/>
      <c r="H495" s="7"/>
      <c r="I495" s="7"/>
      <c r="J495" s="7"/>
      <c r="K495" s="7"/>
      <c r="L495" s="7"/>
      <c r="M495" s="7"/>
      <c r="N495" s="7"/>
      <c r="O495" s="7"/>
      <c r="P495" s="7"/>
      <c r="Q495" s="7"/>
      <c r="R495" s="7"/>
      <c r="S495" s="7"/>
      <c r="T495" s="7"/>
      <c r="U495" s="7"/>
      <c r="V495" s="8"/>
      <c r="W495" s="8"/>
      <c r="X495" s="8"/>
      <c r="Y495" s="8"/>
      <c r="Z495" s="8"/>
      <c r="AA495" s="8"/>
      <c r="AB495" s="8"/>
      <c r="AC495" s="8"/>
      <c r="AD495" s="8"/>
      <c r="AE495" s="8"/>
      <c r="AF495" s="8"/>
      <c r="AG495" s="8"/>
      <c r="AH495" s="8"/>
      <c r="AI495" s="8"/>
      <c r="AJ495" s="8"/>
      <c r="AK495" s="8"/>
    </row>
    <row r="496" spans="4:37">
      <c r="D496" s="6"/>
      <c r="E496" s="6"/>
      <c r="F496" s="7"/>
      <c r="G496" s="7"/>
      <c r="H496" s="7"/>
      <c r="I496" s="7"/>
      <c r="J496" s="7"/>
      <c r="K496" s="7"/>
      <c r="L496" s="7"/>
      <c r="M496" s="7"/>
      <c r="N496" s="7"/>
      <c r="O496" s="7"/>
      <c r="P496" s="7"/>
      <c r="Q496" s="7"/>
      <c r="R496" s="7"/>
      <c r="S496" s="7"/>
      <c r="T496" s="7"/>
      <c r="U496" s="7"/>
      <c r="V496" s="8"/>
      <c r="W496" s="8"/>
      <c r="X496" s="8"/>
      <c r="Y496" s="8"/>
      <c r="Z496" s="8"/>
      <c r="AA496" s="8"/>
      <c r="AB496" s="8"/>
      <c r="AC496" s="8"/>
      <c r="AD496" s="8"/>
      <c r="AE496" s="8"/>
      <c r="AF496" s="8"/>
      <c r="AG496" s="8"/>
      <c r="AH496" s="8"/>
      <c r="AI496" s="8"/>
      <c r="AJ496" s="8"/>
      <c r="AK496" s="8"/>
    </row>
    <row r="497" spans="4:37">
      <c r="D497" s="6"/>
      <c r="E497" s="6"/>
      <c r="F497" s="7"/>
      <c r="G497" s="7"/>
      <c r="H497" s="7"/>
      <c r="I497" s="7"/>
      <c r="J497" s="7"/>
      <c r="K497" s="7"/>
      <c r="L497" s="7"/>
      <c r="M497" s="7"/>
      <c r="N497" s="7"/>
      <c r="O497" s="7"/>
      <c r="P497" s="7"/>
      <c r="Q497" s="7"/>
      <c r="R497" s="7"/>
      <c r="S497" s="7"/>
      <c r="T497" s="7"/>
      <c r="U497" s="7"/>
      <c r="V497" s="8"/>
      <c r="W497" s="8"/>
      <c r="X497" s="8"/>
      <c r="Y497" s="8"/>
      <c r="Z497" s="8"/>
      <c r="AA497" s="8"/>
      <c r="AB497" s="8"/>
      <c r="AC497" s="8"/>
      <c r="AD497" s="8"/>
      <c r="AE497" s="8"/>
      <c r="AF497" s="8"/>
      <c r="AG497" s="8"/>
      <c r="AH497" s="8"/>
      <c r="AI497" s="8"/>
      <c r="AJ497" s="8"/>
      <c r="AK497" s="8"/>
    </row>
    <row r="498" spans="4:37">
      <c r="D498" s="6"/>
      <c r="E498" s="6"/>
      <c r="F498" s="7"/>
      <c r="G498" s="7"/>
      <c r="H498" s="7"/>
      <c r="I498" s="7"/>
      <c r="J498" s="7"/>
      <c r="K498" s="7"/>
      <c r="L498" s="7"/>
      <c r="M498" s="7"/>
      <c r="N498" s="7"/>
      <c r="O498" s="7"/>
      <c r="P498" s="7"/>
      <c r="Q498" s="7"/>
      <c r="R498" s="7"/>
      <c r="S498" s="7"/>
      <c r="T498" s="7"/>
      <c r="U498" s="7"/>
      <c r="V498" s="8"/>
      <c r="W498" s="8"/>
      <c r="X498" s="8"/>
      <c r="Y498" s="8"/>
      <c r="Z498" s="8"/>
      <c r="AA498" s="8"/>
      <c r="AB498" s="8"/>
      <c r="AC498" s="8"/>
      <c r="AD498" s="8"/>
      <c r="AE498" s="8"/>
      <c r="AF498" s="8"/>
      <c r="AG498" s="8"/>
      <c r="AH498" s="8"/>
      <c r="AI498" s="8"/>
      <c r="AJ498" s="8"/>
      <c r="AK498" s="8"/>
    </row>
    <row r="499" spans="4:37">
      <c r="D499" s="6"/>
      <c r="E499" s="6"/>
      <c r="F499" s="7"/>
      <c r="G499" s="7"/>
      <c r="H499" s="7"/>
      <c r="I499" s="7"/>
      <c r="J499" s="7"/>
      <c r="K499" s="7"/>
      <c r="L499" s="7"/>
      <c r="M499" s="7"/>
      <c r="N499" s="7"/>
      <c r="O499" s="7"/>
      <c r="P499" s="7"/>
      <c r="Q499" s="7"/>
      <c r="R499" s="7"/>
      <c r="S499" s="7"/>
      <c r="T499" s="7"/>
      <c r="U499" s="7"/>
      <c r="V499" s="8"/>
      <c r="W499" s="8"/>
      <c r="X499" s="8"/>
      <c r="Y499" s="8"/>
      <c r="Z499" s="8"/>
      <c r="AA499" s="8"/>
      <c r="AB499" s="8"/>
      <c r="AC499" s="8"/>
      <c r="AD499" s="8"/>
      <c r="AE499" s="8"/>
      <c r="AF499" s="8"/>
      <c r="AG499" s="8"/>
      <c r="AH499" s="8"/>
      <c r="AI499" s="8"/>
      <c r="AJ499" s="8"/>
      <c r="AK499" s="8"/>
    </row>
    <row r="500" spans="4:37">
      <c r="D500" s="6"/>
      <c r="E500" s="6"/>
      <c r="F500" s="7"/>
      <c r="G500" s="7"/>
      <c r="H500" s="7"/>
      <c r="I500" s="7"/>
      <c r="J500" s="7"/>
      <c r="K500" s="7"/>
      <c r="L500" s="7"/>
      <c r="M500" s="7"/>
      <c r="N500" s="7"/>
      <c r="O500" s="7"/>
      <c r="P500" s="7"/>
      <c r="Q500" s="7"/>
      <c r="R500" s="7"/>
      <c r="S500" s="7"/>
      <c r="T500" s="7"/>
      <c r="U500" s="7"/>
      <c r="V500" s="8"/>
      <c r="W500" s="8"/>
      <c r="X500" s="8"/>
      <c r="Y500" s="8"/>
      <c r="Z500" s="8"/>
      <c r="AA500" s="8"/>
      <c r="AB500" s="8"/>
      <c r="AC500" s="8"/>
      <c r="AD500" s="8"/>
      <c r="AE500" s="8"/>
      <c r="AF500" s="8"/>
      <c r="AG500" s="8"/>
      <c r="AH500" s="8"/>
      <c r="AI500" s="8"/>
      <c r="AJ500" s="8"/>
      <c r="AK500" s="8"/>
    </row>
    <row r="501" spans="4:37">
      <c r="D501" s="6"/>
      <c r="E501" s="6"/>
      <c r="F501" s="7"/>
      <c r="G501" s="7"/>
      <c r="H501" s="7"/>
      <c r="I501" s="7"/>
      <c r="J501" s="7"/>
      <c r="K501" s="7"/>
      <c r="L501" s="7"/>
      <c r="M501" s="7"/>
      <c r="N501" s="7"/>
      <c r="O501" s="7"/>
      <c r="P501" s="7"/>
      <c r="Q501" s="7"/>
      <c r="R501" s="7"/>
      <c r="S501" s="7"/>
      <c r="T501" s="7"/>
      <c r="U501" s="7"/>
      <c r="V501" s="8"/>
      <c r="W501" s="8"/>
      <c r="X501" s="8"/>
      <c r="Y501" s="8"/>
      <c r="Z501" s="8"/>
      <c r="AA501" s="8"/>
      <c r="AB501" s="8"/>
      <c r="AC501" s="8"/>
      <c r="AD501" s="8"/>
      <c r="AE501" s="8"/>
      <c r="AF501" s="8"/>
      <c r="AG501" s="8"/>
      <c r="AH501" s="8"/>
      <c r="AI501" s="8"/>
      <c r="AJ501" s="8"/>
      <c r="AK501" s="8"/>
    </row>
    <row r="502" spans="4:37">
      <c r="D502" s="6"/>
      <c r="E502" s="6"/>
      <c r="F502" s="7"/>
      <c r="G502" s="7"/>
      <c r="H502" s="7"/>
      <c r="I502" s="7"/>
      <c r="J502" s="7"/>
      <c r="K502" s="7"/>
      <c r="L502" s="7"/>
      <c r="M502" s="7"/>
      <c r="N502" s="7"/>
      <c r="O502" s="7"/>
      <c r="P502" s="7"/>
      <c r="Q502" s="7"/>
      <c r="R502" s="7"/>
      <c r="S502" s="7"/>
      <c r="T502" s="7"/>
      <c r="U502" s="7"/>
      <c r="V502" s="8"/>
      <c r="W502" s="8"/>
      <c r="X502" s="8"/>
      <c r="Y502" s="8"/>
      <c r="Z502" s="8"/>
      <c r="AA502" s="8"/>
      <c r="AB502" s="8"/>
      <c r="AC502" s="8"/>
      <c r="AD502" s="8"/>
      <c r="AE502" s="8"/>
      <c r="AF502" s="8"/>
      <c r="AG502" s="8"/>
      <c r="AH502" s="8"/>
      <c r="AI502" s="8"/>
      <c r="AJ502" s="8"/>
      <c r="AK502" s="8"/>
    </row>
    <row r="503" spans="4:37">
      <c r="D503" s="6"/>
      <c r="E503" s="6"/>
      <c r="F503" s="7"/>
      <c r="G503" s="7"/>
      <c r="H503" s="7"/>
      <c r="I503" s="7"/>
      <c r="J503" s="7"/>
      <c r="K503" s="7"/>
      <c r="L503" s="7"/>
      <c r="M503" s="7"/>
      <c r="N503" s="7"/>
      <c r="O503" s="7"/>
      <c r="P503" s="7"/>
      <c r="Q503" s="7"/>
      <c r="R503" s="7"/>
      <c r="S503" s="7"/>
      <c r="T503" s="7"/>
      <c r="U503" s="7"/>
      <c r="V503" s="8"/>
      <c r="W503" s="8"/>
      <c r="X503" s="8"/>
      <c r="Y503" s="8"/>
      <c r="Z503" s="8"/>
      <c r="AA503" s="8"/>
      <c r="AB503" s="8"/>
      <c r="AC503" s="8"/>
      <c r="AD503" s="8"/>
      <c r="AE503" s="8"/>
      <c r="AF503" s="8"/>
      <c r="AG503" s="8"/>
      <c r="AH503" s="8"/>
      <c r="AI503" s="8"/>
      <c r="AJ503" s="8"/>
      <c r="AK503" s="8"/>
    </row>
    <row r="504" spans="4:37">
      <c r="D504" s="6"/>
      <c r="E504" s="6"/>
      <c r="F504" s="7"/>
      <c r="G504" s="7"/>
      <c r="H504" s="7"/>
      <c r="I504" s="7"/>
      <c r="J504" s="7"/>
      <c r="K504" s="7"/>
      <c r="L504" s="7"/>
      <c r="M504" s="7"/>
      <c r="N504" s="7"/>
      <c r="O504" s="7"/>
      <c r="P504" s="7"/>
      <c r="Q504" s="7"/>
      <c r="R504" s="7"/>
      <c r="S504" s="7"/>
      <c r="T504" s="7"/>
      <c r="U504" s="7"/>
      <c r="V504" s="8"/>
      <c r="W504" s="8"/>
      <c r="X504" s="8"/>
      <c r="Y504" s="8"/>
      <c r="Z504" s="8"/>
      <c r="AA504" s="8"/>
      <c r="AB504" s="8"/>
      <c r="AC504" s="8"/>
      <c r="AD504" s="8"/>
      <c r="AE504" s="8"/>
      <c r="AF504" s="8"/>
      <c r="AG504" s="8"/>
      <c r="AH504" s="8"/>
      <c r="AI504" s="8"/>
      <c r="AJ504" s="8"/>
      <c r="AK504" s="8"/>
    </row>
    <row r="505" spans="4:37">
      <c r="D505" s="6"/>
      <c r="E505" s="6"/>
      <c r="F505" s="7"/>
      <c r="G505" s="7"/>
      <c r="H505" s="7"/>
      <c r="I505" s="7"/>
      <c r="J505" s="7"/>
      <c r="K505" s="7"/>
      <c r="L505" s="7"/>
      <c r="M505" s="7"/>
      <c r="N505" s="7"/>
      <c r="O505" s="7"/>
      <c r="P505" s="7"/>
      <c r="Q505" s="7"/>
      <c r="R505" s="7"/>
      <c r="S505" s="7"/>
      <c r="T505" s="7"/>
      <c r="U505" s="7"/>
      <c r="V505" s="8"/>
      <c r="W505" s="8"/>
      <c r="X505" s="8"/>
      <c r="Y505" s="8"/>
      <c r="Z505" s="8"/>
      <c r="AA505" s="8"/>
      <c r="AB505" s="8"/>
      <c r="AC505" s="8"/>
      <c r="AD505" s="8"/>
      <c r="AE505" s="8"/>
      <c r="AF505" s="8"/>
      <c r="AG505" s="8"/>
      <c r="AH505" s="8"/>
      <c r="AI505" s="8"/>
      <c r="AJ505" s="8"/>
      <c r="AK505" s="8"/>
    </row>
    <row r="506" spans="4:37">
      <c r="D506" s="6"/>
      <c r="E506" s="6"/>
      <c r="F506" s="7"/>
      <c r="G506" s="7"/>
      <c r="H506" s="7"/>
      <c r="I506" s="7"/>
      <c r="J506" s="7"/>
      <c r="K506" s="7"/>
      <c r="L506" s="7"/>
      <c r="M506" s="7"/>
      <c r="N506" s="7"/>
      <c r="O506" s="7"/>
      <c r="P506" s="7"/>
      <c r="Q506" s="7"/>
      <c r="R506" s="7"/>
      <c r="S506" s="7"/>
      <c r="T506" s="7"/>
      <c r="U506" s="7"/>
      <c r="V506" s="8"/>
      <c r="W506" s="8"/>
      <c r="X506" s="8"/>
      <c r="Y506" s="8"/>
      <c r="Z506" s="8"/>
      <c r="AA506" s="8"/>
      <c r="AB506" s="8"/>
      <c r="AC506" s="8"/>
      <c r="AD506" s="8"/>
      <c r="AE506" s="8"/>
      <c r="AF506" s="8"/>
      <c r="AG506" s="8"/>
      <c r="AH506" s="8"/>
      <c r="AI506" s="8"/>
      <c r="AJ506" s="8"/>
      <c r="AK506" s="8"/>
    </row>
    <row r="507" spans="4:37">
      <c r="D507" s="6"/>
      <c r="E507" s="6"/>
      <c r="F507" s="7"/>
      <c r="G507" s="7"/>
      <c r="H507" s="7"/>
      <c r="I507" s="7"/>
      <c r="J507" s="7"/>
      <c r="K507" s="7"/>
      <c r="L507" s="7"/>
      <c r="M507" s="7"/>
      <c r="N507" s="7"/>
      <c r="O507" s="7"/>
      <c r="P507" s="7"/>
      <c r="Q507" s="7"/>
      <c r="R507" s="7"/>
      <c r="S507" s="7"/>
      <c r="T507" s="7"/>
      <c r="U507" s="7"/>
      <c r="V507" s="8"/>
      <c r="W507" s="8"/>
      <c r="X507" s="8"/>
      <c r="Y507" s="8"/>
      <c r="Z507" s="8"/>
      <c r="AA507" s="8"/>
      <c r="AB507" s="8"/>
      <c r="AC507" s="8"/>
      <c r="AD507" s="8"/>
      <c r="AE507" s="8"/>
      <c r="AF507" s="8"/>
      <c r="AG507" s="8"/>
      <c r="AH507" s="8"/>
      <c r="AI507" s="8"/>
      <c r="AJ507" s="8"/>
      <c r="AK507" s="8"/>
    </row>
    <row r="508" spans="4:37">
      <c r="D508" s="6"/>
      <c r="E508" s="6"/>
      <c r="F508" s="7"/>
      <c r="G508" s="7"/>
      <c r="H508" s="7"/>
      <c r="I508" s="7"/>
      <c r="J508" s="7"/>
      <c r="K508" s="7"/>
      <c r="L508" s="7"/>
      <c r="M508" s="7"/>
      <c r="N508" s="7"/>
      <c r="O508" s="7"/>
      <c r="P508" s="7"/>
      <c r="Q508" s="7"/>
      <c r="R508" s="7"/>
      <c r="S508" s="7"/>
      <c r="T508" s="7"/>
      <c r="U508" s="7"/>
      <c r="V508" s="8"/>
      <c r="W508" s="8"/>
      <c r="X508" s="8"/>
      <c r="Y508" s="8"/>
      <c r="Z508" s="8"/>
      <c r="AA508" s="8"/>
      <c r="AB508" s="8"/>
      <c r="AC508" s="8"/>
      <c r="AD508" s="8"/>
      <c r="AE508" s="8"/>
      <c r="AF508" s="8"/>
      <c r="AG508" s="8"/>
      <c r="AH508" s="8"/>
      <c r="AI508" s="8"/>
      <c r="AJ508" s="8"/>
      <c r="AK508" s="8"/>
    </row>
    <row r="509" spans="4:37">
      <c r="D509" s="6"/>
      <c r="E509" s="6"/>
      <c r="F509" s="7"/>
      <c r="G509" s="7"/>
      <c r="H509" s="7"/>
      <c r="I509" s="7"/>
      <c r="J509" s="7"/>
      <c r="K509" s="7"/>
      <c r="L509" s="7"/>
      <c r="M509" s="7"/>
      <c r="N509" s="7"/>
      <c r="O509" s="7"/>
      <c r="P509" s="7"/>
      <c r="Q509" s="7"/>
      <c r="R509" s="7"/>
      <c r="S509" s="7"/>
      <c r="T509" s="7"/>
      <c r="U509" s="7"/>
      <c r="V509" s="8"/>
      <c r="W509" s="8"/>
      <c r="X509" s="8"/>
      <c r="Y509" s="8"/>
      <c r="Z509" s="8"/>
      <c r="AA509" s="8"/>
      <c r="AB509" s="8"/>
      <c r="AC509" s="8"/>
      <c r="AD509" s="8"/>
      <c r="AE509" s="8"/>
      <c r="AF509" s="8"/>
      <c r="AG509" s="8"/>
      <c r="AH509" s="8"/>
      <c r="AI509" s="8"/>
      <c r="AJ509" s="8"/>
      <c r="AK509" s="8"/>
    </row>
    <row r="510" spans="4:37">
      <c r="D510" s="6"/>
      <c r="E510" s="6"/>
      <c r="F510" s="7"/>
      <c r="G510" s="7"/>
      <c r="H510" s="7"/>
      <c r="I510" s="7"/>
      <c r="J510" s="7"/>
      <c r="K510" s="7"/>
      <c r="L510" s="7"/>
      <c r="M510" s="7"/>
      <c r="N510" s="7"/>
      <c r="O510" s="7"/>
      <c r="P510" s="7"/>
      <c r="Q510" s="7"/>
      <c r="R510" s="7"/>
      <c r="S510" s="7"/>
      <c r="T510" s="7"/>
      <c r="U510" s="7"/>
      <c r="V510" s="8"/>
      <c r="W510" s="8"/>
      <c r="X510" s="8"/>
      <c r="Y510" s="8"/>
      <c r="Z510" s="8"/>
      <c r="AA510" s="8"/>
      <c r="AB510" s="8"/>
      <c r="AC510" s="8"/>
      <c r="AD510" s="8"/>
      <c r="AE510" s="8"/>
      <c r="AF510" s="8"/>
      <c r="AG510" s="8"/>
      <c r="AH510" s="8"/>
      <c r="AI510" s="8"/>
      <c r="AJ510" s="8"/>
      <c r="AK510" s="8"/>
    </row>
    <row r="511" spans="4:37">
      <c r="D511" s="6"/>
      <c r="E511" s="6"/>
      <c r="F511" s="7"/>
      <c r="G511" s="7"/>
      <c r="H511" s="7"/>
      <c r="I511" s="7"/>
      <c r="J511" s="7"/>
      <c r="K511" s="7"/>
      <c r="L511" s="7"/>
      <c r="M511" s="7"/>
      <c r="N511" s="7"/>
      <c r="O511" s="7"/>
      <c r="P511" s="7"/>
      <c r="Q511" s="7"/>
      <c r="R511" s="7"/>
      <c r="S511" s="7"/>
      <c r="T511" s="7"/>
      <c r="U511" s="7"/>
      <c r="V511" s="8"/>
      <c r="W511" s="8"/>
      <c r="X511" s="8"/>
      <c r="Y511" s="8"/>
      <c r="Z511" s="8"/>
      <c r="AA511" s="8"/>
      <c r="AB511" s="8"/>
      <c r="AC511" s="8"/>
      <c r="AD511" s="8"/>
      <c r="AE511" s="8"/>
      <c r="AF511" s="8"/>
      <c r="AG511" s="8"/>
      <c r="AH511" s="8"/>
      <c r="AI511" s="8"/>
      <c r="AJ511" s="8"/>
      <c r="AK511" s="8"/>
    </row>
    <row r="512" spans="4:37">
      <c r="D512" s="6"/>
      <c r="E512" s="6"/>
      <c r="F512" s="7"/>
      <c r="G512" s="7"/>
      <c r="H512" s="7"/>
      <c r="I512" s="7"/>
      <c r="J512" s="7"/>
      <c r="K512" s="7"/>
      <c r="L512" s="7"/>
      <c r="M512" s="7"/>
      <c r="N512" s="7"/>
      <c r="O512" s="7"/>
      <c r="P512" s="7"/>
      <c r="Q512" s="7"/>
      <c r="R512" s="7"/>
      <c r="S512" s="7"/>
      <c r="T512" s="7"/>
      <c r="U512" s="7"/>
      <c r="V512" s="8"/>
      <c r="W512" s="8"/>
      <c r="X512" s="8"/>
      <c r="Y512" s="8"/>
      <c r="Z512" s="8"/>
      <c r="AA512" s="8"/>
      <c r="AB512" s="8"/>
      <c r="AC512" s="8"/>
      <c r="AD512" s="8"/>
      <c r="AE512" s="8"/>
      <c r="AF512" s="8"/>
      <c r="AG512" s="8"/>
      <c r="AH512" s="8"/>
      <c r="AI512" s="8"/>
      <c r="AJ512" s="8"/>
      <c r="AK512" s="8"/>
    </row>
    <row r="513" spans="4:37">
      <c r="D513" s="6"/>
      <c r="E513" s="6"/>
      <c r="F513" s="7"/>
      <c r="G513" s="7"/>
      <c r="H513" s="7"/>
      <c r="I513" s="7"/>
      <c r="J513" s="7"/>
      <c r="K513" s="7"/>
      <c r="L513" s="7"/>
      <c r="M513" s="7"/>
      <c r="N513" s="7"/>
      <c r="O513" s="7"/>
      <c r="P513" s="7"/>
      <c r="Q513" s="7"/>
      <c r="R513" s="7"/>
      <c r="S513" s="7"/>
      <c r="T513" s="7"/>
      <c r="U513" s="7"/>
      <c r="V513" s="8"/>
      <c r="W513" s="8"/>
      <c r="X513" s="8"/>
      <c r="Y513" s="8"/>
      <c r="Z513" s="8"/>
      <c r="AA513" s="8"/>
      <c r="AB513" s="8"/>
      <c r="AC513" s="8"/>
      <c r="AD513" s="8"/>
      <c r="AE513" s="8"/>
      <c r="AF513" s="8"/>
      <c r="AG513" s="8"/>
      <c r="AH513" s="8"/>
      <c r="AI513" s="8"/>
      <c r="AJ513" s="8"/>
      <c r="AK513" s="8"/>
    </row>
    <row r="514" spans="4:37">
      <c r="D514" s="6"/>
      <c r="E514" s="6"/>
      <c r="F514" s="7"/>
      <c r="G514" s="7"/>
      <c r="H514" s="7"/>
      <c r="I514" s="7"/>
      <c r="J514" s="7"/>
      <c r="K514" s="7"/>
      <c r="L514" s="7"/>
      <c r="M514" s="7"/>
      <c r="N514" s="7"/>
      <c r="O514" s="7"/>
      <c r="P514" s="7"/>
      <c r="Q514" s="7"/>
      <c r="R514" s="7"/>
      <c r="S514" s="7"/>
      <c r="T514" s="7"/>
      <c r="U514" s="7"/>
      <c r="V514" s="8"/>
      <c r="W514" s="8"/>
      <c r="X514" s="8"/>
      <c r="Y514" s="8"/>
      <c r="Z514" s="8"/>
      <c r="AA514" s="8"/>
      <c r="AB514" s="8"/>
      <c r="AC514" s="8"/>
      <c r="AD514" s="8"/>
      <c r="AE514" s="8"/>
      <c r="AF514" s="8"/>
      <c r="AG514" s="8"/>
      <c r="AH514" s="8"/>
      <c r="AI514" s="8"/>
      <c r="AJ514" s="8"/>
      <c r="AK514" s="8"/>
    </row>
    <row r="515" spans="4:37">
      <c r="D515" s="6"/>
      <c r="E515" s="6"/>
      <c r="F515" s="7"/>
      <c r="G515" s="7"/>
      <c r="H515" s="7"/>
      <c r="I515" s="7"/>
      <c r="J515" s="7"/>
      <c r="K515" s="7"/>
      <c r="L515" s="7"/>
      <c r="M515" s="7"/>
      <c r="N515" s="7"/>
      <c r="O515" s="7"/>
      <c r="P515" s="7"/>
      <c r="Q515" s="7"/>
      <c r="R515" s="7"/>
      <c r="S515" s="7"/>
      <c r="T515" s="7"/>
      <c r="U515" s="7"/>
      <c r="V515" s="8"/>
      <c r="W515" s="8"/>
      <c r="X515" s="8"/>
      <c r="Y515" s="8"/>
      <c r="Z515" s="8"/>
      <c r="AA515" s="8"/>
      <c r="AB515" s="8"/>
      <c r="AC515" s="8"/>
      <c r="AD515" s="8"/>
      <c r="AE515" s="8"/>
      <c r="AF515" s="8"/>
      <c r="AG515" s="8"/>
      <c r="AH515" s="8"/>
      <c r="AI515" s="8"/>
      <c r="AJ515" s="8"/>
      <c r="AK515" s="8"/>
    </row>
    <row r="516" spans="4:37">
      <c r="D516" s="6"/>
      <c r="E516" s="6"/>
      <c r="F516" s="7"/>
      <c r="G516" s="7"/>
      <c r="H516" s="7"/>
      <c r="I516" s="7"/>
      <c r="J516" s="7"/>
      <c r="K516" s="7"/>
      <c r="L516" s="7"/>
      <c r="M516" s="7"/>
      <c r="N516" s="7"/>
      <c r="O516" s="7"/>
      <c r="P516" s="7"/>
      <c r="Q516" s="7"/>
      <c r="R516" s="7"/>
      <c r="S516" s="7"/>
      <c r="T516" s="7"/>
      <c r="U516" s="7"/>
      <c r="V516" s="8"/>
      <c r="W516" s="8"/>
      <c r="X516" s="8"/>
      <c r="Y516" s="8"/>
      <c r="Z516" s="8"/>
      <c r="AA516" s="8"/>
      <c r="AB516" s="8"/>
      <c r="AC516" s="8"/>
      <c r="AD516" s="8"/>
      <c r="AE516" s="8"/>
      <c r="AF516" s="8"/>
      <c r="AG516" s="8"/>
      <c r="AH516" s="8"/>
      <c r="AI516" s="8"/>
      <c r="AJ516" s="8"/>
      <c r="AK516" s="8"/>
    </row>
    <row r="517" spans="4:37">
      <c r="D517" s="6"/>
      <c r="E517" s="6"/>
      <c r="F517" s="7"/>
      <c r="G517" s="7"/>
      <c r="H517" s="7"/>
      <c r="I517" s="7"/>
      <c r="J517" s="7"/>
      <c r="K517" s="7"/>
      <c r="L517" s="7"/>
      <c r="M517" s="7"/>
      <c r="N517" s="7"/>
      <c r="O517" s="7"/>
      <c r="P517" s="7"/>
      <c r="Q517" s="7"/>
      <c r="R517" s="7"/>
      <c r="S517" s="7"/>
      <c r="T517" s="7"/>
      <c r="U517" s="7"/>
      <c r="V517" s="8"/>
      <c r="W517" s="8"/>
      <c r="X517" s="8"/>
      <c r="Y517" s="8"/>
      <c r="Z517" s="8"/>
      <c r="AA517" s="8"/>
      <c r="AB517" s="8"/>
      <c r="AC517" s="8"/>
      <c r="AD517" s="8"/>
      <c r="AE517" s="8"/>
      <c r="AF517" s="8"/>
      <c r="AG517" s="8"/>
      <c r="AH517" s="8"/>
      <c r="AI517" s="8"/>
      <c r="AJ517" s="8"/>
      <c r="AK517" s="8"/>
    </row>
    <row r="518" spans="4:37">
      <c r="D518" s="6"/>
      <c r="E518" s="6"/>
      <c r="F518" s="7"/>
      <c r="G518" s="7"/>
      <c r="H518" s="7"/>
      <c r="I518" s="7"/>
      <c r="J518" s="7"/>
      <c r="K518" s="7"/>
      <c r="L518" s="7"/>
      <c r="M518" s="7"/>
      <c r="N518" s="7"/>
      <c r="O518" s="7"/>
      <c r="P518" s="7"/>
      <c r="Q518" s="7"/>
      <c r="R518" s="7"/>
      <c r="S518" s="7"/>
      <c r="T518" s="7"/>
      <c r="U518" s="7"/>
      <c r="V518" s="8"/>
      <c r="W518" s="8"/>
      <c r="X518" s="8"/>
      <c r="Y518" s="8"/>
      <c r="Z518" s="8"/>
      <c r="AA518" s="8"/>
      <c r="AB518" s="8"/>
      <c r="AC518" s="8"/>
      <c r="AD518" s="8"/>
      <c r="AE518" s="8"/>
      <c r="AF518" s="8"/>
      <c r="AG518" s="8"/>
      <c r="AH518" s="8"/>
      <c r="AI518" s="8"/>
      <c r="AJ518" s="8"/>
      <c r="AK518" s="8"/>
    </row>
    <row r="519" spans="4:37">
      <c r="D519" s="6"/>
      <c r="E519" s="6"/>
      <c r="F519" s="7"/>
      <c r="G519" s="7"/>
      <c r="H519" s="7"/>
      <c r="I519" s="7"/>
      <c r="J519" s="7"/>
      <c r="K519" s="7"/>
      <c r="L519" s="7"/>
      <c r="M519" s="7"/>
      <c r="N519" s="7"/>
      <c r="O519" s="7"/>
      <c r="P519" s="7"/>
      <c r="Q519" s="7"/>
      <c r="R519" s="7"/>
      <c r="S519" s="7"/>
      <c r="T519" s="7"/>
      <c r="U519" s="7"/>
      <c r="V519" s="8"/>
      <c r="W519" s="8"/>
      <c r="X519" s="8"/>
      <c r="Y519" s="8"/>
      <c r="Z519" s="8"/>
      <c r="AA519" s="8"/>
      <c r="AB519" s="8"/>
      <c r="AC519" s="8"/>
      <c r="AD519" s="8"/>
      <c r="AE519" s="8"/>
      <c r="AF519" s="8"/>
      <c r="AG519" s="8"/>
      <c r="AH519" s="8"/>
      <c r="AI519" s="8"/>
      <c r="AJ519" s="8"/>
      <c r="AK519" s="8"/>
    </row>
    <row r="520" spans="4:37">
      <c r="D520" s="6"/>
      <c r="E520" s="6"/>
      <c r="F520" s="7"/>
      <c r="G520" s="7"/>
      <c r="H520" s="7"/>
      <c r="I520" s="7"/>
      <c r="J520" s="7"/>
      <c r="K520" s="7"/>
      <c r="L520" s="7"/>
      <c r="M520" s="7"/>
      <c r="N520" s="7"/>
      <c r="O520" s="7"/>
      <c r="P520" s="7"/>
      <c r="Q520" s="7"/>
      <c r="R520" s="7"/>
      <c r="S520" s="7"/>
      <c r="T520" s="7"/>
      <c r="U520" s="7"/>
      <c r="V520" s="8"/>
      <c r="W520" s="8"/>
      <c r="X520" s="8"/>
      <c r="Y520" s="8"/>
      <c r="Z520" s="8"/>
      <c r="AA520" s="8"/>
      <c r="AB520" s="8"/>
      <c r="AC520" s="8"/>
      <c r="AD520" s="8"/>
      <c r="AE520" s="8"/>
      <c r="AF520" s="8"/>
      <c r="AG520" s="8"/>
      <c r="AH520" s="8"/>
      <c r="AI520" s="8"/>
      <c r="AJ520" s="8"/>
      <c r="AK520" s="8"/>
    </row>
    <row r="521" spans="4:37">
      <c r="D521" s="6"/>
      <c r="E521" s="6"/>
      <c r="F521" s="7"/>
      <c r="G521" s="7"/>
      <c r="H521" s="7"/>
      <c r="I521" s="7"/>
      <c r="J521" s="7"/>
      <c r="K521" s="7"/>
      <c r="L521" s="7"/>
      <c r="M521" s="7"/>
      <c r="N521" s="7"/>
      <c r="O521" s="7"/>
      <c r="P521" s="7"/>
      <c r="Q521" s="7"/>
      <c r="R521" s="7"/>
      <c r="S521" s="7"/>
      <c r="T521" s="7"/>
      <c r="U521" s="7"/>
      <c r="V521" s="8"/>
      <c r="W521" s="8"/>
      <c r="X521" s="8"/>
      <c r="Y521" s="8"/>
      <c r="Z521" s="8"/>
      <c r="AA521" s="8"/>
      <c r="AB521" s="8"/>
      <c r="AC521" s="8"/>
      <c r="AD521" s="8"/>
      <c r="AE521" s="8"/>
      <c r="AF521" s="8"/>
      <c r="AG521" s="8"/>
      <c r="AH521" s="8"/>
      <c r="AI521" s="8"/>
      <c r="AJ521" s="8"/>
      <c r="AK521" s="8"/>
    </row>
    <row r="522" spans="4:37">
      <c r="D522" s="6"/>
      <c r="E522" s="6"/>
      <c r="F522" s="7"/>
      <c r="G522" s="7"/>
      <c r="H522" s="7"/>
      <c r="I522" s="7"/>
      <c r="J522" s="7"/>
      <c r="K522" s="7"/>
      <c r="L522" s="7"/>
      <c r="M522" s="7"/>
      <c r="N522" s="7"/>
      <c r="O522" s="7"/>
      <c r="P522" s="7"/>
      <c r="Q522" s="7"/>
      <c r="R522" s="7"/>
      <c r="S522" s="7"/>
      <c r="T522" s="7"/>
      <c r="U522" s="7"/>
      <c r="V522" s="8"/>
      <c r="W522" s="8"/>
      <c r="X522" s="8"/>
      <c r="Y522" s="8"/>
      <c r="Z522" s="8"/>
      <c r="AA522" s="8"/>
      <c r="AB522" s="8"/>
      <c r="AC522" s="8"/>
      <c r="AD522" s="8"/>
      <c r="AE522" s="8"/>
      <c r="AF522" s="8"/>
      <c r="AG522" s="8"/>
      <c r="AH522" s="8"/>
      <c r="AI522" s="8"/>
      <c r="AJ522" s="8"/>
      <c r="AK522" s="8"/>
    </row>
    <row r="523" spans="4:37">
      <c r="D523" s="6"/>
      <c r="E523" s="6"/>
      <c r="F523" s="7"/>
      <c r="G523" s="7"/>
      <c r="H523" s="7"/>
      <c r="I523" s="7"/>
      <c r="J523" s="7"/>
      <c r="K523" s="7"/>
      <c r="L523" s="7"/>
      <c r="M523" s="7"/>
      <c r="N523" s="7"/>
      <c r="O523" s="7"/>
      <c r="P523" s="7"/>
      <c r="Q523" s="7"/>
      <c r="R523" s="7"/>
      <c r="S523" s="7"/>
      <c r="T523" s="7"/>
      <c r="U523" s="7"/>
      <c r="V523" s="8"/>
      <c r="W523" s="8"/>
      <c r="X523" s="8"/>
      <c r="Y523" s="8"/>
      <c r="Z523" s="8"/>
      <c r="AA523" s="8"/>
      <c r="AB523" s="8"/>
      <c r="AC523" s="8"/>
      <c r="AD523" s="8"/>
      <c r="AE523" s="8"/>
      <c r="AF523" s="8"/>
      <c r="AG523" s="8"/>
      <c r="AH523" s="8"/>
      <c r="AI523" s="8"/>
      <c r="AJ523" s="8"/>
      <c r="AK523" s="8"/>
    </row>
    <row r="524" spans="4:37">
      <c r="D524" s="6"/>
      <c r="E524" s="6"/>
      <c r="F524" s="7"/>
      <c r="G524" s="7"/>
      <c r="H524" s="7"/>
      <c r="I524" s="7"/>
      <c r="J524" s="7"/>
      <c r="K524" s="7"/>
      <c r="L524" s="7"/>
      <c r="M524" s="7"/>
      <c r="N524" s="7"/>
      <c r="O524" s="7"/>
      <c r="P524" s="7"/>
      <c r="Q524" s="7"/>
      <c r="R524" s="7"/>
      <c r="S524" s="7"/>
      <c r="T524" s="7"/>
      <c r="U524" s="7"/>
      <c r="V524" s="8"/>
      <c r="W524" s="8"/>
      <c r="X524" s="8"/>
      <c r="Y524" s="8"/>
      <c r="Z524" s="8"/>
      <c r="AA524" s="8"/>
      <c r="AB524" s="8"/>
      <c r="AC524" s="8"/>
      <c r="AD524" s="8"/>
      <c r="AE524" s="8"/>
      <c r="AF524" s="8"/>
      <c r="AG524" s="8"/>
      <c r="AH524" s="8"/>
      <c r="AI524" s="8"/>
      <c r="AJ524" s="8"/>
      <c r="AK524" s="8"/>
    </row>
    <row r="525" spans="4:37">
      <c r="D525" s="6"/>
      <c r="E525" s="6"/>
      <c r="F525" s="7"/>
      <c r="G525" s="7"/>
      <c r="H525" s="7"/>
      <c r="I525" s="7"/>
      <c r="J525" s="7"/>
      <c r="K525" s="7"/>
      <c r="L525" s="7"/>
      <c r="M525" s="7"/>
      <c r="N525" s="7"/>
      <c r="O525" s="7"/>
      <c r="P525" s="7"/>
      <c r="Q525" s="7"/>
      <c r="R525" s="7"/>
      <c r="S525" s="7"/>
      <c r="T525" s="7"/>
      <c r="U525" s="7"/>
      <c r="V525" s="8"/>
      <c r="W525" s="8"/>
      <c r="X525" s="8"/>
      <c r="Y525" s="8"/>
      <c r="Z525" s="8"/>
      <c r="AA525" s="8"/>
      <c r="AB525" s="8"/>
      <c r="AC525" s="8"/>
      <c r="AD525" s="8"/>
      <c r="AE525" s="8"/>
      <c r="AF525" s="8"/>
      <c r="AG525" s="8"/>
      <c r="AH525" s="8"/>
      <c r="AI525" s="8"/>
      <c r="AJ525" s="8"/>
      <c r="AK525" s="8"/>
    </row>
    <row r="526" spans="4:37">
      <c r="D526" s="6"/>
      <c r="E526" s="6"/>
      <c r="F526" s="7"/>
      <c r="G526" s="7"/>
      <c r="H526" s="7"/>
      <c r="I526" s="7"/>
      <c r="J526" s="7"/>
      <c r="K526" s="7"/>
      <c r="L526" s="7"/>
      <c r="M526" s="7"/>
      <c r="N526" s="7"/>
      <c r="O526" s="7"/>
      <c r="P526" s="7"/>
      <c r="Q526" s="7"/>
      <c r="R526" s="7"/>
      <c r="S526" s="7"/>
      <c r="T526" s="7"/>
      <c r="U526" s="7"/>
      <c r="V526" s="8"/>
      <c r="W526" s="8"/>
      <c r="X526" s="8"/>
      <c r="Y526" s="8"/>
      <c r="Z526" s="8"/>
      <c r="AA526" s="8"/>
      <c r="AB526" s="8"/>
      <c r="AC526" s="8"/>
      <c r="AD526" s="8"/>
      <c r="AE526" s="8"/>
      <c r="AF526" s="8"/>
      <c r="AG526" s="8"/>
      <c r="AH526" s="8"/>
      <c r="AI526" s="8"/>
      <c r="AJ526" s="8"/>
      <c r="AK526" s="8"/>
    </row>
    <row r="527" spans="4:37">
      <c r="D527" s="6"/>
      <c r="E527" s="6"/>
      <c r="F527" s="7"/>
      <c r="G527" s="7"/>
      <c r="H527" s="7"/>
      <c r="I527" s="7"/>
      <c r="J527" s="7"/>
      <c r="K527" s="7"/>
      <c r="L527" s="7"/>
      <c r="M527" s="7"/>
      <c r="N527" s="7"/>
      <c r="O527" s="7"/>
      <c r="P527" s="7"/>
      <c r="Q527" s="7"/>
      <c r="R527" s="7"/>
      <c r="S527" s="7"/>
      <c r="T527" s="7"/>
      <c r="U527" s="7"/>
      <c r="V527" s="8"/>
      <c r="W527" s="8"/>
      <c r="X527" s="8"/>
      <c r="Y527" s="8"/>
      <c r="Z527" s="8"/>
      <c r="AA527" s="8"/>
      <c r="AB527" s="8"/>
      <c r="AC527" s="8"/>
      <c r="AD527" s="8"/>
      <c r="AE527" s="8"/>
      <c r="AF527" s="8"/>
      <c r="AG527" s="8"/>
      <c r="AH527" s="8"/>
      <c r="AI527" s="8"/>
      <c r="AJ527" s="8"/>
      <c r="AK527" s="8"/>
    </row>
    <row r="528" spans="4:37">
      <c r="D528" s="6"/>
      <c r="E528" s="6"/>
      <c r="F528" s="7"/>
      <c r="G528" s="7"/>
      <c r="H528" s="7"/>
      <c r="I528" s="7"/>
      <c r="J528" s="7"/>
      <c r="K528" s="7"/>
      <c r="L528" s="7"/>
      <c r="M528" s="7"/>
      <c r="N528" s="7"/>
      <c r="O528" s="7"/>
      <c r="P528" s="7"/>
      <c r="Q528" s="7"/>
      <c r="R528" s="7"/>
      <c r="S528" s="7"/>
      <c r="T528" s="7"/>
      <c r="U528" s="7"/>
      <c r="V528" s="8"/>
      <c r="W528" s="8"/>
      <c r="X528" s="8"/>
      <c r="Y528" s="8"/>
      <c r="Z528" s="8"/>
      <c r="AA528" s="8"/>
      <c r="AB528" s="8"/>
      <c r="AC528" s="8"/>
      <c r="AD528" s="8"/>
      <c r="AE528" s="8"/>
      <c r="AF528" s="8"/>
      <c r="AG528" s="8"/>
      <c r="AH528" s="8"/>
      <c r="AI528" s="8"/>
      <c r="AJ528" s="8"/>
      <c r="AK528" s="8"/>
    </row>
    <row r="529" spans="4:37">
      <c r="D529" s="6"/>
      <c r="E529" s="6"/>
      <c r="F529" s="7"/>
      <c r="G529" s="7"/>
      <c r="H529" s="7"/>
      <c r="I529" s="7"/>
      <c r="J529" s="7"/>
      <c r="K529" s="7"/>
      <c r="L529" s="7"/>
      <c r="M529" s="7"/>
      <c r="N529" s="7"/>
      <c r="O529" s="7"/>
      <c r="P529" s="7"/>
      <c r="Q529" s="7"/>
      <c r="R529" s="7"/>
      <c r="S529" s="7"/>
      <c r="T529" s="7"/>
      <c r="U529" s="7"/>
      <c r="V529" s="8"/>
      <c r="W529" s="8"/>
      <c r="X529" s="8"/>
      <c r="Y529" s="8"/>
      <c r="Z529" s="8"/>
      <c r="AA529" s="8"/>
      <c r="AB529" s="8"/>
      <c r="AC529" s="8"/>
      <c r="AD529" s="8"/>
      <c r="AE529" s="8"/>
      <c r="AF529" s="8"/>
      <c r="AG529" s="8"/>
      <c r="AH529" s="8"/>
      <c r="AI529" s="8"/>
      <c r="AJ529" s="8"/>
      <c r="AK529" s="8"/>
    </row>
    <row r="530" spans="4:37">
      <c r="D530" s="6"/>
      <c r="E530" s="6"/>
      <c r="F530" s="7"/>
      <c r="G530" s="7"/>
      <c r="H530" s="7"/>
      <c r="I530" s="7"/>
      <c r="J530" s="7"/>
      <c r="K530" s="7"/>
      <c r="L530" s="7"/>
      <c r="M530" s="7"/>
      <c r="N530" s="7"/>
      <c r="O530" s="7"/>
      <c r="P530" s="7"/>
      <c r="Q530" s="7"/>
      <c r="R530" s="7"/>
      <c r="S530" s="7"/>
      <c r="T530" s="7"/>
      <c r="U530" s="7"/>
      <c r="V530" s="8"/>
      <c r="W530" s="8"/>
      <c r="X530" s="8"/>
      <c r="Y530" s="8"/>
      <c r="Z530" s="8"/>
      <c r="AA530" s="8"/>
      <c r="AB530" s="8"/>
      <c r="AC530" s="8"/>
      <c r="AD530" s="8"/>
      <c r="AE530" s="8"/>
      <c r="AF530" s="8"/>
      <c r="AG530" s="8"/>
      <c r="AH530" s="8"/>
      <c r="AI530" s="8"/>
      <c r="AJ530" s="8"/>
      <c r="AK530" s="8"/>
    </row>
    <row r="531" spans="4:37">
      <c r="D531" s="6"/>
      <c r="E531" s="6"/>
      <c r="F531" s="7"/>
      <c r="G531" s="7"/>
      <c r="H531" s="7"/>
      <c r="I531" s="7"/>
      <c r="J531" s="7"/>
      <c r="K531" s="7"/>
      <c r="L531" s="7"/>
      <c r="M531" s="7"/>
      <c r="N531" s="7"/>
      <c r="O531" s="7"/>
      <c r="P531" s="7"/>
      <c r="Q531" s="7"/>
      <c r="R531" s="7"/>
      <c r="S531" s="7"/>
      <c r="T531" s="7"/>
      <c r="U531" s="7"/>
      <c r="V531" s="8"/>
      <c r="W531" s="8"/>
      <c r="X531" s="8"/>
      <c r="Y531" s="8"/>
      <c r="Z531" s="8"/>
      <c r="AA531" s="8"/>
      <c r="AB531" s="8"/>
      <c r="AC531" s="8"/>
      <c r="AD531" s="8"/>
      <c r="AE531" s="8"/>
      <c r="AF531" s="8"/>
      <c r="AG531" s="8"/>
      <c r="AH531" s="8"/>
      <c r="AI531" s="8"/>
      <c r="AJ531" s="8"/>
      <c r="AK531" s="8"/>
    </row>
    <row r="532" spans="4:37">
      <c r="D532" s="6"/>
      <c r="E532" s="6"/>
      <c r="F532" s="7"/>
      <c r="G532" s="7"/>
      <c r="H532" s="7"/>
      <c r="I532" s="7"/>
      <c r="J532" s="7"/>
      <c r="K532" s="7"/>
      <c r="L532" s="7"/>
      <c r="M532" s="7"/>
      <c r="N532" s="7"/>
      <c r="O532" s="7"/>
      <c r="P532" s="7"/>
      <c r="Q532" s="7"/>
      <c r="R532" s="7"/>
      <c r="S532" s="7"/>
      <c r="T532" s="7"/>
      <c r="U532" s="7"/>
      <c r="V532" s="8"/>
      <c r="W532" s="8"/>
      <c r="X532" s="8"/>
      <c r="Y532" s="8"/>
      <c r="Z532" s="8"/>
      <c r="AA532" s="8"/>
      <c r="AB532" s="8"/>
      <c r="AC532" s="8"/>
      <c r="AD532" s="8"/>
      <c r="AE532" s="8"/>
      <c r="AF532" s="8"/>
      <c r="AG532" s="8"/>
      <c r="AH532" s="8"/>
      <c r="AI532" s="8"/>
      <c r="AJ532" s="8"/>
      <c r="AK532" s="8"/>
    </row>
    <row r="533" spans="4:37">
      <c r="D533" s="6"/>
      <c r="E533" s="6"/>
      <c r="F533" s="7"/>
      <c r="G533" s="7"/>
      <c r="H533" s="7"/>
      <c r="I533" s="7"/>
      <c r="J533" s="7"/>
      <c r="K533" s="7"/>
      <c r="L533" s="7"/>
      <c r="M533" s="7"/>
      <c r="N533" s="7"/>
      <c r="O533" s="7"/>
      <c r="P533" s="7"/>
      <c r="Q533" s="7"/>
      <c r="R533" s="7"/>
      <c r="S533" s="7"/>
      <c r="T533" s="7"/>
      <c r="U533" s="7"/>
      <c r="V533" s="8"/>
      <c r="W533" s="8"/>
      <c r="X533" s="8"/>
      <c r="Y533" s="8"/>
      <c r="Z533" s="8"/>
      <c r="AA533" s="8"/>
      <c r="AB533" s="8"/>
      <c r="AC533" s="8"/>
      <c r="AD533" s="8"/>
      <c r="AE533" s="8"/>
      <c r="AF533" s="8"/>
      <c r="AG533" s="8"/>
      <c r="AH533" s="8"/>
      <c r="AI533" s="8"/>
      <c r="AJ533" s="8"/>
      <c r="AK533" s="8"/>
    </row>
    <row r="534" spans="4:37">
      <c r="D534" s="6"/>
      <c r="E534" s="6"/>
      <c r="F534" s="7"/>
      <c r="G534" s="7"/>
      <c r="H534" s="7"/>
      <c r="I534" s="7"/>
      <c r="J534" s="7"/>
      <c r="K534" s="7"/>
      <c r="L534" s="7"/>
      <c r="M534" s="7"/>
      <c r="N534" s="7"/>
      <c r="O534" s="7"/>
      <c r="P534" s="7"/>
      <c r="Q534" s="7"/>
      <c r="R534" s="7"/>
      <c r="S534" s="7"/>
      <c r="T534" s="7"/>
      <c r="U534" s="7"/>
      <c r="V534" s="8"/>
      <c r="W534" s="8"/>
      <c r="X534" s="8"/>
      <c r="Y534" s="8"/>
      <c r="Z534" s="8"/>
      <c r="AA534" s="8"/>
      <c r="AB534" s="8"/>
      <c r="AC534" s="8"/>
      <c r="AD534" s="8"/>
      <c r="AE534" s="8"/>
      <c r="AF534" s="8"/>
      <c r="AG534" s="8"/>
      <c r="AH534" s="8"/>
      <c r="AI534" s="8"/>
      <c r="AJ534" s="8"/>
      <c r="AK534" s="8"/>
    </row>
    <row r="535" spans="4:37">
      <c r="D535" s="6"/>
      <c r="E535" s="6"/>
      <c r="F535" s="7"/>
      <c r="G535" s="7"/>
      <c r="H535" s="7"/>
      <c r="I535" s="7"/>
      <c r="J535" s="7"/>
      <c r="K535" s="7"/>
      <c r="L535" s="7"/>
      <c r="M535" s="7"/>
      <c r="N535" s="7"/>
      <c r="O535" s="7"/>
      <c r="P535" s="7"/>
      <c r="Q535" s="7"/>
      <c r="R535" s="7"/>
      <c r="S535" s="7"/>
      <c r="T535" s="7"/>
      <c r="U535" s="7"/>
      <c r="V535" s="8"/>
      <c r="W535" s="8"/>
      <c r="X535" s="8"/>
      <c r="Y535" s="8"/>
      <c r="Z535" s="8"/>
      <c r="AA535" s="8"/>
      <c r="AB535" s="8"/>
      <c r="AC535" s="8"/>
      <c r="AD535" s="8"/>
      <c r="AE535" s="8"/>
      <c r="AF535" s="8"/>
      <c r="AG535" s="8"/>
      <c r="AH535" s="8"/>
      <c r="AI535" s="8"/>
      <c r="AJ535" s="8"/>
      <c r="AK535" s="8"/>
    </row>
    <row r="536" spans="4:37">
      <c r="D536" s="6"/>
      <c r="E536" s="6"/>
      <c r="F536" s="7"/>
      <c r="G536" s="7"/>
      <c r="H536" s="7"/>
      <c r="I536" s="7"/>
      <c r="J536" s="7"/>
      <c r="K536" s="7"/>
      <c r="L536" s="7"/>
      <c r="M536" s="7"/>
      <c r="N536" s="7"/>
      <c r="O536" s="7"/>
      <c r="P536" s="7"/>
      <c r="Q536" s="7"/>
      <c r="R536" s="7"/>
      <c r="S536" s="7"/>
      <c r="T536" s="7"/>
      <c r="U536" s="7"/>
      <c r="V536" s="8"/>
      <c r="W536" s="8"/>
      <c r="X536" s="8"/>
      <c r="Y536" s="8"/>
      <c r="Z536" s="8"/>
      <c r="AA536" s="8"/>
      <c r="AB536" s="8"/>
      <c r="AC536" s="8"/>
      <c r="AD536" s="8"/>
      <c r="AE536" s="8"/>
      <c r="AF536" s="8"/>
      <c r="AG536" s="8"/>
      <c r="AH536" s="8"/>
      <c r="AI536" s="8"/>
      <c r="AJ536" s="8"/>
      <c r="AK536" s="8"/>
    </row>
    <row r="537" spans="4:37">
      <c r="D537" s="6"/>
      <c r="E537" s="6"/>
      <c r="F537" s="7"/>
      <c r="G537" s="7"/>
      <c r="H537" s="7"/>
      <c r="I537" s="7"/>
      <c r="J537" s="7"/>
      <c r="K537" s="7"/>
      <c r="L537" s="7"/>
      <c r="M537" s="7"/>
      <c r="N537" s="7"/>
      <c r="O537" s="7"/>
      <c r="P537" s="7"/>
      <c r="Q537" s="7"/>
      <c r="R537" s="7"/>
      <c r="S537" s="7"/>
      <c r="T537" s="7"/>
      <c r="U537" s="7"/>
      <c r="V537" s="8"/>
      <c r="W537" s="8"/>
      <c r="X537" s="8"/>
      <c r="Y537" s="8"/>
      <c r="Z537" s="8"/>
      <c r="AA537" s="8"/>
      <c r="AB537" s="8"/>
      <c r="AC537" s="8"/>
      <c r="AD537" s="8"/>
      <c r="AE537" s="8"/>
      <c r="AF537" s="8"/>
      <c r="AG537" s="8"/>
      <c r="AH537" s="8"/>
      <c r="AI537" s="8"/>
      <c r="AJ537" s="8"/>
      <c r="AK537" s="8"/>
    </row>
    <row r="538" spans="4:37">
      <c r="D538" s="6"/>
      <c r="E538" s="6"/>
      <c r="F538" s="7"/>
      <c r="G538" s="7"/>
      <c r="H538" s="7"/>
      <c r="I538" s="7"/>
      <c r="J538" s="7"/>
      <c r="K538" s="7"/>
      <c r="L538" s="7"/>
      <c r="M538" s="7"/>
      <c r="N538" s="7"/>
      <c r="O538" s="7"/>
      <c r="P538" s="7"/>
      <c r="Q538" s="7"/>
      <c r="R538" s="7"/>
      <c r="S538" s="7"/>
      <c r="T538" s="7"/>
      <c r="U538" s="7"/>
      <c r="V538" s="8"/>
      <c r="W538" s="8"/>
      <c r="X538" s="8"/>
      <c r="Y538" s="8"/>
      <c r="Z538" s="8"/>
      <c r="AA538" s="8"/>
      <c r="AB538" s="8"/>
      <c r="AC538" s="8"/>
      <c r="AD538" s="8"/>
      <c r="AE538" s="8"/>
      <c r="AF538" s="8"/>
      <c r="AG538" s="8"/>
      <c r="AH538" s="8"/>
      <c r="AI538" s="8"/>
      <c r="AJ538" s="8"/>
      <c r="AK538" s="8"/>
    </row>
    <row r="539" spans="4:37">
      <c r="D539" s="6"/>
      <c r="E539" s="6"/>
      <c r="F539" s="7"/>
      <c r="G539" s="7"/>
      <c r="H539" s="7"/>
      <c r="I539" s="7"/>
      <c r="J539" s="7"/>
      <c r="K539" s="7"/>
      <c r="L539" s="7"/>
      <c r="M539" s="7"/>
      <c r="N539" s="7"/>
      <c r="O539" s="7"/>
      <c r="P539" s="7"/>
      <c r="Q539" s="7"/>
      <c r="R539" s="7"/>
      <c r="S539" s="7"/>
      <c r="T539" s="7"/>
      <c r="U539" s="7"/>
      <c r="V539" s="8"/>
      <c r="W539" s="8"/>
      <c r="X539" s="8"/>
      <c r="Y539" s="8"/>
      <c r="Z539" s="8"/>
      <c r="AA539" s="8"/>
      <c r="AB539" s="8"/>
      <c r="AC539" s="8"/>
      <c r="AD539" s="8"/>
      <c r="AE539" s="8"/>
      <c r="AF539" s="8"/>
      <c r="AG539" s="8"/>
      <c r="AH539" s="8"/>
      <c r="AI539" s="8"/>
      <c r="AJ539" s="8"/>
      <c r="AK539" s="8"/>
    </row>
    <row r="540" spans="4:37">
      <c r="D540" s="6"/>
      <c r="E540" s="6"/>
      <c r="F540" s="7"/>
      <c r="G540" s="7"/>
      <c r="H540" s="7"/>
      <c r="I540" s="7"/>
      <c r="J540" s="7"/>
      <c r="K540" s="7"/>
      <c r="L540" s="7"/>
      <c r="M540" s="7"/>
      <c r="N540" s="7"/>
      <c r="O540" s="7"/>
      <c r="P540" s="7"/>
      <c r="Q540" s="7"/>
      <c r="R540" s="7"/>
      <c r="S540" s="7"/>
      <c r="T540" s="7"/>
      <c r="U540" s="7"/>
      <c r="V540" s="8"/>
      <c r="W540" s="8"/>
      <c r="X540" s="8"/>
      <c r="Y540" s="8"/>
      <c r="Z540" s="8"/>
      <c r="AA540" s="8"/>
      <c r="AB540" s="8"/>
      <c r="AC540" s="8"/>
      <c r="AD540" s="8"/>
      <c r="AE540" s="8"/>
      <c r="AF540" s="8"/>
      <c r="AG540" s="8"/>
      <c r="AH540" s="8"/>
      <c r="AI540" s="8"/>
      <c r="AJ540" s="8"/>
      <c r="AK540" s="8"/>
    </row>
    <row r="541" spans="4:37">
      <c r="D541" s="6"/>
      <c r="E541" s="6"/>
      <c r="F541" s="7"/>
      <c r="G541" s="7"/>
      <c r="H541" s="7"/>
      <c r="I541" s="7"/>
      <c r="J541" s="7"/>
      <c r="K541" s="7"/>
      <c r="L541" s="7"/>
      <c r="M541" s="7"/>
      <c r="N541" s="7"/>
      <c r="O541" s="7"/>
      <c r="P541" s="7"/>
      <c r="Q541" s="7"/>
      <c r="R541" s="7"/>
      <c r="S541" s="7"/>
      <c r="T541" s="7"/>
      <c r="U541" s="7"/>
      <c r="V541" s="8"/>
      <c r="W541" s="8"/>
      <c r="X541" s="8"/>
      <c r="Y541" s="8"/>
      <c r="Z541" s="8"/>
      <c r="AA541" s="8"/>
      <c r="AB541" s="8"/>
      <c r="AC541" s="8"/>
      <c r="AD541" s="8"/>
      <c r="AE541" s="8"/>
      <c r="AF541" s="8"/>
      <c r="AG541" s="8"/>
      <c r="AH541" s="8"/>
      <c r="AI541" s="8"/>
      <c r="AJ541" s="8"/>
      <c r="AK541" s="8"/>
    </row>
    <row r="542" spans="4:37">
      <c r="D542" s="6"/>
      <c r="E542" s="6"/>
      <c r="F542" s="7"/>
      <c r="G542" s="7"/>
      <c r="H542" s="7"/>
      <c r="I542" s="7"/>
      <c r="J542" s="7"/>
      <c r="K542" s="7"/>
      <c r="L542" s="7"/>
      <c r="M542" s="7"/>
      <c r="N542" s="7"/>
      <c r="O542" s="7"/>
      <c r="P542" s="7"/>
      <c r="Q542" s="7"/>
      <c r="R542" s="7"/>
      <c r="S542" s="7"/>
      <c r="T542" s="7"/>
      <c r="U542" s="7"/>
      <c r="V542" s="8"/>
      <c r="W542" s="8"/>
      <c r="X542" s="8"/>
      <c r="Y542" s="8"/>
      <c r="Z542" s="8"/>
      <c r="AA542" s="8"/>
      <c r="AB542" s="8"/>
      <c r="AC542" s="8"/>
      <c r="AD542" s="8"/>
      <c r="AE542" s="8"/>
      <c r="AF542" s="8"/>
      <c r="AG542" s="8"/>
      <c r="AH542" s="8"/>
      <c r="AI542" s="8"/>
      <c r="AJ542" s="8"/>
      <c r="AK542" s="8"/>
    </row>
    <row r="543" spans="4:37">
      <c r="D543" s="6"/>
      <c r="E543" s="6"/>
      <c r="F543" s="7"/>
      <c r="G543" s="7"/>
      <c r="H543" s="7"/>
      <c r="I543" s="7"/>
      <c r="J543" s="7"/>
      <c r="K543" s="7"/>
      <c r="L543" s="7"/>
      <c r="M543" s="7"/>
      <c r="N543" s="7"/>
      <c r="O543" s="7"/>
      <c r="P543" s="7"/>
      <c r="Q543" s="7"/>
      <c r="R543" s="7"/>
      <c r="S543" s="7"/>
      <c r="T543" s="7"/>
      <c r="U543" s="7"/>
      <c r="V543" s="8"/>
      <c r="W543" s="8"/>
      <c r="X543" s="8"/>
      <c r="Y543" s="8"/>
      <c r="Z543" s="8"/>
      <c r="AA543" s="8"/>
      <c r="AB543" s="8"/>
      <c r="AC543" s="8"/>
      <c r="AD543" s="8"/>
      <c r="AE543" s="8"/>
      <c r="AF543" s="8"/>
      <c r="AG543" s="8"/>
      <c r="AH543" s="8"/>
      <c r="AI543" s="8"/>
      <c r="AJ543" s="8"/>
      <c r="AK543" s="8"/>
    </row>
    <row r="544" spans="4:37">
      <c r="D544" s="6"/>
      <c r="E544" s="6"/>
      <c r="F544" s="7"/>
      <c r="G544" s="7"/>
      <c r="H544" s="7"/>
      <c r="I544" s="7"/>
      <c r="J544" s="7"/>
      <c r="K544" s="7"/>
      <c r="L544" s="7"/>
      <c r="M544" s="7"/>
      <c r="N544" s="7"/>
      <c r="O544" s="7"/>
      <c r="P544" s="7"/>
      <c r="Q544" s="7"/>
      <c r="R544" s="7"/>
      <c r="S544" s="7"/>
      <c r="T544" s="7"/>
      <c r="U544" s="7"/>
      <c r="V544" s="8"/>
      <c r="W544" s="8"/>
      <c r="X544" s="8"/>
      <c r="Y544" s="8"/>
      <c r="Z544" s="8"/>
      <c r="AA544" s="8"/>
      <c r="AB544" s="8"/>
      <c r="AC544" s="8"/>
      <c r="AD544" s="8"/>
      <c r="AE544" s="8"/>
      <c r="AF544" s="8"/>
      <c r="AG544" s="8"/>
      <c r="AH544" s="8"/>
      <c r="AI544" s="8"/>
      <c r="AJ544" s="8"/>
      <c r="AK544" s="8"/>
    </row>
    <row r="545" spans="4:37">
      <c r="D545" s="6"/>
      <c r="E545" s="6"/>
      <c r="F545" s="7"/>
      <c r="G545" s="7"/>
      <c r="H545" s="7"/>
      <c r="I545" s="7"/>
      <c r="J545" s="7"/>
      <c r="K545" s="7"/>
      <c r="L545" s="7"/>
      <c r="M545" s="7"/>
      <c r="N545" s="7"/>
      <c r="O545" s="7"/>
      <c r="P545" s="7"/>
      <c r="Q545" s="7"/>
      <c r="R545" s="7"/>
      <c r="S545" s="7"/>
      <c r="T545" s="7"/>
      <c r="U545" s="7"/>
      <c r="V545" s="8"/>
      <c r="W545" s="8"/>
      <c r="X545" s="8"/>
      <c r="Y545" s="8"/>
      <c r="Z545" s="8"/>
      <c r="AA545" s="8"/>
      <c r="AB545" s="8"/>
      <c r="AC545" s="8"/>
      <c r="AD545" s="8"/>
      <c r="AE545" s="8"/>
      <c r="AF545" s="8"/>
      <c r="AG545" s="8"/>
      <c r="AH545" s="8"/>
      <c r="AI545" s="8"/>
      <c r="AJ545" s="8"/>
      <c r="AK545" s="8"/>
    </row>
    <row r="546" spans="4:37">
      <c r="D546" s="6"/>
      <c r="E546" s="6"/>
      <c r="F546" s="7"/>
      <c r="G546" s="7"/>
      <c r="H546" s="7"/>
      <c r="I546" s="7"/>
      <c r="J546" s="7"/>
      <c r="K546" s="7"/>
      <c r="L546" s="7"/>
      <c r="M546" s="7"/>
      <c r="N546" s="7"/>
      <c r="O546" s="7"/>
      <c r="P546" s="7"/>
      <c r="Q546" s="7"/>
      <c r="R546" s="7"/>
      <c r="S546" s="7"/>
      <c r="T546" s="7"/>
      <c r="U546" s="7"/>
      <c r="V546" s="8"/>
      <c r="W546" s="8"/>
      <c r="X546" s="8"/>
      <c r="Y546" s="8"/>
      <c r="Z546" s="8"/>
      <c r="AA546" s="8"/>
      <c r="AB546" s="8"/>
      <c r="AC546" s="8"/>
      <c r="AD546" s="8"/>
      <c r="AE546" s="8"/>
      <c r="AF546" s="8"/>
      <c r="AG546" s="8"/>
      <c r="AH546" s="8"/>
      <c r="AI546" s="8"/>
      <c r="AJ546" s="8"/>
      <c r="AK546" s="8"/>
    </row>
    <row r="547" spans="4:37">
      <c r="D547" s="6"/>
      <c r="E547" s="6"/>
      <c r="F547" s="7"/>
      <c r="G547" s="7"/>
      <c r="H547" s="7"/>
      <c r="I547" s="7"/>
      <c r="J547" s="7"/>
      <c r="K547" s="7"/>
      <c r="L547" s="7"/>
      <c r="M547" s="7"/>
      <c r="N547" s="7"/>
      <c r="O547" s="7"/>
      <c r="P547" s="7"/>
      <c r="Q547" s="7"/>
      <c r="R547" s="7"/>
      <c r="S547" s="7"/>
      <c r="T547" s="7"/>
      <c r="U547" s="7"/>
      <c r="V547" s="8"/>
      <c r="W547" s="8"/>
      <c r="X547" s="8"/>
      <c r="Y547" s="8"/>
      <c r="Z547" s="8"/>
      <c r="AA547" s="8"/>
      <c r="AB547" s="8"/>
      <c r="AC547" s="8"/>
      <c r="AD547" s="8"/>
      <c r="AE547" s="8"/>
      <c r="AF547" s="8"/>
      <c r="AG547" s="8"/>
      <c r="AH547" s="8"/>
      <c r="AI547" s="8"/>
      <c r="AJ547" s="8"/>
      <c r="AK547" s="8"/>
    </row>
    <row r="548" spans="4:37">
      <c r="D548" s="6"/>
      <c r="E548" s="6"/>
      <c r="F548" s="7"/>
      <c r="G548" s="7"/>
      <c r="H548" s="7"/>
      <c r="I548" s="7"/>
      <c r="J548" s="7"/>
      <c r="K548" s="7"/>
      <c r="L548" s="7"/>
      <c r="M548" s="7"/>
      <c r="N548" s="7"/>
      <c r="O548" s="7"/>
      <c r="P548" s="7"/>
      <c r="Q548" s="7"/>
      <c r="R548" s="7"/>
      <c r="S548" s="7"/>
      <c r="T548" s="7"/>
      <c r="U548" s="7"/>
      <c r="V548" s="8"/>
      <c r="W548" s="8"/>
      <c r="X548" s="8"/>
      <c r="Y548" s="8"/>
      <c r="Z548" s="8"/>
      <c r="AA548" s="8"/>
      <c r="AB548" s="8"/>
      <c r="AC548" s="8"/>
      <c r="AD548" s="8"/>
      <c r="AE548" s="8"/>
      <c r="AF548" s="8"/>
      <c r="AG548" s="8"/>
      <c r="AH548" s="8"/>
      <c r="AI548" s="8"/>
      <c r="AJ548" s="8"/>
      <c r="AK548" s="8"/>
    </row>
    <row r="549" spans="4:37">
      <c r="D549" s="6"/>
      <c r="E549" s="6"/>
      <c r="F549" s="7"/>
      <c r="G549" s="7"/>
      <c r="H549" s="7"/>
      <c r="I549" s="7"/>
      <c r="J549" s="7"/>
      <c r="K549" s="7"/>
      <c r="L549" s="7"/>
      <c r="M549" s="7"/>
      <c r="N549" s="7"/>
      <c r="O549" s="7"/>
      <c r="P549" s="7"/>
      <c r="Q549" s="7"/>
      <c r="R549" s="7"/>
      <c r="S549" s="7"/>
      <c r="T549" s="7"/>
      <c r="U549" s="7"/>
      <c r="V549" s="8"/>
      <c r="W549" s="8"/>
      <c r="X549" s="8"/>
      <c r="Y549" s="8"/>
      <c r="Z549" s="8"/>
      <c r="AA549" s="8"/>
      <c r="AB549" s="8"/>
      <c r="AC549" s="8"/>
      <c r="AD549" s="8"/>
      <c r="AE549" s="8"/>
      <c r="AF549" s="8"/>
      <c r="AG549" s="8"/>
      <c r="AH549" s="8"/>
      <c r="AI549" s="8"/>
      <c r="AJ549" s="8"/>
      <c r="AK549" s="8"/>
    </row>
    <row r="550" spans="4:37">
      <c r="D550" s="6"/>
      <c r="E550" s="6"/>
      <c r="F550" s="7"/>
      <c r="G550" s="7"/>
      <c r="H550" s="7"/>
      <c r="I550" s="7"/>
      <c r="J550" s="7"/>
      <c r="K550" s="7"/>
      <c r="L550" s="7"/>
      <c r="M550" s="7"/>
      <c r="N550" s="7"/>
      <c r="O550" s="7"/>
      <c r="P550" s="7"/>
      <c r="Q550" s="7"/>
      <c r="R550" s="7"/>
      <c r="S550" s="7"/>
      <c r="T550" s="7"/>
      <c r="U550" s="7"/>
      <c r="V550" s="8"/>
      <c r="W550" s="8"/>
      <c r="X550" s="8"/>
      <c r="Y550" s="8"/>
      <c r="Z550" s="8"/>
      <c r="AA550" s="8"/>
      <c r="AB550" s="8"/>
      <c r="AC550" s="8"/>
      <c r="AD550" s="8"/>
      <c r="AE550" s="8"/>
      <c r="AF550" s="8"/>
      <c r="AG550" s="8"/>
      <c r="AH550" s="8"/>
      <c r="AI550" s="8"/>
      <c r="AJ550" s="8"/>
      <c r="AK550" s="8"/>
    </row>
    <row r="551" spans="4:37">
      <c r="D551" s="6"/>
      <c r="E551" s="6"/>
      <c r="F551" s="7"/>
      <c r="G551" s="7"/>
      <c r="H551" s="7"/>
      <c r="I551" s="7"/>
      <c r="J551" s="7"/>
      <c r="K551" s="7"/>
      <c r="L551" s="7"/>
      <c r="M551" s="7"/>
      <c r="N551" s="7"/>
      <c r="O551" s="7"/>
      <c r="P551" s="7"/>
      <c r="Q551" s="7"/>
      <c r="R551" s="7"/>
      <c r="S551" s="7"/>
      <c r="T551" s="7"/>
      <c r="U551" s="7"/>
      <c r="V551" s="8"/>
      <c r="W551" s="8"/>
      <c r="X551" s="8"/>
      <c r="Y551" s="8"/>
      <c r="Z551" s="8"/>
      <c r="AA551" s="8"/>
      <c r="AB551" s="8"/>
      <c r="AC551" s="8"/>
      <c r="AD551" s="8"/>
      <c r="AE551" s="8"/>
      <c r="AF551" s="8"/>
      <c r="AG551" s="8"/>
      <c r="AH551" s="8"/>
      <c r="AI551" s="8"/>
      <c r="AJ551" s="8"/>
      <c r="AK551" s="8"/>
    </row>
    <row r="552" spans="4:37">
      <c r="D552" s="6"/>
      <c r="E552" s="6"/>
      <c r="F552" s="7"/>
      <c r="G552" s="7"/>
      <c r="H552" s="7"/>
      <c r="I552" s="7"/>
      <c r="J552" s="7"/>
      <c r="K552" s="7"/>
      <c r="L552" s="7"/>
      <c r="M552" s="7"/>
      <c r="N552" s="7"/>
      <c r="O552" s="7"/>
      <c r="P552" s="7"/>
      <c r="Q552" s="7"/>
      <c r="R552" s="7"/>
      <c r="S552" s="7"/>
      <c r="T552" s="7"/>
      <c r="U552" s="7"/>
      <c r="V552" s="8"/>
      <c r="W552" s="8"/>
      <c r="X552" s="8"/>
      <c r="Y552" s="8"/>
      <c r="Z552" s="8"/>
      <c r="AA552" s="8"/>
      <c r="AB552" s="8"/>
      <c r="AC552" s="8"/>
      <c r="AD552" s="8"/>
      <c r="AE552" s="8"/>
      <c r="AF552" s="8"/>
      <c r="AG552" s="8"/>
      <c r="AH552" s="8"/>
      <c r="AI552" s="8"/>
      <c r="AJ552" s="8"/>
      <c r="AK552" s="8"/>
    </row>
    <row r="553" spans="4:37">
      <c r="D553" s="6"/>
      <c r="E553" s="6"/>
      <c r="F553" s="7"/>
      <c r="G553" s="7"/>
      <c r="H553" s="7"/>
      <c r="I553" s="7"/>
      <c r="J553" s="7"/>
      <c r="K553" s="7"/>
      <c r="L553" s="7"/>
      <c r="M553" s="7"/>
      <c r="N553" s="7"/>
      <c r="O553" s="7"/>
      <c r="P553" s="7"/>
      <c r="Q553" s="7"/>
      <c r="R553" s="7"/>
      <c r="S553" s="7"/>
      <c r="T553" s="7"/>
      <c r="U553" s="7"/>
      <c r="V553" s="8"/>
      <c r="W553" s="8"/>
      <c r="X553" s="8"/>
      <c r="Y553" s="8"/>
      <c r="Z553" s="8"/>
      <c r="AA553" s="8"/>
      <c r="AB553" s="8"/>
      <c r="AC553" s="8"/>
      <c r="AD553" s="8"/>
      <c r="AE553" s="8"/>
      <c r="AF553" s="8"/>
      <c r="AG553" s="8"/>
      <c r="AH553" s="8"/>
      <c r="AI553" s="8"/>
      <c r="AJ553" s="8"/>
      <c r="AK553" s="8"/>
    </row>
    <row r="554" spans="4:37">
      <c r="D554" s="6"/>
      <c r="E554" s="6"/>
      <c r="F554" s="7"/>
      <c r="G554" s="7"/>
      <c r="H554" s="7"/>
      <c r="I554" s="7"/>
      <c r="J554" s="7"/>
      <c r="K554" s="7"/>
      <c r="L554" s="7"/>
      <c r="M554" s="7"/>
      <c r="N554" s="7"/>
      <c r="O554" s="7"/>
      <c r="P554" s="7"/>
      <c r="Q554" s="7"/>
      <c r="R554" s="7"/>
      <c r="S554" s="7"/>
      <c r="T554" s="7"/>
      <c r="U554" s="7"/>
      <c r="V554" s="8"/>
      <c r="W554" s="8"/>
      <c r="X554" s="8"/>
      <c r="Y554" s="8"/>
      <c r="Z554" s="8"/>
      <c r="AA554" s="8"/>
      <c r="AB554" s="8"/>
      <c r="AC554" s="8"/>
      <c r="AD554" s="8"/>
      <c r="AE554" s="8"/>
      <c r="AF554" s="8"/>
      <c r="AG554" s="8"/>
      <c r="AH554" s="8"/>
      <c r="AI554" s="8"/>
      <c r="AJ554" s="8"/>
      <c r="AK554" s="8"/>
    </row>
    <row r="555" spans="4:37">
      <c r="D555" s="6"/>
      <c r="E555" s="6"/>
      <c r="F555" s="7"/>
      <c r="G555" s="7"/>
      <c r="H555" s="7"/>
      <c r="I555" s="7"/>
      <c r="J555" s="7"/>
      <c r="K555" s="7"/>
      <c r="L555" s="7"/>
      <c r="M555" s="7"/>
      <c r="N555" s="7"/>
      <c r="O555" s="7"/>
      <c r="P555" s="7"/>
      <c r="Q555" s="7"/>
      <c r="R555" s="7"/>
      <c r="S555" s="7"/>
      <c r="T555" s="7"/>
      <c r="U555" s="7"/>
      <c r="V555" s="8"/>
      <c r="W555" s="8"/>
      <c r="X555" s="8"/>
      <c r="Y555" s="8"/>
      <c r="Z555" s="8"/>
      <c r="AA555" s="8"/>
      <c r="AB555" s="8"/>
      <c r="AC555" s="8"/>
      <c r="AD555" s="8"/>
      <c r="AE555" s="8"/>
      <c r="AF555" s="8"/>
      <c r="AG555" s="8"/>
      <c r="AH555" s="8"/>
      <c r="AI555" s="8"/>
      <c r="AJ555" s="8"/>
      <c r="AK555" s="8"/>
    </row>
    <row r="556" spans="4:37">
      <c r="D556" s="6"/>
      <c r="E556" s="6"/>
      <c r="F556" s="7"/>
      <c r="G556" s="7"/>
      <c r="H556" s="7"/>
      <c r="I556" s="7"/>
      <c r="J556" s="7"/>
      <c r="K556" s="7"/>
      <c r="L556" s="7"/>
      <c r="M556" s="7"/>
      <c r="N556" s="7"/>
      <c r="O556" s="7"/>
      <c r="P556" s="7"/>
      <c r="Q556" s="7"/>
      <c r="R556" s="7"/>
      <c r="S556" s="7"/>
      <c r="T556" s="7"/>
      <c r="U556" s="7"/>
      <c r="V556" s="8"/>
      <c r="W556" s="8"/>
      <c r="X556" s="8"/>
      <c r="Y556" s="8"/>
      <c r="Z556" s="8"/>
      <c r="AA556" s="8"/>
      <c r="AB556" s="8"/>
      <c r="AC556" s="8"/>
      <c r="AD556" s="8"/>
      <c r="AE556" s="8"/>
      <c r="AF556" s="8"/>
      <c r="AG556" s="8"/>
      <c r="AH556" s="8"/>
      <c r="AI556" s="8"/>
      <c r="AJ556" s="8"/>
      <c r="AK556" s="8"/>
    </row>
    <row r="557" spans="4:37">
      <c r="D557" s="6"/>
      <c r="E557" s="6"/>
      <c r="F557" s="7"/>
      <c r="G557" s="7"/>
      <c r="H557" s="7"/>
      <c r="I557" s="7"/>
      <c r="J557" s="7"/>
      <c r="K557" s="7"/>
      <c r="L557" s="7"/>
      <c r="M557" s="7"/>
      <c r="N557" s="7"/>
      <c r="O557" s="7"/>
      <c r="P557" s="7"/>
      <c r="Q557" s="7"/>
      <c r="R557" s="7"/>
      <c r="S557" s="7"/>
      <c r="T557" s="7"/>
      <c r="U557" s="7"/>
      <c r="V557" s="8"/>
      <c r="W557" s="8"/>
      <c r="X557" s="8"/>
      <c r="Y557" s="8"/>
      <c r="Z557" s="8"/>
      <c r="AA557" s="8"/>
      <c r="AB557" s="8"/>
      <c r="AC557" s="8"/>
      <c r="AD557" s="8"/>
      <c r="AE557" s="8"/>
      <c r="AF557" s="8"/>
      <c r="AG557" s="8"/>
      <c r="AH557" s="8"/>
      <c r="AI557" s="8"/>
      <c r="AJ557" s="8"/>
      <c r="AK557" s="8"/>
    </row>
    <row r="558" spans="4:37">
      <c r="D558" s="6"/>
      <c r="E558" s="6"/>
      <c r="F558" s="7"/>
      <c r="G558" s="7"/>
      <c r="H558" s="7"/>
      <c r="I558" s="7"/>
      <c r="J558" s="7"/>
      <c r="K558" s="7"/>
      <c r="L558" s="7"/>
      <c r="M558" s="7"/>
      <c r="N558" s="7"/>
      <c r="O558" s="7"/>
      <c r="P558" s="7"/>
      <c r="Q558" s="7"/>
      <c r="R558" s="7"/>
      <c r="S558" s="7"/>
      <c r="T558" s="7"/>
      <c r="U558" s="7"/>
      <c r="V558" s="8"/>
      <c r="W558" s="8"/>
      <c r="X558" s="8"/>
      <c r="Y558" s="8"/>
      <c r="Z558" s="8"/>
      <c r="AA558" s="8"/>
      <c r="AB558" s="8"/>
      <c r="AC558" s="8"/>
      <c r="AD558" s="8"/>
      <c r="AE558" s="8"/>
      <c r="AF558" s="8"/>
      <c r="AG558" s="8"/>
      <c r="AH558" s="8"/>
      <c r="AI558" s="8"/>
      <c r="AJ558" s="8"/>
      <c r="AK558" s="8"/>
    </row>
    <row r="559" spans="4:37">
      <c r="D559" s="6"/>
      <c r="E559" s="6"/>
      <c r="F559" s="7"/>
      <c r="G559" s="7"/>
      <c r="H559" s="7"/>
      <c r="I559" s="7"/>
      <c r="J559" s="7"/>
      <c r="K559" s="7"/>
      <c r="L559" s="7"/>
      <c r="M559" s="7"/>
      <c r="N559" s="7"/>
      <c r="O559" s="7"/>
      <c r="P559" s="7"/>
      <c r="Q559" s="7"/>
      <c r="R559" s="7"/>
      <c r="S559" s="7"/>
      <c r="T559" s="7"/>
      <c r="U559" s="7"/>
      <c r="V559" s="8"/>
      <c r="W559" s="8"/>
      <c r="X559" s="8"/>
      <c r="Y559" s="8"/>
      <c r="Z559" s="8"/>
      <c r="AA559" s="8"/>
      <c r="AB559" s="8"/>
      <c r="AC559" s="8"/>
      <c r="AD559" s="8"/>
      <c r="AE559" s="8"/>
      <c r="AF559" s="8"/>
      <c r="AG559" s="8"/>
      <c r="AH559" s="8"/>
      <c r="AI559" s="8"/>
      <c r="AJ559" s="8"/>
      <c r="AK559" s="8"/>
    </row>
    <row r="560" spans="4:37">
      <c r="D560" s="6"/>
      <c r="E560" s="6"/>
      <c r="F560" s="7"/>
      <c r="G560" s="7"/>
      <c r="H560" s="7"/>
      <c r="I560" s="7"/>
      <c r="J560" s="7"/>
      <c r="K560" s="7"/>
      <c r="L560" s="7"/>
      <c r="M560" s="7"/>
      <c r="N560" s="7"/>
      <c r="O560" s="7"/>
      <c r="P560" s="7"/>
      <c r="Q560" s="7"/>
      <c r="R560" s="7"/>
      <c r="S560" s="7"/>
      <c r="T560" s="7"/>
      <c r="U560" s="7"/>
      <c r="V560" s="8"/>
      <c r="W560" s="8"/>
      <c r="X560" s="8"/>
      <c r="Y560" s="8"/>
      <c r="Z560" s="8"/>
      <c r="AA560" s="8"/>
      <c r="AB560" s="8"/>
      <c r="AC560" s="8"/>
      <c r="AD560" s="8"/>
      <c r="AE560" s="8"/>
      <c r="AF560" s="8"/>
      <c r="AG560" s="8"/>
      <c r="AH560" s="8"/>
      <c r="AI560" s="8"/>
      <c r="AJ560" s="8"/>
      <c r="AK560" s="8"/>
    </row>
    <row r="561" spans="4:37">
      <c r="D561" s="6"/>
      <c r="E561" s="6"/>
      <c r="F561" s="7"/>
      <c r="G561" s="7"/>
      <c r="H561" s="7"/>
      <c r="I561" s="7"/>
      <c r="J561" s="7"/>
      <c r="K561" s="7"/>
      <c r="L561" s="7"/>
      <c r="M561" s="7"/>
      <c r="N561" s="7"/>
      <c r="O561" s="7"/>
      <c r="P561" s="7"/>
      <c r="Q561" s="7"/>
      <c r="R561" s="7"/>
      <c r="S561" s="7"/>
      <c r="T561" s="7"/>
      <c r="U561" s="7"/>
      <c r="V561" s="8"/>
      <c r="W561" s="8"/>
      <c r="X561" s="8"/>
      <c r="Y561" s="8"/>
      <c r="Z561" s="8"/>
      <c r="AA561" s="8"/>
      <c r="AB561" s="8"/>
      <c r="AC561" s="8"/>
      <c r="AD561" s="8"/>
      <c r="AE561" s="8"/>
      <c r="AF561" s="8"/>
      <c r="AG561" s="8"/>
      <c r="AH561" s="8"/>
      <c r="AI561" s="8"/>
      <c r="AJ561" s="8"/>
      <c r="AK561" s="8"/>
    </row>
    <row r="562" spans="4:37">
      <c r="D562" s="6"/>
      <c r="E562" s="6"/>
      <c r="F562" s="7"/>
      <c r="G562" s="7"/>
      <c r="H562" s="7"/>
      <c r="I562" s="7"/>
      <c r="J562" s="7"/>
      <c r="K562" s="7"/>
      <c r="L562" s="7"/>
      <c r="M562" s="7"/>
      <c r="N562" s="7"/>
      <c r="O562" s="7"/>
      <c r="P562" s="7"/>
      <c r="Q562" s="7"/>
      <c r="R562" s="7"/>
      <c r="S562" s="7"/>
      <c r="T562" s="7"/>
      <c r="U562" s="7"/>
      <c r="V562" s="8"/>
      <c r="W562" s="8"/>
      <c r="X562" s="8"/>
      <c r="Y562" s="8"/>
      <c r="Z562" s="8"/>
      <c r="AA562" s="8"/>
      <c r="AB562" s="8"/>
      <c r="AC562" s="8"/>
      <c r="AD562" s="8"/>
      <c r="AE562" s="8"/>
      <c r="AF562" s="8"/>
      <c r="AG562" s="8"/>
      <c r="AH562" s="8"/>
      <c r="AI562" s="8"/>
      <c r="AJ562" s="8"/>
      <c r="AK562" s="8"/>
    </row>
    <row r="563" spans="4:37">
      <c r="D563" s="6"/>
      <c r="E563" s="6"/>
      <c r="F563" s="7"/>
      <c r="G563" s="7"/>
      <c r="H563" s="7"/>
      <c r="I563" s="7"/>
      <c r="J563" s="7"/>
      <c r="K563" s="7"/>
      <c r="L563" s="7"/>
      <c r="M563" s="7"/>
      <c r="N563" s="7"/>
      <c r="O563" s="7"/>
      <c r="P563" s="7"/>
      <c r="Q563" s="7"/>
      <c r="R563" s="7"/>
      <c r="S563" s="7"/>
      <c r="T563" s="7"/>
      <c r="U563" s="7"/>
      <c r="V563" s="8"/>
      <c r="W563" s="8"/>
      <c r="X563" s="8"/>
      <c r="Y563" s="8"/>
      <c r="Z563" s="8"/>
      <c r="AA563" s="8"/>
      <c r="AB563" s="8"/>
      <c r="AC563" s="8"/>
      <c r="AD563" s="8"/>
      <c r="AE563" s="8"/>
      <c r="AF563" s="8"/>
      <c r="AG563" s="8"/>
      <c r="AH563" s="8"/>
      <c r="AI563" s="8"/>
      <c r="AJ563" s="8"/>
      <c r="AK563" s="8"/>
    </row>
    <row r="564" spans="4:37">
      <c r="D564" s="6"/>
      <c r="E564" s="6"/>
      <c r="F564" s="7"/>
      <c r="G564" s="7"/>
      <c r="H564" s="7"/>
      <c r="I564" s="7"/>
      <c r="J564" s="7"/>
      <c r="K564" s="7"/>
      <c r="L564" s="7"/>
      <c r="M564" s="7"/>
      <c r="N564" s="7"/>
      <c r="O564" s="7"/>
      <c r="P564" s="7"/>
      <c r="Q564" s="7"/>
      <c r="R564" s="7"/>
      <c r="S564" s="7"/>
      <c r="T564" s="7"/>
      <c r="U564" s="7"/>
      <c r="V564" s="8"/>
      <c r="W564" s="8"/>
      <c r="X564" s="8"/>
      <c r="Y564" s="8"/>
      <c r="Z564" s="8"/>
      <c r="AA564" s="8"/>
      <c r="AB564" s="8"/>
      <c r="AC564" s="8"/>
      <c r="AD564" s="8"/>
      <c r="AE564" s="8"/>
      <c r="AF564" s="8"/>
      <c r="AG564" s="8"/>
      <c r="AH564" s="8"/>
      <c r="AI564" s="8"/>
      <c r="AJ564" s="8"/>
      <c r="AK564" s="8"/>
    </row>
    <row r="565" spans="4:37">
      <c r="D565" s="6"/>
      <c r="E565" s="6"/>
      <c r="F565" s="7"/>
      <c r="G565" s="7"/>
      <c r="H565" s="7"/>
      <c r="I565" s="7"/>
      <c r="J565" s="7"/>
      <c r="K565" s="7"/>
      <c r="L565" s="7"/>
      <c r="M565" s="7"/>
      <c r="N565" s="7"/>
      <c r="O565" s="7"/>
      <c r="P565" s="7"/>
      <c r="Q565" s="7"/>
      <c r="R565" s="7"/>
      <c r="S565" s="7"/>
      <c r="T565" s="7"/>
      <c r="U565" s="7"/>
      <c r="V565" s="8"/>
      <c r="W565" s="8"/>
      <c r="X565" s="8"/>
      <c r="Y565" s="8"/>
      <c r="Z565" s="8"/>
      <c r="AA565" s="8"/>
      <c r="AB565" s="8"/>
      <c r="AC565" s="8"/>
      <c r="AD565" s="8"/>
      <c r="AE565" s="8"/>
      <c r="AF565" s="8"/>
      <c r="AG565" s="8"/>
      <c r="AH565" s="8"/>
      <c r="AI565" s="8"/>
      <c r="AJ565" s="8"/>
      <c r="AK565" s="8"/>
    </row>
    <row r="566" spans="4:37">
      <c r="D566" s="6"/>
      <c r="E566" s="6"/>
      <c r="F566" s="7"/>
      <c r="G566" s="7"/>
      <c r="H566" s="7"/>
      <c r="I566" s="7"/>
      <c r="J566" s="7"/>
      <c r="K566" s="7"/>
      <c r="L566" s="7"/>
      <c r="M566" s="7"/>
      <c r="N566" s="7"/>
      <c r="O566" s="7"/>
      <c r="P566" s="7"/>
      <c r="Q566" s="7"/>
      <c r="R566" s="7"/>
      <c r="S566" s="7"/>
      <c r="T566" s="7"/>
      <c r="U566" s="7"/>
      <c r="V566" s="8"/>
      <c r="W566" s="8"/>
      <c r="X566" s="8"/>
      <c r="Y566" s="8"/>
      <c r="Z566" s="8"/>
      <c r="AA566" s="8"/>
      <c r="AB566" s="8"/>
      <c r="AC566" s="8"/>
      <c r="AD566" s="8"/>
      <c r="AE566" s="8"/>
      <c r="AF566" s="8"/>
      <c r="AG566" s="8"/>
      <c r="AH566" s="8"/>
      <c r="AI566" s="8"/>
      <c r="AJ566" s="8"/>
      <c r="AK566" s="8"/>
    </row>
    <row r="567" spans="4:37">
      <c r="D567" s="6"/>
      <c r="E567" s="6"/>
      <c r="F567" s="7"/>
      <c r="G567" s="7"/>
      <c r="H567" s="7"/>
      <c r="I567" s="7"/>
      <c r="J567" s="7"/>
      <c r="K567" s="7"/>
      <c r="L567" s="7"/>
      <c r="M567" s="7"/>
      <c r="N567" s="7"/>
      <c r="O567" s="7"/>
      <c r="P567" s="7"/>
      <c r="Q567" s="7"/>
      <c r="R567" s="7"/>
      <c r="S567" s="7"/>
      <c r="T567" s="7"/>
      <c r="U567" s="7"/>
      <c r="V567" s="8"/>
      <c r="W567" s="8"/>
      <c r="X567" s="8"/>
      <c r="Y567" s="8"/>
      <c r="Z567" s="8"/>
      <c r="AA567" s="8"/>
      <c r="AB567" s="8"/>
      <c r="AC567" s="8"/>
      <c r="AD567" s="8"/>
      <c r="AE567" s="8"/>
      <c r="AF567" s="8"/>
      <c r="AG567" s="8"/>
      <c r="AH567" s="8"/>
      <c r="AI567" s="8"/>
      <c r="AJ567" s="8"/>
      <c r="AK567" s="8"/>
    </row>
    <row r="568" spans="4:37">
      <c r="D568" s="6"/>
      <c r="E568" s="6"/>
      <c r="F568" s="7"/>
      <c r="G568" s="7"/>
      <c r="H568" s="7"/>
      <c r="I568" s="7"/>
      <c r="J568" s="7"/>
      <c r="K568" s="7"/>
      <c r="L568" s="7"/>
      <c r="M568" s="7"/>
      <c r="N568" s="7"/>
      <c r="O568" s="7"/>
      <c r="P568" s="7"/>
      <c r="Q568" s="7"/>
      <c r="R568" s="7"/>
      <c r="S568" s="7"/>
      <c r="T568" s="7"/>
      <c r="U568" s="7"/>
      <c r="V568" s="8"/>
      <c r="W568" s="8"/>
      <c r="X568" s="8"/>
      <c r="Y568" s="8"/>
      <c r="Z568" s="8"/>
      <c r="AA568" s="8"/>
      <c r="AB568" s="8"/>
      <c r="AC568" s="8"/>
      <c r="AD568" s="8"/>
      <c r="AE568" s="8"/>
      <c r="AF568" s="8"/>
      <c r="AG568" s="8"/>
      <c r="AH568" s="8"/>
      <c r="AI568" s="8"/>
      <c r="AJ568" s="8"/>
      <c r="AK568" s="8"/>
    </row>
    <row r="569" spans="4:37">
      <c r="D569" s="6"/>
      <c r="E569" s="6"/>
      <c r="F569" s="7"/>
      <c r="G569" s="7"/>
      <c r="H569" s="7"/>
      <c r="I569" s="7"/>
      <c r="J569" s="7"/>
      <c r="K569" s="7"/>
      <c r="L569" s="7"/>
      <c r="M569" s="7"/>
      <c r="N569" s="7"/>
      <c r="O569" s="7"/>
      <c r="P569" s="7"/>
      <c r="Q569" s="7"/>
      <c r="R569" s="7"/>
      <c r="S569" s="7"/>
      <c r="T569" s="7"/>
      <c r="U569" s="7"/>
      <c r="V569" s="8"/>
      <c r="W569" s="8"/>
      <c r="X569" s="8"/>
      <c r="Y569" s="8"/>
      <c r="Z569" s="8"/>
      <c r="AA569" s="8"/>
      <c r="AB569" s="8"/>
      <c r="AC569" s="8"/>
      <c r="AD569" s="8"/>
      <c r="AE569" s="8"/>
      <c r="AF569" s="8"/>
      <c r="AG569" s="8"/>
      <c r="AH569" s="8"/>
      <c r="AI569" s="8"/>
      <c r="AJ569" s="8"/>
      <c r="AK569" s="8"/>
    </row>
    <row r="570" spans="4:37">
      <c r="D570" s="6"/>
      <c r="E570" s="6"/>
      <c r="F570" s="7"/>
      <c r="G570" s="7"/>
      <c r="H570" s="7"/>
      <c r="I570" s="7"/>
      <c r="J570" s="7"/>
      <c r="K570" s="7"/>
      <c r="L570" s="7"/>
      <c r="M570" s="7"/>
      <c r="N570" s="7"/>
      <c r="O570" s="7"/>
      <c r="P570" s="7"/>
      <c r="Q570" s="7"/>
      <c r="R570" s="7"/>
      <c r="S570" s="7"/>
      <c r="T570" s="7"/>
      <c r="U570" s="7"/>
      <c r="V570" s="8"/>
      <c r="W570" s="8"/>
      <c r="X570" s="8"/>
      <c r="Y570" s="8"/>
      <c r="Z570" s="8"/>
      <c r="AA570" s="8"/>
      <c r="AB570" s="8"/>
      <c r="AC570" s="8"/>
      <c r="AD570" s="8"/>
      <c r="AE570" s="8"/>
      <c r="AF570" s="8"/>
      <c r="AG570" s="8"/>
      <c r="AH570" s="8"/>
      <c r="AI570" s="8"/>
      <c r="AJ570" s="8"/>
      <c r="AK570" s="8"/>
    </row>
    <row r="571" spans="4:37">
      <c r="D571" s="6"/>
      <c r="E571" s="6"/>
      <c r="F571" s="7"/>
      <c r="G571" s="7"/>
      <c r="H571" s="7"/>
      <c r="I571" s="7"/>
      <c r="J571" s="7"/>
      <c r="K571" s="7"/>
      <c r="L571" s="7"/>
      <c r="M571" s="7"/>
      <c r="N571" s="7"/>
      <c r="O571" s="7"/>
      <c r="P571" s="7"/>
      <c r="Q571" s="7"/>
      <c r="R571" s="7"/>
      <c r="S571" s="7"/>
      <c r="T571" s="7"/>
      <c r="U571" s="7"/>
      <c r="V571" s="8"/>
      <c r="W571" s="8"/>
      <c r="X571" s="8"/>
      <c r="Y571" s="8"/>
      <c r="Z571" s="8"/>
      <c r="AA571" s="8"/>
      <c r="AB571" s="8"/>
      <c r="AC571" s="8"/>
      <c r="AD571" s="8"/>
      <c r="AE571" s="8"/>
      <c r="AF571" s="8"/>
      <c r="AG571" s="8"/>
      <c r="AH571" s="8"/>
      <c r="AI571" s="8"/>
      <c r="AJ571" s="8"/>
      <c r="AK571" s="8"/>
    </row>
    <row r="572" spans="4:37">
      <c r="D572" s="6"/>
      <c r="E572" s="6"/>
      <c r="F572" s="7"/>
      <c r="G572" s="7"/>
      <c r="H572" s="7"/>
      <c r="I572" s="7"/>
      <c r="J572" s="7"/>
      <c r="K572" s="7"/>
      <c r="L572" s="7"/>
      <c r="M572" s="7"/>
      <c r="N572" s="7"/>
      <c r="O572" s="7"/>
      <c r="P572" s="7"/>
      <c r="Q572" s="7"/>
      <c r="R572" s="7"/>
      <c r="S572" s="7"/>
      <c r="T572" s="7"/>
      <c r="U572" s="7"/>
      <c r="V572" s="8"/>
      <c r="W572" s="8"/>
      <c r="X572" s="8"/>
      <c r="Y572" s="8"/>
      <c r="Z572" s="8"/>
      <c r="AA572" s="8"/>
      <c r="AB572" s="8"/>
      <c r="AC572" s="8"/>
      <c r="AD572" s="8"/>
      <c r="AE572" s="8"/>
      <c r="AF572" s="8"/>
      <c r="AG572" s="8"/>
      <c r="AH572" s="8"/>
      <c r="AI572" s="8"/>
      <c r="AJ572" s="8"/>
      <c r="AK572" s="8"/>
    </row>
    <row r="573" spans="4:37">
      <c r="D573" s="6"/>
      <c r="E573" s="6"/>
      <c r="F573" s="7"/>
      <c r="G573" s="7"/>
      <c r="H573" s="7"/>
      <c r="I573" s="7"/>
      <c r="J573" s="7"/>
      <c r="K573" s="7"/>
      <c r="L573" s="7"/>
      <c r="M573" s="7"/>
      <c r="N573" s="7"/>
      <c r="O573" s="7"/>
      <c r="P573" s="7"/>
      <c r="Q573" s="7"/>
      <c r="R573" s="7"/>
      <c r="S573" s="7"/>
      <c r="T573" s="7"/>
      <c r="U573" s="7"/>
      <c r="V573" s="8"/>
      <c r="W573" s="8"/>
      <c r="X573" s="8"/>
      <c r="Y573" s="8"/>
      <c r="Z573" s="8"/>
      <c r="AA573" s="8"/>
      <c r="AB573" s="8"/>
      <c r="AC573" s="8"/>
      <c r="AD573" s="8"/>
      <c r="AE573" s="8"/>
      <c r="AF573" s="8"/>
      <c r="AG573" s="8"/>
      <c r="AH573" s="8"/>
      <c r="AI573" s="8"/>
      <c r="AJ573" s="8"/>
      <c r="AK573" s="8"/>
    </row>
    <row r="574" spans="4:37">
      <c r="D574" s="6"/>
      <c r="E574" s="6"/>
      <c r="F574" s="7"/>
      <c r="G574" s="7"/>
      <c r="H574" s="7"/>
      <c r="I574" s="7"/>
      <c r="J574" s="7"/>
      <c r="K574" s="7"/>
      <c r="L574" s="7"/>
      <c r="M574" s="7"/>
      <c r="N574" s="7"/>
      <c r="O574" s="7"/>
      <c r="P574" s="7"/>
      <c r="Q574" s="7"/>
      <c r="R574" s="7"/>
      <c r="S574" s="7"/>
      <c r="T574" s="7"/>
      <c r="U574" s="7"/>
      <c r="V574" s="8"/>
      <c r="W574" s="8"/>
      <c r="X574" s="8"/>
      <c r="Y574" s="8"/>
      <c r="Z574" s="8"/>
      <c r="AA574" s="8"/>
      <c r="AB574" s="8"/>
      <c r="AC574" s="8"/>
      <c r="AD574" s="8"/>
      <c r="AE574" s="8"/>
      <c r="AF574" s="8"/>
      <c r="AG574" s="8"/>
      <c r="AH574" s="8"/>
      <c r="AI574" s="8"/>
      <c r="AJ574" s="8"/>
      <c r="AK574" s="8"/>
    </row>
    <row r="575" spans="4:37">
      <c r="D575" s="6"/>
      <c r="E575" s="6"/>
      <c r="F575" s="7"/>
      <c r="G575" s="7"/>
      <c r="H575" s="7"/>
      <c r="I575" s="7"/>
      <c r="J575" s="7"/>
      <c r="K575" s="7"/>
      <c r="L575" s="7"/>
      <c r="M575" s="7"/>
      <c r="N575" s="7"/>
      <c r="O575" s="7"/>
      <c r="P575" s="7"/>
      <c r="Q575" s="7"/>
      <c r="R575" s="7"/>
      <c r="S575" s="7"/>
      <c r="T575" s="7"/>
      <c r="U575" s="7"/>
      <c r="V575" s="8"/>
      <c r="W575" s="8"/>
      <c r="X575" s="8"/>
      <c r="Y575" s="8"/>
      <c r="Z575" s="8"/>
      <c r="AA575" s="8"/>
      <c r="AB575" s="8"/>
      <c r="AC575" s="8"/>
      <c r="AD575" s="8"/>
      <c r="AE575" s="8"/>
      <c r="AF575" s="8"/>
      <c r="AG575" s="8"/>
      <c r="AH575" s="8"/>
      <c r="AI575" s="8"/>
      <c r="AJ575" s="8"/>
      <c r="AK575" s="8"/>
    </row>
    <row r="576" spans="4:37">
      <c r="D576" s="6"/>
      <c r="E576" s="6"/>
      <c r="F576" s="7"/>
      <c r="G576" s="7"/>
      <c r="H576" s="7"/>
      <c r="I576" s="7"/>
      <c r="J576" s="7"/>
      <c r="K576" s="7"/>
      <c r="L576" s="7"/>
      <c r="M576" s="7"/>
      <c r="N576" s="7"/>
      <c r="O576" s="7"/>
      <c r="P576" s="7"/>
      <c r="Q576" s="7"/>
      <c r="R576" s="7"/>
      <c r="S576" s="7"/>
      <c r="T576" s="7"/>
      <c r="U576" s="7"/>
      <c r="V576" s="8"/>
      <c r="W576" s="8"/>
      <c r="X576" s="8"/>
      <c r="Y576" s="8"/>
      <c r="Z576" s="8"/>
      <c r="AA576" s="8"/>
      <c r="AB576" s="8"/>
      <c r="AC576" s="8"/>
      <c r="AD576" s="8"/>
      <c r="AE576" s="8"/>
      <c r="AF576" s="8"/>
      <c r="AG576" s="8"/>
      <c r="AH576" s="8"/>
      <c r="AI576" s="8"/>
      <c r="AJ576" s="8"/>
      <c r="AK576" s="8"/>
    </row>
    <row r="577" spans="4:37">
      <c r="D577" s="6"/>
      <c r="E577" s="6"/>
      <c r="F577" s="7"/>
      <c r="G577" s="7"/>
      <c r="H577" s="7"/>
      <c r="I577" s="7"/>
      <c r="J577" s="7"/>
      <c r="K577" s="7"/>
      <c r="L577" s="7"/>
      <c r="M577" s="7"/>
      <c r="N577" s="7"/>
      <c r="O577" s="7"/>
      <c r="P577" s="7"/>
      <c r="Q577" s="7"/>
      <c r="R577" s="7"/>
      <c r="S577" s="7"/>
      <c r="T577" s="7"/>
      <c r="U577" s="7"/>
      <c r="V577" s="8"/>
      <c r="W577" s="8"/>
      <c r="X577" s="8"/>
      <c r="Y577" s="8"/>
      <c r="Z577" s="8"/>
      <c r="AA577" s="8"/>
      <c r="AB577" s="8"/>
      <c r="AC577" s="8"/>
      <c r="AD577" s="8"/>
      <c r="AE577" s="8"/>
      <c r="AF577" s="8"/>
      <c r="AG577" s="8"/>
      <c r="AH577" s="8"/>
      <c r="AI577" s="8"/>
      <c r="AJ577" s="8"/>
      <c r="AK577" s="8"/>
    </row>
    <row r="578" spans="4:37">
      <c r="D578" s="6"/>
      <c r="E578" s="6"/>
      <c r="F578" s="7"/>
      <c r="G578" s="7"/>
      <c r="H578" s="7"/>
      <c r="I578" s="7"/>
      <c r="J578" s="7"/>
      <c r="K578" s="7"/>
      <c r="L578" s="7"/>
      <c r="M578" s="7"/>
      <c r="N578" s="7"/>
      <c r="O578" s="7"/>
      <c r="P578" s="7"/>
      <c r="Q578" s="7"/>
      <c r="R578" s="7"/>
      <c r="S578" s="7"/>
      <c r="T578" s="7"/>
      <c r="U578" s="7"/>
      <c r="V578" s="8"/>
      <c r="W578" s="8"/>
      <c r="X578" s="8"/>
      <c r="Y578" s="8"/>
      <c r="Z578" s="8"/>
      <c r="AA578" s="8"/>
      <c r="AB578" s="8"/>
      <c r="AC578" s="8"/>
      <c r="AD578" s="8"/>
      <c r="AE578" s="8"/>
      <c r="AF578" s="8"/>
      <c r="AG578" s="8"/>
      <c r="AH578" s="8"/>
      <c r="AI578" s="8"/>
      <c r="AJ578" s="8"/>
      <c r="AK578" s="8"/>
    </row>
    <row r="579" spans="4:37">
      <c r="D579" s="6"/>
      <c r="E579" s="6"/>
      <c r="F579" s="7"/>
      <c r="G579" s="7"/>
      <c r="H579" s="7"/>
      <c r="I579" s="7"/>
      <c r="J579" s="7"/>
      <c r="K579" s="7"/>
      <c r="L579" s="7"/>
      <c r="M579" s="7"/>
      <c r="N579" s="7"/>
      <c r="O579" s="7"/>
      <c r="P579" s="7"/>
      <c r="Q579" s="7"/>
      <c r="R579" s="7"/>
      <c r="S579" s="7"/>
      <c r="T579" s="7"/>
      <c r="U579" s="7"/>
      <c r="V579" s="8"/>
      <c r="W579" s="8"/>
      <c r="X579" s="8"/>
      <c r="Y579" s="8"/>
      <c r="Z579" s="8"/>
      <c r="AA579" s="8"/>
      <c r="AB579" s="8"/>
      <c r="AC579" s="8"/>
      <c r="AD579" s="8"/>
      <c r="AE579" s="8"/>
      <c r="AF579" s="8"/>
      <c r="AG579" s="8"/>
      <c r="AH579" s="8"/>
      <c r="AI579" s="8"/>
      <c r="AJ579" s="8"/>
      <c r="AK579" s="8"/>
    </row>
    <row r="580" spans="4:37">
      <c r="D580" s="6"/>
      <c r="E580" s="6"/>
      <c r="F580" s="7"/>
      <c r="G580" s="7"/>
      <c r="H580" s="7"/>
      <c r="I580" s="7"/>
      <c r="J580" s="7"/>
      <c r="K580" s="7"/>
      <c r="L580" s="7"/>
      <c r="M580" s="7"/>
      <c r="N580" s="7"/>
      <c r="O580" s="7"/>
      <c r="P580" s="7"/>
      <c r="Q580" s="7"/>
      <c r="R580" s="7"/>
      <c r="S580" s="7"/>
      <c r="T580" s="7"/>
      <c r="U580" s="7"/>
      <c r="V580" s="8"/>
      <c r="W580" s="8"/>
      <c r="X580" s="8"/>
      <c r="Y580" s="8"/>
      <c r="Z580" s="8"/>
      <c r="AA580" s="8"/>
      <c r="AB580" s="8"/>
      <c r="AC580" s="8"/>
      <c r="AD580" s="8"/>
      <c r="AE580" s="8"/>
      <c r="AF580" s="8"/>
      <c r="AG580" s="8"/>
      <c r="AH580" s="8"/>
      <c r="AI580" s="8"/>
      <c r="AJ580" s="8"/>
      <c r="AK580" s="8"/>
    </row>
    <row r="581" spans="4:37">
      <c r="D581" s="6"/>
      <c r="E581" s="6"/>
      <c r="F581" s="7"/>
      <c r="G581" s="7"/>
      <c r="H581" s="7"/>
      <c r="I581" s="7"/>
      <c r="J581" s="7"/>
      <c r="K581" s="7"/>
      <c r="L581" s="7"/>
      <c r="M581" s="7"/>
      <c r="N581" s="7"/>
      <c r="O581" s="7"/>
      <c r="P581" s="7"/>
      <c r="Q581" s="7"/>
      <c r="R581" s="7"/>
      <c r="S581" s="7"/>
      <c r="T581" s="7"/>
      <c r="U581" s="7"/>
      <c r="V581" s="8"/>
      <c r="W581" s="8"/>
      <c r="X581" s="8"/>
      <c r="Y581" s="8"/>
      <c r="Z581" s="8"/>
      <c r="AA581" s="8"/>
      <c r="AB581" s="8"/>
      <c r="AC581" s="8"/>
      <c r="AD581" s="8"/>
      <c r="AE581" s="8"/>
      <c r="AF581" s="8"/>
      <c r="AG581" s="8"/>
      <c r="AH581" s="8"/>
      <c r="AI581" s="8"/>
      <c r="AJ581" s="8"/>
      <c r="AK581" s="8"/>
    </row>
    <row r="582" spans="4:37">
      <c r="D582" s="6"/>
      <c r="E582" s="6"/>
      <c r="F582" s="7"/>
      <c r="G582" s="7"/>
      <c r="H582" s="7"/>
      <c r="I582" s="7"/>
      <c r="J582" s="7"/>
      <c r="K582" s="7"/>
      <c r="L582" s="7"/>
      <c r="M582" s="7"/>
      <c r="N582" s="7"/>
      <c r="O582" s="7"/>
      <c r="P582" s="7"/>
      <c r="Q582" s="7"/>
      <c r="R582" s="7"/>
      <c r="S582" s="7"/>
      <c r="T582" s="7"/>
      <c r="U582" s="7"/>
      <c r="V582" s="8"/>
      <c r="W582" s="8"/>
      <c r="X582" s="8"/>
      <c r="Y582" s="8"/>
      <c r="Z582" s="8"/>
      <c r="AA582" s="8"/>
      <c r="AB582" s="8"/>
      <c r="AC582" s="8"/>
      <c r="AD582" s="8"/>
      <c r="AE582" s="8"/>
      <c r="AF582" s="8"/>
      <c r="AG582" s="8"/>
      <c r="AH582" s="8"/>
      <c r="AI582" s="8"/>
      <c r="AJ582" s="8"/>
      <c r="AK582" s="8"/>
    </row>
    <row r="583" spans="4:37">
      <c r="D583" s="6"/>
      <c r="E583" s="6"/>
      <c r="F583" s="7"/>
      <c r="G583" s="7"/>
      <c r="H583" s="7"/>
      <c r="I583" s="7"/>
      <c r="J583" s="7"/>
      <c r="K583" s="7"/>
      <c r="L583" s="7"/>
      <c r="M583" s="7"/>
      <c r="N583" s="7"/>
      <c r="O583" s="7"/>
      <c r="P583" s="7"/>
      <c r="Q583" s="7"/>
      <c r="R583" s="7"/>
      <c r="S583" s="7"/>
      <c r="T583" s="7"/>
      <c r="U583" s="7"/>
      <c r="V583" s="8"/>
      <c r="W583" s="8"/>
      <c r="X583" s="8"/>
      <c r="Y583" s="8"/>
      <c r="Z583" s="8"/>
      <c r="AA583" s="8"/>
      <c r="AB583" s="8"/>
      <c r="AC583" s="8"/>
      <c r="AD583" s="8"/>
      <c r="AE583" s="8"/>
      <c r="AF583" s="8"/>
      <c r="AG583" s="8"/>
      <c r="AH583" s="8"/>
      <c r="AI583" s="8"/>
      <c r="AJ583" s="8"/>
      <c r="AK583" s="8"/>
    </row>
    <row r="584" spans="4:37">
      <c r="D584" s="6"/>
      <c r="E584" s="6"/>
      <c r="F584" s="7"/>
      <c r="G584" s="7"/>
      <c r="H584" s="7"/>
      <c r="I584" s="7"/>
      <c r="J584" s="7"/>
      <c r="K584" s="7"/>
      <c r="L584" s="7"/>
      <c r="M584" s="7"/>
      <c r="N584" s="7"/>
      <c r="O584" s="7"/>
      <c r="P584" s="7"/>
      <c r="Q584" s="7"/>
      <c r="R584" s="7"/>
      <c r="S584" s="7"/>
      <c r="T584" s="7"/>
      <c r="U584" s="7"/>
      <c r="V584" s="8"/>
      <c r="W584" s="8"/>
      <c r="X584" s="8"/>
      <c r="Y584" s="8"/>
      <c r="Z584" s="8"/>
      <c r="AA584" s="8"/>
      <c r="AB584" s="8"/>
      <c r="AC584" s="8"/>
      <c r="AD584" s="8"/>
      <c r="AE584" s="8"/>
      <c r="AF584" s="8"/>
      <c r="AG584" s="8"/>
      <c r="AH584" s="8"/>
      <c r="AI584" s="8"/>
      <c r="AJ584" s="8"/>
      <c r="AK584" s="8"/>
    </row>
    <row r="585" spans="4:37">
      <c r="D585" s="6"/>
      <c r="E585" s="6"/>
      <c r="F585" s="7"/>
      <c r="G585" s="7"/>
      <c r="H585" s="7"/>
      <c r="I585" s="7"/>
      <c r="J585" s="7"/>
      <c r="K585" s="7"/>
      <c r="L585" s="7"/>
      <c r="M585" s="7"/>
      <c r="N585" s="7"/>
      <c r="O585" s="7"/>
      <c r="P585" s="7"/>
      <c r="Q585" s="7"/>
      <c r="R585" s="7"/>
      <c r="S585" s="7"/>
      <c r="T585" s="7"/>
      <c r="U585" s="7"/>
      <c r="V585" s="8"/>
      <c r="W585" s="8"/>
      <c r="X585" s="8"/>
      <c r="Y585" s="8"/>
      <c r="Z585" s="8"/>
      <c r="AA585" s="8"/>
      <c r="AB585" s="8"/>
      <c r="AC585" s="8"/>
      <c r="AD585" s="8"/>
      <c r="AE585" s="8"/>
      <c r="AF585" s="8"/>
      <c r="AG585" s="8"/>
      <c r="AH585" s="8"/>
      <c r="AI585" s="8"/>
      <c r="AJ585" s="8"/>
      <c r="AK585" s="8"/>
    </row>
    <row r="586" spans="4:37">
      <c r="D586" s="6"/>
      <c r="E586" s="6"/>
      <c r="F586" s="7"/>
      <c r="G586" s="7"/>
      <c r="H586" s="7"/>
      <c r="I586" s="7"/>
      <c r="J586" s="7"/>
      <c r="K586" s="7"/>
      <c r="L586" s="7"/>
      <c r="M586" s="7"/>
      <c r="N586" s="7"/>
      <c r="O586" s="7"/>
      <c r="P586" s="7"/>
      <c r="Q586" s="7"/>
      <c r="R586" s="7"/>
      <c r="S586" s="7"/>
      <c r="T586" s="7"/>
      <c r="U586" s="7"/>
      <c r="V586" s="8"/>
      <c r="W586" s="8"/>
      <c r="X586" s="8"/>
      <c r="Y586" s="8"/>
      <c r="Z586" s="8"/>
      <c r="AA586" s="8"/>
      <c r="AB586" s="8"/>
      <c r="AC586" s="8"/>
      <c r="AD586" s="8"/>
      <c r="AE586" s="8"/>
      <c r="AF586" s="8"/>
      <c r="AG586" s="8"/>
      <c r="AH586" s="8"/>
      <c r="AI586" s="8"/>
      <c r="AJ586" s="8"/>
      <c r="AK586" s="8"/>
    </row>
    <row r="587" spans="4:37">
      <c r="D587" s="6"/>
      <c r="E587" s="6"/>
      <c r="F587" s="7"/>
      <c r="G587" s="7"/>
      <c r="H587" s="7"/>
      <c r="I587" s="7"/>
      <c r="J587" s="7"/>
      <c r="K587" s="7"/>
      <c r="L587" s="7"/>
      <c r="M587" s="7"/>
      <c r="N587" s="7"/>
      <c r="O587" s="7"/>
      <c r="P587" s="7"/>
      <c r="Q587" s="7"/>
      <c r="R587" s="7"/>
      <c r="S587" s="7"/>
      <c r="T587" s="7"/>
      <c r="U587" s="7"/>
      <c r="V587" s="8"/>
      <c r="W587" s="8"/>
      <c r="X587" s="8"/>
      <c r="Y587" s="8"/>
      <c r="Z587" s="8"/>
      <c r="AA587" s="8"/>
      <c r="AB587" s="8"/>
      <c r="AC587" s="8"/>
      <c r="AD587" s="8"/>
      <c r="AE587" s="8"/>
      <c r="AF587" s="8"/>
      <c r="AG587" s="8"/>
      <c r="AH587" s="8"/>
      <c r="AI587" s="8"/>
      <c r="AJ587" s="8"/>
      <c r="AK587" s="8"/>
    </row>
    <row r="588" spans="4:37">
      <c r="D588" s="6"/>
      <c r="E588" s="6"/>
      <c r="F588" s="7"/>
      <c r="G588" s="7"/>
      <c r="H588" s="7"/>
      <c r="I588" s="7"/>
      <c r="J588" s="7"/>
      <c r="K588" s="7"/>
      <c r="L588" s="7"/>
      <c r="M588" s="7"/>
      <c r="N588" s="7"/>
      <c r="O588" s="7"/>
      <c r="P588" s="7"/>
      <c r="Q588" s="7"/>
      <c r="R588" s="7"/>
      <c r="S588" s="7"/>
      <c r="T588" s="7"/>
      <c r="U588" s="7"/>
      <c r="V588" s="8"/>
      <c r="W588" s="8"/>
      <c r="X588" s="8"/>
      <c r="Y588" s="8"/>
      <c r="Z588" s="8"/>
      <c r="AA588" s="8"/>
      <c r="AB588" s="8"/>
      <c r="AC588" s="8"/>
      <c r="AD588" s="8"/>
      <c r="AE588" s="8"/>
      <c r="AF588" s="8"/>
      <c r="AG588" s="8"/>
      <c r="AH588" s="8"/>
      <c r="AI588" s="8"/>
      <c r="AJ588" s="8"/>
      <c r="AK588" s="8"/>
    </row>
    <row r="589" spans="4:37">
      <c r="D589" s="6"/>
      <c r="E589" s="6"/>
      <c r="F589" s="7"/>
      <c r="G589" s="7"/>
      <c r="H589" s="7"/>
      <c r="I589" s="7"/>
      <c r="J589" s="7"/>
      <c r="K589" s="7"/>
      <c r="L589" s="7"/>
      <c r="M589" s="7"/>
      <c r="N589" s="7"/>
      <c r="O589" s="7"/>
      <c r="P589" s="7"/>
      <c r="Q589" s="7"/>
      <c r="R589" s="7"/>
      <c r="S589" s="7"/>
      <c r="T589" s="7"/>
      <c r="U589" s="7"/>
      <c r="V589" s="8"/>
      <c r="W589" s="8"/>
      <c r="X589" s="8"/>
      <c r="Y589" s="8"/>
      <c r="Z589" s="8"/>
      <c r="AA589" s="8"/>
      <c r="AB589" s="8"/>
      <c r="AC589" s="8"/>
      <c r="AD589" s="8"/>
      <c r="AE589" s="8"/>
      <c r="AF589" s="8"/>
      <c r="AG589" s="8"/>
      <c r="AH589" s="8"/>
      <c r="AI589" s="8"/>
      <c r="AJ589" s="8"/>
      <c r="AK589" s="8"/>
    </row>
    <row r="590" spans="4:37">
      <c r="D590" s="6"/>
      <c r="E590" s="6"/>
      <c r="F590" s="7"/>
      <c r="G590" s="7"/>
      <c r="H590" s="7"/>
      <c r="I590" s="7"/>
      <c r="J590" s="7"/>
      <c r="K590" s="7"/>
      <c r="L590" s="7"/>
      <c r="M590" s="7"/>
      <c r="N590" s="7"/>
      <c r="O590" s="7"/>
      <c r="P590" s="7"/>
      <c r="Q590" s="7"/>
      <c r="R590" s="7"/>
      <c r="S590" s="7"/>
      <c r="T590" s="7"/>
      <c r="U590" s="7"/>
      <c r="V590" s="8"/>
      <c r="W590" s="8"/>
      <c r="X590" s="8"/>
      <c r="Y590" s="8"/>
      <c r="Z590" s="8"/>
      <c r="AA590" s="8"/>
      <c r="AB590" s="8"/>
      <c r="AC590" s="8"/>
      <c r="AD590" s="8"/>
      <c r="AE590" s="8"/>
      <c r="AF590" s="8"/>
      <c r="AG590" s="8"/>
      <c r="AH590" s="8"/>
      <c r="AI590" s="8"/>
      <c r="AJ590" s="8"/>
      <c r="AK590" s="8"/>
    </row>
    <row r="591" spans="4:37">
      <c r="D591" s="6"/>
      <c r="E591" s="6"/>
      <c r="F591" s="7"/>
      <c r="G591" s="7"/>
      <c r="H591" s="7"/>
      <c r="I591" s="7"/>
      <c r="J591" s="7"/>
      <c r="K591" s="7"/>
      <c r="L591" s="7"/>
      <c r="M591" s="7"/>
      <c r="N591" s="7"/>
      <c r="O591" s="7"/>
      <c r="P591" s="7"/>
      <c r="Q591" s="7"/>
      <c r="R591" s="7"/>
      <c r="S591" s="7"/>
      <c r="T591" s="7"/>
      <c r="U591" s="7"/>
      <c r="V591" s="8"/>
      <c r="W591" s="8"/>
      <c r="X591" s="8"/>
      <c r="Y591" s="8"/>
      <c r="Z591" s="8"/>
      <c r="AA591" s="8"/>
      <c r="AB591" s="8"/>
      <c r="AC591" s="8"/>
      <c r="AD591" s="8"/>
      <c r="AE591" s="8"/>
      <c r="AF591" s="8"/>
      <c r="AG591" s="8"/>
      <c r="AH591" s="8"/>
      <c r="AI591" s="8"/>
      <c r="AJ591" s="8"/>
      <c r="AK591" s="8"/>
    </row>
    <row r="592" spans="4:37">
      <c r="D592" s="6"/>
      <c r="E592" s="6"/>
      <c r="F592" s="7"/>
      <c r="G592" s="7"/>
      <c r="H592" s="7"/>
      <c r="I592" s="7"/>
      <c r="J592" s="7"/>
      <c r="K592" s="7"/>
      <c r="L592" s="7"/>
      <c r="M592" s="7"/>
      <c r="N592" s="7"/>
      <c r="O592" s="7"/>
      <c r="P592" s="7"/>
      <c r="Q592" s="7"/>
      <c r="R592" s="7"/>
      <c r="S592" s="7"/>
      <c r="T592" s="7"/>
      <c r="U592" s="7"/>
      <c r="V592" s="8"/>
      <c r="W592" s="8"/>
      <c r="X592" s="8"/>
      <c r="Y592" s="8"/>
      <c r="Z592" s="8"/>
      <c r="AA592" s="8"/>
      <c r="AB592" s="8"/>
      <c r="AC592" s="8"/>
      <c r="AD592" s="8"/>
      <c r="AE592" s="8"/>
      <c r="AF592" s="8"/>
      <c r="AG592" s="8"/>
      <c r="AH592" s="8"/>
      <c r="AI592" s="8"/>
      <c r="AJ592" s="8"/>
      <c r="AK592" s="8"/>
    </row>
    <row r="593" spans="4:37">
      <c r="D593" s="6"/>
      <c r="E593" s="6"/>
      <c r="F593" s="7"/>
      <c r="G593" s="7"/>
      <c r="H593" s="7"/>
      <c r="I593" s="7"/>
      <c r="J593" s="7"/>
      <c r="K593" s="7"/>
      <c r="L593" s="7"/>
      <c r="M593" s="7"/>
      <c r="N593" s="7"/>
      <c r="O593" s="7"/>
      <c r="P593" s="7"/>
      <c r="Q593" s="7"/>
      <c r="R593" s="7"/>
      <c r="S593" s="7"/>
      <c r="T593" s="7"/>
      <c r="U593" s="7"/>
      <c r="V593" s="8"/>
      <c r="W593" s="8"/>
      <c r="X593" s="8"/>
      <c r="Y593" s="8"/>
      <c r="Z593" s="8"/>
      <c r="AA593" s="8"/>
      <c r="AB593" s="8"/>
      <c r="AC593" s="8"/>
      <c r="AD593" s="8"/>
      <c r="AE593" s="8"/>
      <c r="AF593" s="8"/>
      <c r="AG593" s="8"/>
      <c r="AH593" s="8"/>
      <c r="AI593" s="8"/>
      <c r="AJ593" s="8"/>
      <c r="AK593" s="8"/>
    </row>
    <row r="594" spans="4:37">
      <c r="D594" s="6"/>
      <c r="E594" s="6"/>
      <c r="F594" s="7"/>
      <c r="G594" s="7"/>
      <c r="H594" s="7"/>
      <c r="I594" s="7"/>
      <c r="J594" s="7"/>
      <c r="K594" s="7"/>
      <c r="L594" s="7"/>
      <c r="M594" s="7"/>
      <c r="N594" s="7"/>
      <c r="O594" s="7"/>
      <c r="P594" s="7"/>
      <c r="Q594" s="7"/>
      <c r="R594" s="7"/>
      <c r="S594" s="7"/>
      <c r="T594" s="7"/>
      <c r="U594" s="7"/>
      <c r="V594" s="8"/>
      <c r="W594" s="8"/>
      <c r="X594" s="8"/>
      <c r="Y594" s="8"/>
      <c r="Z594" s="8"/>
      <c r="AA594" s="8"/>
      <c r="AB594" s="8"/>
      <c r="AC594" s="8"/>
      <c r="AD594" s="8"/>
      <c r="AE594" s="8"/>
      <c r="AF594" s="8"/>
      <c r="AG594" s="8"/>
      <c r="AH594" s="8"/>
      <c r="AI594" s="8"/>
      <c r="AJ594" s="8"/>
      <c r="AK594" s="8"/>
    </row>
    <row r="595" spans="4:37">
      <c r="D595" s="6"/>
      <c r="E595" s="6"/>
      <c r="F595" s="7"/>
      <c r="G595" s="7"/>
      <c r="H595" s="7"/>
      <c r="I595" s="7"/>
      <c r="J595" s="7"/>
      <c r="K595" s="7"/>
      <c r="L595" s="7"/>
      <c r="M595" s="7"/>
      <c r="N595" s="7"/>
      <c r="O595" s="7"/>
      <c r="P595" s="7"/>
      <c r="Q595" s="7"/>
      <c r="R595" s="7"/>
      <c r="S595" s="7"/>
      <c r="T595" s="7"/>
      <c r="U595" s="7"/>
      <c r="V595" s="8"/>
      <c r="W595" s="8"/>
      <c r="X595" s="8"/>
      <c r="Y595" s="8"/>
      <c r="Z595" s="8"/>
      <c r="AA595" s="8"/>
      <c r="AB595" s="8"/>
      <c r="AC595" s="8"/>
      <c r="AD595" s="8"/>
      <c r="AE595" s="8"/>
      <c r="AF595" s="8"/>
      <c r="AG595" s="8"/>
      <c r="AH595" s="8"/>
      <c r="AI595" s="8"/>
      <c r="AJ595" s="8"/>
      <c r="AK595" s="8"/>
    </row>
    <row r="596" spans="4:37">
      <c r="D596" s="6"/>
      <c r="E596" s="6"/>
      <c r="F596" s="7"/>
      <c r="G596" s="7"/>
      <c r="H596" s="7"/>
      <c r="I596" s="7"/>
      <c r="J596" s="7"/>
      <c r="K596" s="7"/>
      <c r="L596" s="7"/>
      <c r="M596" s="7"/>
      <c r="N596" s="7"/>
      <c r="O596" s="7"/>
      <c r="P596" s="7"/>
      <c r="Q596" s="7"/>
      <c r="R596" s="7"/>
      <c r="S596" s="7"/>
      <c r="T596" s="7"/>
      <c r="U596" s="7"/>
      <c r="V596" s="8"/>
      <c r="W596" s="8"/>
      <c r="X596" s="8"/>
      <c r="Y596" s="8"/>
      <c r="Z596" s="8"/>
      <c r="AA596" s="8"/>
      <c r="AB596" s="8"/>
      <c r="AC596" s="8"/>
      <c r="AD596" s="8"/>
      <c r="AE596" s="8"/>
      <c r="AF596" s="8"/>
      <c r="AG596" s="8"/>
      <c r="AH596" s="8"/>
      <c r="AI596" s="8"/>
      <c r="AJ596" s="8"/>
      <c r="AK596" s="8"/>
    </row>
    <row r="597" spans="4:37">
      <c r="D597" s="6"/>
      <c r="E597" s="6"/>
      <c r="F597" s="7"/>
      <c r="G597" s="7"/>
      <c r="H597" s="7"/>
      <c r="I597" s="7"/>
      <c r="J597" s="7"/>
      <c r="K597" s="7"/>
      <c r="L597" s="7"/>
      <c r="M597" s="7"/>
      <c r="N597" s="7"/>
      <c r="O597" s="7"/>
      <c r="P597" s="7"/>
      <c r="Q597" s="7"/>
      <c r="R597" s="7"/>
      <c r="S597" s="7"/>
      <c r="T597" s="7"/>
      <c r="U597" s="7"/>
      <c r="V597" s="8"/>
      <c r="W597" s="8"/>
      <c r="X597" s="8"/>
      <c r="Y597" s="8"/>
      <c r="Z597" s="8"/>
      <c r="AA597" s="8"/>
      <c r="AB597" s="8"/>
      <c r="AC597" s="8"/>
      <c r="AD597" s="8"/>
      <c r="AE597" s="8"/>
      <c r="AF597" s="8"/>
      <c r="AG597" s="8"/>
      <c r="AH597" s="8"/>
      <c r="AI597" s="8"/>
      <c r="AJ597" s="8"/>
      <c r="AK597" s="8"/>
    </row>
    <row r="598" spans="4:37">
      <c r="D598" s="6"/>
      <c r="E598" s="6"/>
      <c r="F598" s="7"/>
      <c r="G598" s="7"/>
      <c r="H598" s="7"/>
      <c r="I598" s="7"/>
      <c r="J598" s="7"/>
      <c r="K598" s="7"/>
      <c r="L598" s="7"/>
      <c r="M598" s="7"/>
      <c r="N598" s="7"/>
      <c r="O598" s="7"/>
      <c r="P598" s="7"/>
      <c r="Q598" s="7"/>
      <c r="R598" s="7"/>
      <c r="S598" s="7"/>
      <c r="T598" s="7"/>
      <c r="U598" s="7"/>
      <c r="V598" s="8"/>
      <c r="W598" s="8"/>
      <c r="X598" s="8"/>
      <c r="Y598" s="8"/>
      <c r="Z598" s="8"/>
      <c r="AA598" s="8"/>
      <c r="AB598" s="8"/>
      <c r="AC598" s="8"/>
      <c r="AD598" s="8"/>
      <c r="AE598" s="8"/>
      <c r="AF598" s="8"/>
      <c r="AG598" s="8"/>
      <c r="AH598" s="8"/>
      <c r="AI598" s="8"/>
      <c r="AJ598" s="8"/>
      <c r="AK598" s="8"/>
    </row>
    <row r="599" spans="4:37">
      <c r="D599" s="6"/>
      <c r="E599" s="6"/>
      <c r="F599" s="7"/>
      <c r="G599" s="7"/>
      <c r="H599" s="7"/>
      <c r="I599" s="7"/>
      <c r="J599" s="7"/>
      <c r="K599" s="7"/>
      <c r="L599" s="7"/>
      <c r="M599" s="7"/>
      <c r="N599" s="7"/>
      <c r="O599" s="7"/>
      <c r="P599" s="7"/>
      <c r="Q599" s="7"/>
      <c r="R599" s="7"/>
      <c r="S599" s="7"/>
      <c r="T599" s="7"/>
      <c r="U599" s="7"/>
      <c r="V599" s="8"/>
      <c r="W599" s="8"/>
      <c r="X599" s="8"/>
      <c r="Y599" s="8"/>
      <c r="Z599" s="8"/>
      <c r="AA599" s="8"/>
      <c r="AB599" s="8"/>
      <c r="AC599" s="8"/>
      <c r="AD599" s="8"/>
      <c r="AE599" s="8"/>
      <c r="AF599" s="8"/>
      <c r="AG599" s="8"/>
      <c r="AH599" s="8"/>
      <c r="AI599" s="8"/>
      <c r="AJ599" s="8"/>
      <c r="AK599" s="8"/>
    </row>
    <row r="600" spans="4:37">
      <c r="D600" s="6"/>
      <c r="E600" s="6"/>
      <c r="F600" s="7"/>
      <c r="G600" s="7"/>
      <c r="H600" s="7"/>
      <c r="I600" s="7"/>
      <c r="J600" s="7"/>
      <c r="K600" s="7"/>
      <c r="L600" s="7"/>
      <c r="M600" s="7"/>
      <c r="N600" s="7"/>
      <c r="O600" s="7"/>
      <c r="P600" s="7"/>
      <c r="Q600" s="7"/>
      <c r="R600" s="7"/>
      <c r="S600" s="7"/>
      <c r="T600" s="7"/>
      <c r="U600" s="7"/>
      <c r="V600" s="8"/>
      <c r="W600" s="8"/>
      <c r="X600" s="8"/>
      <c r="Y600" s="8"/>
      <c r="Z600" s="8"/>
      <c r="AA600" s="8"/>
      <c r="AB600" s="8"/>
      <c r="AC600" s="8"/>
      <c r="AD600" s="8"/>
      <c r="AE600" s="8"/>
      <c r="AF600" s="8"/>
      <c r="AG600" s="8"/>
      <c r="AH600" s="8"/>
      <c r="AI600" s="8"/>
      <c r="AJ600" s="8"/>
      <c r="AK600" s="8"/>
    </row>
    <row r="601" spans="4:37">
      <c r="D601" s="6"/>
      <c r="E601" s="6"/>
      <c r="F601" s="7"/>
      <c r="G601" s="7"/>
      <c r="H601" s="7"/>
      <c r="I601" s="7"/>
      <c r="J601" s="7"/>
      <c r="K601" s="7"/>
      <c r="L601" s="7"/>
      <c r="M601" s="7"/>
      <c r="N601" s="7"/>
      <c r="O601" s="7"/>
      <c r="P601" s="7"/>
      <c r="Q601" s="7"/>
      <c r="R601" s="7"/>
      <c r="S601" s="7"/>
      <c r="T601" s="7"/>
      <c r="U601" s="7"/>
      <c r="V601" s="8"/>
      <c r="W601" s="8"/>
      <c r="X601" s="8"/>
      <c r="Y601" s="8"/>
      <c r="Z601" s="8"/>
      <c r="AA601" s="8"/>
      <c r="AB601" s="8"/>
      <c r="AC601" s="8"/>
      <c r="AD601" s="8"/>
      <c r="AE601" s="8"/>
      <c r="AF601" s="8"/>
      <c r="AG601" s="8"/>
      <c r="AH601" s="8"/>
      <c r="AI601" s="8"/>
      <c r="AJ601" s="8"/>
      <c r="AK601" s="8"/>
    </row>
    <row r="602" spans="4:37">
      <c r="D602" s="6"/>
      <c r="E602" s="6"/>
      <c r="F602" s="7"/>
      <c r="G602" s="7"/>
      <c r="H602" s="7"/>
      <c r="I602" s="7"/>
      <c r="J602" s="7"/>
      <c r="K602" s="7"/>
      <c r="L602" s="7"/>
      <c r="M602" s="7"/>
      <c r="N602" s="7"/>
      <c r="O602" s="7"/>
      <c r="P602" s="7"/>
      <c r="Q602" s="7"/>
      <c r="R602" s="7"/>
      <c r="S602" s="7"/>
      <c r="T602" s="7"/>
      <c r="U602" s="7"/>
      <c r="V602" s="8"/>
      <c r="W602" s="8"/>
      <c r="X602" s="8"/>
      <c r="Y602" s="8"/>
      <c r="Z602" s="8"/>
      <c r="AA602" s="8"/>
      <c r="AB602" s="8"/>
      <c r="AC602" s="8"/>
      <c r="AD602" s="8"/>
      <c r="AE602" s="8"/>
      <c r="AF602" s="8"/>
      <c r="AG602" s="8"/>
      <c r="AH602" s="8"/>
      <c r="AI602" s="8"/>
      <c r="AJ602" s="8"/>
      <c r="AK602" s="8"/>
    </row>
    <row r="603" spans="4:37">
      <c r="D603" s="6"/>
      <c r="E603" s="6"/>
      <c r="F603" s="7"/>
      <c r="G603" s="7"/>
      <c r="H603" s="7"/>
      <c r="I603" s="7"/>
      <c r="J603" s="7"/>
      <c r="K603" s="7"/>
      <c r="L603" s="7"/>
      <c r="M603" s="7"/>
      <c r="N603" s="7"/>
      <c r="O603" s="7"/>
      <c r="P603" s="7"/>
      <c r="Q603" s="7"/>
      <c r="R603" s="7"/>
      <c r="S603" s="7"/>
      <c r="T603" s="7"/>
      <c r="U603" s="7"/>
      <c r="V603" s="8"/>
      <c r="W603" s="8"/>
      <c r="X603" s="8"/>
      <c r="Y603" s="8"/>
      <c r="Z603" s="8"/>
      <c r="AA603" s="8"/>
      <c r="AB603" s="8"/>
      <c r="AC603" s="8"/>
      <c r="AD603" s="8"/>
      <c r="AE603" s="8"/>
      <c r="AF603" s="8"/>
      <c r="AG603" s="8"/>
      <c r="AH603" s="8"/>
      <c r="AI603" s="8"/>
      <c r="AJ603" s="8"/>
      <c r="AK603" s="8"/>
    </row>
    <row r="604" spans="4:37">
      <c r="D604" s="6"/>
      <c r="E604" s="6"/>
      <c r="F604" s="7"/>
      <c r="G604" s="7"/>
      <c r="H604" s="7"/>
      <c r="I604" s="7"/>
      <c r="J604" s="7"/>
      <c r="K604" s="7"/>
      <c r="L604" s="7"/>
      <c r="M604" s="7"/>
      <c r="N604" s="7"/>
      <c r="O604" s="7"/>
      <c r="P604" s="7"/>
      <c r="Q604" s="7"/>
      <c r="R604" s="7"/>
      <c r="S604" s="7"/>
      <c r="T604" s="7"/>
      <c r="U604" s="7"/>
      <c r="V604" s="8"/>
      <c r="W604" s="8"/>
      <c r="X604" s="8"/>
      <c r="Y604" s="8"/>
      <c r="Z604" s="8"/>
      <c r="AA604" s="8"/>
      <c r="AB604" s="8"/>
      <c r="AC604" s="8"/>
      <c r="AD604" s="8"/>
      <c r="AE604" s="8"/>
      <c r="AF604" s="8"/>
      <c r="AG604" s="8"/>
      <c r="AH604" s="8"/>
      <c r="AI604" s="8"/>
      <c r="AJ604" s="8"/>
      <c r="AK604" s="8"/>
    </row>
    <row r="605" spans="4:37">
      <c r="D605" s="6"/>
      <c r="E605" s="6"/>
      <c r="F605" s="7"/>
      <c r="G605" s="7"/>
      <c r="H605" s="7"/>
      <c r="I605" s="7"/>
      <c r="J605" s="7"/>
      <c r="K605" s="7"/>
      <c r="L605" s="7"/>
      <c r="M605" s="7"/>
      <c r="N605" s="7"/>
      <c r="O605" s="7"/>
      <c r="P605" s="7"/>
      <c r="Q605" s="7"/>
      <c r="R605" s="7"/>
      <c r="S605" s="7"/>
      <c r="T605" s="7"/>
      <c r="U605" s="7"/>
      <c r="V605" s="8"/>
      <c r="W605" s="8"/>
      <c r="X605" s="8"/>
      <c r="Y605" s="8"/>
      <c r="Z605" s="8"/>
      <c r="AA605" s="8"/>
      <c r="AB605" s="8"/>
      <c r="AC605" s="8"/>
      <c r="AD605" s="8"/>
      <c r="AE605" s="8"/>
      <c r="AF605" s="8"/>
      <c r="AG605" s="8"/>
      <c r="AH605" s="8"/>
      <c r="AI605" s="8"/>
      <c r="AJ605" s="8"/>
      <c r="AK605" s="8"/>
    </row>
    <row r="606" spans="4:37">
      <c r="D606" s="6"/>
      <c r="E606" s="6"/>
      <c r="F606" s="7"/>
      <c r="G606" s="7"/>
      <c r="H606" s="7"/>
      <c r="I606" s="7"/>
      <c r="J606" s="7"/>
      <c r="K606" s="7"/>
      <c r="L606" s="7"/>
      <c r="M606" s="7"/>
      <c r="N606" s="7"/>
      <c r="O606" s="7"/>
      <c r="P606" s="7"/>
      <c r="Q606" s="7"/>
      <c r="R606" s="7"/>
      <c r="S606" s="7"/>
      <c r="T606" s="7"/>
      <c r="U606" s="7"/>
      <c r="V606" s="8"/>
      <c r="W606" s="8"/>
      <c r="X606" s="8"/>
      <c r="Y606" s="8"/>
      <c r="Z606" s="8"/>
      <c r="AA606" s="8"/>
      <c r="AB606" s="8"/>
      <c r="AC606" s="8"/>
      <c r="AD606" s="8"/>
      <c r="AE606" s="8"/>
      <c r="AF606" s="8"/>
      <c r="AG606" s="8"/>
      <c r="AH606" s="8"/>
      <c r="AI606" s="8"/>
      <c r="AJ606" s="8"/>
      <c r="AK606" s="8"/>
    </row>
    <row r="607" spans="4:37">
      <c r="D607" s="6"/>
      <c r="E607" s="6"/>
      <c r="F607" s="7"/>
      <c r="G607" s="7"/>
      <c r="H607" s="7"/>
      <c r="I607" s="7"/>
      <c r="J607" s="7"/>
      <c r="K607" s="7"/>
      <c r="L607" s="7"/>
      <c r="M607" s="7"/>
      <c r="N607" s="7"/>
      <c r="O607" s="7"/>
      <c r="P607" s="7"/>
      <c r="Q607" s="7"/>
      <c r="R607" s="7"/>
      <c r="S607" s="7"/>
      <c r="T607" s="7"/>
      <c r="U607" s="7"/>
      <c r="V607" s="8"/>
      <c r="W607" s="8"/>
      <c r="X607" s="8"/>
      <c r="Y607" s="8"/>
      <c r="Z607" s="8"/>
      <c r="AA607" s="8"/>
      <c r="AB607" s="8"/>
      <c r="AC607" s="8"/>
      <c r="AD607" s="8"/>
      <c r="AE607" s="8"/>
      <c r="AF607" s="8"/>
      <c r="AG607" s="8"/>
      <c r="AH607" s="8"/>
      <c r="AI607" s="8"/>
      <c r="AJ607" s="8"/>
      <c r="AK607" s="8"/>
    </row>
    <row r="608" spans="4:37">
      <c r="D608" s="6"/>
      <c r="E608" s="6"/>
      <c r="F608" s="7"/>
      <c r="G608" s="7"/>
      <c r="H608" s="7"/>
      <c r="I608" s="7"/>
      <c r="J608" s="7"/>
      <c r="K608" s="7"/>
      <c r="L608" s="7"/>
      <c r="M608" s="7"/>
      <c r="N608" s="7"/>
      <c r="O608" s="7"/>
      <c r="P608" s="7"/>
      <c r="Q608" s="7"/>
      <c r="R608" s="7"/>
      <c r="S608" s="7"/>
      <c r="T608" s="7"/>
      <c r="U608" s="7"/>
      <c r="V608" s="8"/>
      <c r="W608" s="8"/>
      <c r="X608" s="8"/>
      <c r="Y608" s="8"/>
      <c r="Z608" s="8"/>
      <c r="AA608" s="8"/>
      <c r="AB608" s="8"/>
      <c r="AC608" s="8"/>
      <c r="AD608" s="8"/>
      <c r="AE608" s="8"/>
      <c r="AF608" s="8"/>
      <c r="AG608" s="8"/>
      <c r="AH608" s="8"/>
      <c r="AI608" s="8"/>
      <c r="AJ608" s="8"/>
      <c r="AK608" s="8"/>
    </row>
    <row r="609" spans="4:37">
      <c r="D609" s="6"/>
      <c r="E609" s="6"/>
      <c r="F609" s="7"/>
      <c r="G609" s="7"/>
      <c r="H609" s="7"/>
      <c r="I609" s="7"/>
      <c r="J609" s="7"/>
      <c r="K609" s="7"/>
      <c r="L609" s="7"/>
      <c r="M609" s="7"/>
      <c r="N609" s="7"/>
      <c r="O609" s="7"/>
      <c r="P609" s="7"/>
      <c r="Q609" s="7"/>
      <c r="R609" s="7"/>
      <c r="S609" s="7"/>
      <c r="T609" s="7"/>
      <c r="U609" s="7"/>
      <c r="V609" s="8"/>
      <c r="W609" s="8"/>
      <c r="X609" s="8"/>
      <c r="Y609" s="8"/>
      <c r="Z609" s="8"/>
      <c r="AA609" s="8"/>
      <c r="AB609" s="8"/>
      <c r="AC609" s="8"/>
      <c r="AD609" s="8"/>
      <c r="AE609" s="8"/>
      <c r="AF609" s="8"/>
      <c r="AG609" s="8"/>
      <c r="AH609" s="8"/>
      <c r="AI609" s="8"/>
      <c r="AJ609" s="8"/>
      <c r="AK609" s="8"/>
    </row>
    <row r="610" spans="4:37">
      <c r="D610" s="6"/>
      <c r="E610" s="6"/>
      <c r="F610" s="7"/>
      <c r="G610" s="7"/>
      <c r="H610" s="7"/>
      <c r="I610" s="7"/>
      <c r="J610" s="7"/>
      <c r="K610" s="7"/>
      <c r="L610" s="7"/>
      <c r="M610" s="7"/>
      <c r="N610" s="7"/>
      <c r="O610" s="7"/>
      <c r="P610" s="7"/>
      <c r="Q610" s="7"/>
      <c r="R610" s="7"/>
      <c r="S610" s="7"/>
      <c r="T610" s="7"/>
      <c r="U610" s="7"/>
      <c r="V610" s="8"/>
      <c r="W610" s="8"/>
      <c r="X610" s="8"/>
      <c r="Y610" s="8"/>
      <c r="Z610" s="8"/>
      <c r="AA610" s="8"/>
      <c r="AB610" s="8"/>
      <c r="AC610" s="8"/>
      <c r="AD610" s="8"/>
      <c r="AE610" s="8"/>
      <c r="AF610" s="8"/>
      <c r="AG610" s="8"/>
      <c r="AH610" s="8"/>
      <c r="AI610" s="8"/>
      <c r="AJ610" s="8"/>
      <c r="AK610" s="8"/>
    </row>
    <row r="611" spans="4:37">
      <c r="D611" s="6"/>
      <c r="E611" s="6"/>
      <c r="F611" s="7"/>
      <c r="G611" s="7"/>
      <c r="H611" s="7"/>
      <c r="I611" s="7"/>
      <c r="J611" s="7"/>
      <c r="K611" s="7"/>
      <c r="L611" s="7"/>
      <c r="M611" s="7"/>
      <c r="N611" s="7"/>
      <c r="O611" s="7"/>
      <c r="P611" s="7"/>
      <c r="Q611" s="7"/>
      <c r="R611" s="7"/>
      <c r="S611" s="7"/>
      <c r="T611" s="7"/>
      <c r="U611" s="7"/>
      <c r="V611" s="8"/>
      <c r="W611" s="8"/>
      <c r="X611" s="8"/>
      <c r="Y611" s="8"/>
      <c r="Z611" s="8"/>
      <c r="AA611" s="8"/>
      <c r="AB611" s="8"/>
      <c r="AC611" s="8"/>
      <c r="AD611" s="8"/>
      <c r="AE611" s="8"/>
      <c r="AF611" s="8"/>
      <c r="AG611" s="8"/>
      <c r="AH611" s="8"/>
      <c r="AI611" s="8"/>
      <c r="AJ611" s="8"/>
      <c r="AK611" s="8"/>
    </row>
    <row r="612" spans="4:37">
      <c r="D612" s="6"/>
      <c r="E612" s="6"/>
      <c r="F612" s="7"/>
      <c r="G612" s="7"/>
      <c r="H612" s="7"/>
      <c r="I612" s="7"/>
      <c r="J612" s="7"/>
      <c r="K612" s="7"/>
      <c r="L612" s="7"/>
      <c r="M612" s="7"/>
      <c r="N612" s="7"/>
      <c r="O612" s="7"/>
      <c r="P612" s="7"/>
      <c r="Q612" s="7"/>
      <c r="R612" s="7"/>
      <c r="S612" s="7"/>
      <c r="T612" s="7"/>
      <c r="U612" s="7"/>
      <c r="V612" s="8"/>
      <c r="W612" s="8"/>
      <c r="X612" s="8"/>
      <c r="Y612" s="8"/>
      <c r="Z612" s="8"/>
      <c r="AA612" s="8"/>
      <c r="AB612" s="8"/>
      <c r="AC612" s="8"/>
      <c r="AD612" s="8"/>
      <c r="AE612" s="8"/>
      <c r="AF612" s="8"/>
      <c r="AG612" s="8"/>
      <c r="AH612" s="8"/>
      <c r="AI612" s="8"/>
      <c r="AJ612" s="8"/>
      <c r="AK612" s="8"/>
    </row>
    <row r="613" spans="4:37">
      <c r="D613" s="6"/>
      <c r="E613" s="6"/>
      <c r="F613" s="7"/>
      <c r="G613" s="7"/>
      <c r="H613" s="7"/>
      <c r="I613" s="7"/>
      <c r="J613" s="7"/>
      <c r="K613" s="7"/>
      <c r="L613" s="7"/>
      <c r="M613" s="7"/>
      <c r="N613" s="7"/>
      <c r="O613" s="7"/>
      <c r="P613" s="7"/>
      <c r="Q613" s="7"/>
      <c r="R613" s="7"/>
      <c r="S613" s="7"/>
      <c r="T613" s="7"/>
      <c r="U613" s="7"/>
      <c r="V613" s="8"/>
      <c r="W613" s="8"/>
      <c r="X613" s="8"/>
      <c r="Y613" s="8"/>
      <c r="Z613" s="8"/>
      <c r="AA613" s="8"/>
      <c r="AB613" s="8"/>
      <c r="AC613" s="8"/>
      <c r="AD613" s="8"/>
      <c r="AE613" s="8"/>
      <c r="AF613" s="8"/>
      <c r="AG613" s="8"/>
      <c r="AH613" s="8"/>
      <c r="AI613" s="8"/>
      <c r="AJ613" s="8"/>
      <c r="AK613" s="8"/>
    </row>
    <row r="614" spans="4:37">
      <c r="D614" s="6"/>
      <c r="E614" s="6"/>
      <c r="F614" s="7"/>
      <c r="G614" s="7"/>
      <c r="H614" s="7"/>
      <c r="I614" s="7"/>
      <c r="J614" s="7"/>
      <c r="K614" s="7"/>
      <c r="L614" s="7"/>
      <c r="M614" s="7"/>
      <c r="N614" s="7"/>
      <c r="O614" s="7"/>
      <c r="P614" s="7"/>
      <c r="Q614" s="7"/>
      <c r="R614" s="7"/>
      <c r="S614" s="7"/>
      <c r="T614" s="7"/>
      <c r="U614" s="7"/>
      <c r="V614" s="8"/>
      <c r="W614" s="8"/>
      <c r="X614" s="8"/>
      <c r="Y614" s="8"/>
      <c r="Z614" s="8"/>
      <c r="AA614" s="8"/>
      <c r="AB614" s="8"/>
      <c r="AC614" s="8"/>
      <c r="AD614" s="8"/>
      <c r="AE614" s="8"/>
      <c r="AF614" s="8"/>
      <c r="AG614" s="8"/>
      <c r="AH614" s="8"/>
      <c r="AI614" s="8"/>
      <c r="AJ614" s="8"/>
      <c r="AK614" s="8"/>
    </row>
    <row r="615" spans="4:37">
      <c r="D615" s="6"/>
      <c r="E615" s="6"/>
      <c r="F615" s="7"/>
      <c r="G615" s="7"/>
      <c r="H615" s="7"/>
      <c r="I615" s="7"/>
      <c r="J615" s="7"/>
      <c r="K615" s="7"/>
      <c r="L615" s="7"/>
      <c r="M615" s="7"/>
      <c r="N615" s="7"/>
      <c r="O615" s="7"/>
      <c r="P615" s="7"/>
      <c r="Q615" s="7"/>
      <c r="R615" s="7"/>
      <c r="S615" s="7"/>
      <c r="T615" s="7"/>
      <c r="U615" s="7"/>
      <c r="V615" s="8"/>
      <c r="W615" s="8"/>
      <c r="X615" s="8"/>
      <c r="Y615" s="8"/>
      <c r="Z615" s="8"/>
      <c r="AA615" s="8"/>
      <c r="AB615" s="8"/>
      <c r="AC615" s="8"/>
      <c r="AD615" s="8"/>
      <c r="AE615" s="8"/>
      <c r="AF615" s="8"/>
      <c r="AG615" s="8"/>
      <c r="AH615" s="8"/>
      <c r="AI615" s="8"/>
      <c r="AJ615" s="8"/>
      <c r="AK615" s="8"/>
    </row>
    <row r="616" spans="4:37">
      <c r="D616" s="6"/>
      <c r="E616" s="6"/>
      <c r="F616" s="7"/>
      <c r="G616" s="7"/>
      <c r="H616" s="7"/>
      <c r="I616" s="7"/>
      <c r="J616" s="7"/>
      <c r="K616" s="7"/>
      <c r="L616" s="7"/>
      <c r="M616" s="7"/>
      <c r="N616" s="7"/>
      <c r="O616" s="7"/>
      <c r="P616" s="7"/>
      <c r="Q616" s="7"/>
      <c r="R616" s="7"/>
      <c r="S616" s="7"/>
      <c r="T616" s="7"/>
      <c r="U616" s="7"/>
      <c r="V616" s="8"/>
      <c r="W616" s="8"/>
      <c r="X616" s="8"/>
      <c r="Y616" s="8"/>
      <c r="Z616" s="8"/>
      <c r="AA616" s="8"/>
      <c r="AB616" s="8"/>
      <c r="AC616" s="8"/>
      <c r="AD616" s="8"/>
      <c r="AE616" s="8"/>
      <c r="AF616" s="8"/>
      <c r="AG616" s="8"/>
      <c r="AH616" s="8"/>
      <c r="AI616" s="8"/>
      <c r="AJ616" s="8"/>
      <c r="AK616" s="8"/>
    </row>
    <row r="617" spans="4:37">
      <c r="D617" s="6"/>
      <c r="E617" s="6"/>
      <c r="F617" s="7"/>
      <c r="G617" s="7"/>
      <c r="H617" s="7"/>
      <c r="I617" s="7"/>
      <c r="J617" s="7"/>
      <c r="K617" s="7"/>
      <c r="L617" s="7"/>
      <c r="M617" s="7"/>
      <c r="N617" s="7"/>
      <c r="O617" s="7"/>
      <c r="P617" s="7"/>
      <c r="Q617" s="7"/>
      <c r="R617" s="7"/>
      <c r="S617" s="7"/>
      <c r="T617" s="7"/>
      <c r="U617" s="7"/>
      <c r="V617" s="8"/>
      <c r="W617" s="8"/>
      <c r="X617" s="8"/>
      <c r="Y617" s="8"/>
      <c r="Z617" s="8"/>
      <c r="AA617" s="8"/>
      <c r="AB617" s="8"/>
      <c r="AC617" s="8"/>
      <c r="AD617" s="8"/>
      <c r="AE617" s="8"/>
      <c r="AF617" s="8"/>
      <c r="AG617" s="8"/>
      <c r="AH617" s="8"/>
      <c r="AI617" s="8"/>
      <c r="AJ617" s="8"/>
      <c r="AK617" s="8"/>
    </row>
    <row r="618" spans="4:37">
      <c r="D618" s="6"/>
      <c r="E618" s="6"/>
      <c r="F618" s="7"/>
      <c r="G618" s="7"/>
      <c r="H618" s="7"/>
      <c r="I618" s="7"/>
      <c r="J618" s="7"/>
      <c r="K618" s="7"/>
      <c r="L618" s="7"/>
      <c r="M618" s="7"/>
      <c r="N618" s="7"/>
      <c r="O618" s="7"/>
      <c r="P618" s="7"/>
      <c r="Q618" s="7"/>
      <c r="R618" s="7"/>
      <c r="S618" s="7"/>
      <c r="T618" s="7"/>
      <c r="U618" s="7"/>
      <c r="V618" s="8"/>
      <c r="W618" s="8"/>
      <c r="X618" s="8"/>
      <c r="Y618" s="8"/>
      <c r="Z618" s="8"/>
      <c r="AA618" s="8"/>
      <c r="AB618" s="8"/>
      <c r="AC618" s="8"/>
      <c r="AD618" s="8"/>
      <c r="AE618" s="8"/>
      <c r="AF618" s="8"/>
      <c r="AG618" s="8"/>
      <c r="AH618" s="8"/>
      <c r="AI618" s="8"/>
      <c r="AJ618" s="8"/>
      <c r="AK618" s="8"/>
    </row>
    <row r="619" spans="4:37">
      <c r="D619" s="6"/>
      <c r="E619" s="6"/>
      <c r="F619" s="7"/>
      <c r="G619" s="7"/>
      <c r="H619" s="7"/>
      <c r="I619" s="7"/>
      <c r="J619" s="7"/>
      <c r="K619" s="7"/>
      <c r="L619" s="7"/>
      <c r="M619" s="7"/>
      <c r="N619" s="7"/>
      <c r="O619" s="7"/>
      <c r="P619" s="7"/>
      <c r="Q619" s="7"/>
      <c r="R619" s="7"/>
      <c r="S619" s="7"/>
      <c r="T619" s="7"/>
      <c r="U619" s="7"/>
      <c r="V619" s="8"/>
      <c r="W619" s="8"/>
      <c r="X619" s="8"/>
      <c r="Y619" s="8"/>
      <c r="Z619" s="8"/>
      <c r="AA619" s="8"/>
      <c r="AB619" s="8"/>
      <c r="AC619" s="8"/>
      <c r="AD619" s="8"/>
      <c r="AE619" s="8"/>
      <c r="AF619" s="8"/>
      <c r="AG619" s="8"/>
      <c r="AH619" s="8"/>
      <c r="AI619" s="8"/>
      <c r="AJ619" s="8"/>
      <c r="AK619" s="8"/>
    </row>
    <row r="620" spans="4:37">
      <c r="D620" s="6"/>
      <c r="E620" s="6"/>
      <c r="F620" s="7"/>
      <c r="G620" s="7"/>
      <c r="H620" s="7"/>
      <c r="I620" s="7"/>
      <c r="J620" s="7"/>
      <c r="K620" s="7"/>
      <c r="L620" s="7"/>
      <c r="M620" s="7"/>
      <c r="N620" s="7"/>
      <c r="O620" s="7"/>
      <c r="P620" s="7"/>
      <c r="Q620" s="7"/>
      <c r="R620" s="7"/>
      <c r="S620" s="7"/>
      <c r="T620" s="7"/>
      <c r="U620" s="7"/>
      <c r="V620" s="8"/>
      <c r="W620" s="8"/>
      <c r="X620" s="8"/>
      <c r="Y620" s="8"/>
      <c r="Z620" s="8"/>
      <c r="AA620" s="8"/>
      <c r="AB620" s="8"/>
      <c r="AC620" s="8"/>
      <c r="AD620" s="8"/>
      <c r="AE620" s="8"/>
      <c r="AF620" s="8"/>
      <c r="AG620" s="8"/>
      <c r="AH620" s="8"/>
      <c r="AI620" s="8"/>
      <c r="AJ620" s="8"/>
      <c r="AK620" s="8"/>
    </row>
    <row r="621" spans="4:37">
      <c r="D621" s="6"/>
      <c r="E621" s="6"/>
      <c r="F621" s="7"/>
      <c r="G621" s="7"/>
      <c r="H621" s="7"/>
      <c r="I621" s="7"/>
      <c r="J621" s="7"/>
      <c r="K621" s="7"/>
      <c r="L621" s="7"/>
      <c r="M621" s="7"/>
      <c r="N621" s="7"/>
      <c r="O621" s="7"/>
      <c r="P621" s="7"/>
      <c r="Q621" s="7"/>
      <c r="R621" s="7"/>
      <c r="S621" s="7"/>
      <c r="T621" s="7"/>
      <c r="U621" s="7"/>
      <c r="V621" s="8"/>
      <c r="W621" s="8"/>
      <c r="X621" s="8"/>
      <c r="Y621" s="8"/>
      <c r="Z621" s="8"/>
      <c r="AA621" s="8"/>
      <c r="AB621" s="8"/>
      <c r="AC621" s="8"/>
      <c r="AD621" s="8"/>
      <c r="AE621" s="8"/>
      <c r="AF621" s="8"/>
      <c r="AG621" s="8"/>
      <c r="AH621" s="8"/>
      <c r="AI621" s="8"/>
      <c r="AJ621" s="8"/>
      <c r="AK621" s="8"/>
    </row>
    <row r="622" spans="4:37">
      <c r="D622" s="6"/>
      <c r="E622" s="6"/>
      <c r="F622" s="7"/>
      <c r="G622" s="7"/>
      <c r="H622" s="7"/>
      <c r="I622" s="7"/>
      <c r="J622" s="7"/>
      <c r="K622" s="7"/>
      <c r="L622" s="7"/>
      <c r="M622" s="7"/>
      <c r="N622" s="7"/>
      <c r="O622" s="7"/>
      <c r="P622" s="7"/>
      <c r="Q622" s="7"/>
      <c r="R622" s="7"/>
      <c r="S622" s="7"/>
      <c r="T622" s="7"/>
      <c r="U622" s="7"/>
      <c r="V622" s="8"/>
      <c r="W622" s="8"/>
      <c r="X622" s="8"/>
      <c r="Y622" s="8"/>
      <c r="Z622" s="8"/>
      <c r="AA622" s="8"/>
      <c r="AB622" s="8"/>
      <c r="AC622" s="8"/>
      <c r="AD622" s="8"/>
      <c r="AE622" s="8"/>
      <c r="AF622" s="8"/>
      <c r="AG622" s="8"/>
      <c r="AH622" s="8"/>
      <c r="AI622" s="8"/>
      <c r="AJ622" s="8"/>
      <c r="AK622" s="8"/>
    </row>
    <row r="623" spans="4:37">
      <c r="D623" s="6"/>
      <c r="E623" s="6"/>
      <c r="F623" s="7"/>
      <c r="G623" s="7"/>
      <c r="H623" s="7"/>
      <c r="I623" s="7"/>
      <c r="J623" s="7"/>
      <c r="K623" s="7"/>
      <c r="L623" s="7"/>
      <c r="M623" s="7"/>
      <c r="N623" s="7"/>
      <c r="O623" s="7"/>
      <c r="P623" s="7"/>
      <c r="Q623" s="7"/>
      <c r="R623" s="7"/>
      <c r="S623" s="7"/>
      <c r="T623" s="7"/>
      <c r="U623" s="7"/>
      <c r="V623" s="8"/>
      <c r="W623" s="8"/>
      <c r="X623" s="8"/>
      <c r="Y623" s="8"/>
      <c r="Z623" s="8"/>
      <c r="AA623" s="8"/>
      <c r="AB623" s="8"/>
      <c r="AC623" s="8"/>
      <c r="AD623" s="8"/>
      <c r="AE623" s="8"/>
      <c r="AF623" s="8"/>
      <c r="AG623" s="8"/>
      <c r="AH623" s="8"/>
      <c r="AI623" s="8"/>
      <c r="AJ623" s="8"/>
      <c r="AK623" s="8"/>
    </row>
    <row r="624" spans="4:37">
      <c r="D624" s="6"/>
      <c r="E624" s="6"/>
      <c r="F624" s="7"/>
      <c r="G624" s="7"/>
      <c r="H624" s="7"/>
      <c r="I624" s="7"/>
      <c r="J624" s="7"/>
      <c r="K624" s="7"/>
      <c r="L624" s="7"/>
      <c r="M624" s="7"/>
      <c r="N624" s="7"/>
      <c r="O624" s="7"/>
      <c r="P624" s="7"/>
      <c r="Q624" s="7"/>
      <c r="R624" s="7"/>
      <c r="S624" s="7"/>
      <c r="T624" s="7"/>
      <c r="U624" s="7"/>
      <c r="V624" s="8"/>
      <c r="W624" s="8"/>
      <c r="X624" s="8"/>
      <c r="Y624" s="8"/>
      <c r="Z624" s="8"/>
      <c r="AA624" s="8"/>
      <c r="AB624" s="8"/>
      <c r="AC624" s="8"/>
      <c r="AD624" s="8"/>
      <c r="AE624" s="8"/>
      <c r="AF624" s="8"/>
      <c r="AG624" s="8"/>
      <c r="AH624" s="8"/>
      <c r="AI624" s="8"/>
      <c r="AJ624" s="8"/>
      <c r="AK624" s="8"/>
    </row>
    <row r="625" spans="4:37">
      <c r="D625" s="6"/>
      <c r="E625" s="6"/>
      <c r="F625" s="7"/>
      <c r="G625" s="7"/>
      <c r="H625" s="7"/>
      <c r="I625" s="7"/>
      <c r="J625" s="7"/>
      <c r="K625" s="7"/>
      <c r="L625" s="7"/>
      <c r="M625" s="7"/>
      <c r="N625" s="7"/>
      <c r="O625" s="7"/>
      <c r="P625" s="7"/>
      <c r="Q625" s="7"/>
      <c r="R625" s="7"/>
      <c r="S625" s="7"/>
      <c r="T625" s="7"/>
      <c r="U625" s="7"/>
      <c r="V625" s="8"/>
      <c r="W625" s="8"/>
      <c r="X625" s="8"/>
      <c r="Y625" s="8"/>
      <c r="Z625" s="8"/>
      <c r="AA625" s="8"/>
      <c r="AB625" s="8"/>
      <c r="AC625" s="8"/>
      <c r="AD625" s="8"/>
      <c r="AE625" s="8"/>
      <c r="AF625" s="8"/>
      <c r="AG625" s="8"/>
      <c r="AH625" s="8"/>
      <c r="AI625" s="8"/>
      <c r="AJ625" s="8"/>
      <c r="AK625" s="8"/>
    </row>
    <row r="626" spans="4:37">
      <c r="D626" s="6"/>
      <c r="E626" s="6"/>
      <c r="F626" s="7"/>
      <c r="G626" s="7"/>
      <c r="H626" s="7"/>
      <c r="I626" s="7"/>
      <c r="J626" s="7"/>
      <c r="K626" s="7"/>
      <c r="L626" s="7"/>
      <c r="M626" s="7"/>
      <c r="N626" s="7"/>
      <c r="O626" s="7"/>
      <c r="P626" s="7"/>
      <c r="Q626" s="7"/>
      <c r="R626" s="7"/>
      <c r="S626" s="7"/>
      <c r="T626" s="7"/>
      <c r="U626" s="7"/>
      <c r="V626" s="8"/>
      <c r="W626" s="8"/>
      <c r="X626" s="8"/>
      <c r="Y626" s="8"/>
      <c r="Z626" s="8"/>
      <c r="AA626" s="8"/>
      <c r="AB626" s="8"/>
      <c r="AC626" s="8"/>
      <c r="AD626" s="8"/>
      <c r="AE626" s="8"/>
      <c r="AF626" s="8"/>
      <c r="AG626" s="8"/>
      <c r="AH626" s="8"/>
      <c r="AI626" s="8"/>
      <c r="AJ626" s="8"/>
      <c r="AK626" s="8"/>
    </row>
    <row r="627" spans="4:37">
      <c r="D627" s="6"/>
      <c r="E627" s="6"/>
      <c r="F627" s="7"/>
      <c r="G627" s="7"/>
      <c r="H627" s="7"/>
      <c r="I627" s="7"/>
      <c r="J627" s="7"/>
      <c r="K627" s="7"/>
      <c r="L627" s="7"/>
      <c r="M627" s="7"/>
      <c r="N627" s="7"/>
      <c r="O627" s="7"/>
      <c r="P627" s="7"/>
      <c r="Q627" s="7"/>
      <c r="R627" s="7"/>
      <c r="S627" s="7"/>
      <c r="T627" s="7"/>
      <c r="U627" s="7"/>
      <c r="V627" s="8"/>
      <c r="W627" s="8"/>
      <c r="X627" s="8"/>
      <c r="Y627" s="8"/>
      <c r="Z627" s="8"/>
      <c r="AA627" s="8"/>
      <c r="AB627" s="8"/>
      <c r="AC627" s="8"/>
      <c r="AD627" s="8"/>
      <c r="AE627" s="8"/>
      <c r="AF627" s="8"/>
      <c r="AG627" s="8"/>
      <c r="AH627" s="8"/>
      <c r="AI627" s="8"/>
      <c r="AJ627" s="8"/>
      <c r="AK627" s="8"/>
    </row>
    <row r="628" spans="4:37">
      <c r="D628" s="6"/>
      <c r="E628" s="6"/>
      <c r="F628" s="7"/>
      <c r="G628" s="7"/>
      <c r="H628" s="7"/>
      <c r="I628" s="7"/>
      <c r="J628" s="7"/>
      <c r="K628" s="7"/>
      <c r="L628" s="7"/>
      <c r="M628" s="7"/>
      <c r="N628" s="7"/>
      <c r="O628" s="7"/>
      <c r="P628" s="7"/>
      <c r="Q628" s="7"/>
      <c r="R628" s="7"/>
      <c r="S628" s="7"/>
      <c r="T628" s="7"/>
      <c r="U628" s="7"/>
      <c r="V628" s="8"/>
      <c r="W628" s="8"/>
      <c r="X628" s="8"/>
      <c r="Y628" s="8"/>
      <c r="Z628" s="8"/>
      <c r="AA628" s="8"/>
      <c r="AB628" s="8"/>
      <c r="AC628" s="8"/>
      <c r="AD628" s="8"/>
      <c r="AE628" s="8"/>
      <c r="AF628" s="8"/>
      <c r="AG628" s="8"/>
      <c r="AH628" s="8"/>
      <c r="AI628" s="8"/>
      <c r="AJ628" s="8"/>
      <c r="AK628" s="8"/>
    </row>
    <row r="629" spans="4:37">
      <c r="D629" s="6"/>
      <c r="E629" s="6"/>
      <c r="F629" s="7"/>
      <c r="G629" s="7"/>
      <c r="H629" s="7"/>
      <c r="I629" s="7"/>
      <c r="J629" s="7"/>
      <c r="K629" s="7"/>
      <c r="L629" s="7"/>
      <c r="M629" s="7"/>
      <c r="N629" s="7"/>
      <c r="O629" s="7"/>
      <c r="P629" s="7"/>
      <c r="Q629" s="7"/>
      <c r="R629" s="7"/>
      <c r="S629" s="7"/>
      <c r="T629" s="7"/>
      <c r="U629" s="7"/>
      <c r="V629" s="8"/>
      <c r="W629" s="8"/>
      <c r="X629" s="8"/>
      <c r="Y629" s="8"/>
      <c r="Z629" s="8"/>
      <c r="AA629" s="8"/>
      <c r="AB629" s="8"/>
      <c r="AC629" s="8"/>
      <c r="AD629" s="8"/>
      <c r="AE629" s="8"/>
      <c r="AF629" s="8"/>
      <c r="AG629" s="8"/>
      <c r="AH629" s="8"/>
      <c r="AI629" s="8"/>
      <c r="AJ629" s="8"/>
      <c r="AK629" s="8"/>
    </row>
    <row r="630" spans="4:37">
      <c r="D630" s="6"/>
      <c r="E630" s="6"/>
      <c r="F630" s="7"/>
      <c r="G630" s="7"/>
      <c r="H630" s="7"/>
      <c r="I630" s="7"/>
      <c r="J630" s="7"/>
      <c r="K630" s="7"/>
      <c r="L630" s="7"/>
      <c r="M630" s="7"/>
      <c r="N630" s="7"/>
      <c r="O630" s="7"/>
      <c r="P630" s="7"/>
      <c r="Q630" s="7"/>
      <c r="R630" s="7"/>
      <c r="S630" s="7"/>
      <c r="T630" s="7"/>
      <c r="U630" s="7"/>
      <c r="V630" s="8"/>
      <c r="W630" s="8"/>
      <c r="X630" s="8"/>
      <c r="Y630" s="8"/>
      <c r="Z630" s="8"/>
      <c r="AA630" s="8"/>
      <c r="AB630" s="8"/>
      <c r="AC630" s="8"/>
      <c r="AD630" s="8"/>
      <c r="AE630" s="8"/>
      <c r="AF630" s="8"/>
      <c r="AG630" s="8"/>
      <c r="AH630" s="8"/>
      <c r="AI630" s="8"/>
      <c r="AJ630" s="8"/>
      <c r="AK630" s="8"/>
    </row>
    <row r="631" spans="4:37">
      <c r="D631" s="6"/>
      <c r="E631" s="6"/>
      <c r="F631" s="7"/>
      <c r="G631" s="7"/>
      <c r="H631" s="7"/>
      <c r="I631" s="7"/>
      <c r="J631" s="7"/>
      <c r="K631" s="7"/>
      <c r="L631" s="7"/>
      <c r="M631" s="7"/>
      <c r="N631" s="7"/>
      <c r="O631" s="7"/>
      <c r="P631" s="7"/>
      <c r="Q631" s="7"/>
      <c r="R631" s="7"/>
      <c r="S631" s="7"/>
      <c r="T631" s="7"/>
      <c r="U631" s="7"/>
      <c r="V631" s="8"/>
      <c r="W631" s="8"/>
      <c r="X631" s="8"/>
      <c r="Y631" s="8"/>
      <c r="Z631" s="8"/>
      <c r="AA631" s="8"/>
      <c r="AB631" s="8"/>
      <c r="AC631" s="8"/>
      <c r="AD631" s="8"/>
      <c r="AE631" s="8"/>
      <c r="AF631" s="8"/>
      <c r="AG631" s="8"/>
      <c r="AH631" s="8"/>
      <c r="AI631" s="8"/>
      <c r="AJ631" s="8"/>
      <c r="AK631" s="8"/>
    </row>
    <row r="632" spans="4:37">
      <c r="D632" s="6"/>
      <c r="E632" s="6"/>
      <c r="F632" s="7"/>
      <c r="G632" s="7"/>
      <c r="H632" s="7"/>
      <c r="I632" s="7"/>
      <c r="J632" s="7"/>
      <c r="K632" s="7"/>
      <c r="L632" s="7"/>
      <c r="M632" s="7"/>
      <c r="N632" s="7"/>
      <c r="O632" s="7"/>
      <c r="P632" s="7"/>
      <c r="Q632" s="7"/>
      <c r="R632" s="7"/>
      <c r="S632" s="7"/>
      <c r="T632" s="7"/>
      <c r="U632" s="7"/>
      <c r="V632" s="8"/>
      <c r="W632" s="8"/>
      <c r="X632" s="8"/>
      <c r="Y632" s="8"/>
      <c r="Z632" s="8"/>
      <c r="AA632" s="8"/>
      <c r="AB632" s="8"/>
      <c r="AC632" s="8"/>
      <c r="AD632" s="8"/>
      <c r="AE632" s="8"/>
      <c r="AF632" s="8"/>
      <c r="AG632" s="8"/>
      <c r="AH632" s="8"/>
      <c r="AI632" s="8"/>
      <c r="AJ632" s="8"/>
      <c r="AK632" s="8"/>
    </row>
    <row r="633" spans="4:37">
      <c r="D633" s="6"/>
      <c r="E633" s="6"/>
      <c r="F633" s="7"/>
      <c r="G633" s="7"/>
      <c r="H633" s="7"/>
      <c r="I633" s="7"/>
      <c r="J633" s="7"/>
      <c r="K633" s="7"/>
      <c r="L633" s="7"/>
      <c r="M633" s="7"/>
      <c r="N633" s="7"/>
      <c r="O633" s="7"/>
      <c r="P633" s="7"/>
      <c r="Q633" s="7"/>
      <c r="R633" s="7"/>
      <c r="S633" s="7"/>
      <c r="T633" s="7"/>
      <c r="U633" s="7"/>
      <c r="V633" s="8"/>
      <c r="W633" s="8"/>
      <c r="X633" s="8"/>
      <c r="Y633" s="8"/>
      <c r="Z633" s="8"/>
      <c r="AA633" s="8"/>
      <c r="AB633" s="8"/>
      <c r="AC633" s="8"/>
      <c r="AD633" s="8"/>
      <c r="AE633" s="8"/>
      <c r="AF633" s="8"/>
      <c r="AG633" s="8"/>
      <c r="AH633" s="8"/>
      <c r="AI633" s="8"/>
      <c r="AJ633" s="8"/>
      <c r="AK633" s="8"/>
    </row>
    <row r="634" spans="4:37">
      <c r="D634" s="6"/>
      <c r="E634" s="6"/>
      <c r="F634" s="7"/>
      <c r="G634" s="7"/>
      <c r="H634" s="7"/>
      <c r="I634" s="7"/>
      <c r="J634" s="7"/>
      <c r="K634" s="7"/>
      <c r="L634" s="7"/>
      <c r="M634" s="7"/>
      <c r="N634" s="7"/>
      <c r="O634" s="7"/>
      <c r="P634" s="7"/>
      <c r="Q634" s="7"/>
      <c r="R634" s="7"/>
      <c r="S634" s="7"/>
      <c r="T634" s="7"/>
      <c r="U634" s="7"/>
      <c r="V634" s="8"/>
      <c r="W634" s="8"/>
      <c r="X634" s="8"/>
      <c r="Y634" s="8"/>
      <c r="Z634" s="8"/>
      <c r="AA634" s="8"/>
      <c r="AB634" s="8"/>
      <c r="AC634" s="8"/>
      <c r="AD634" s="8"/>
      <c r="AE634" s="8"/>
      <c r="AF634" s="8"/>
      <c r="AG634" s="8"/>
      <c r="AH634" s="8"/>
      <c r="AI634" s="8"/>
      <c r="AJ634" s="8"/>
      <c r="AK634" s="8"/>
    </row>
    <row r="635" spans="4:37">
      <c r="D635" s="6"/>
      <c r="E635" s="6"/>
      <c r="F635" s="7"/>
      <c r="G635" s="7"/>
      <c r="H635" s="7"/>
      <c r="I635" s="7"/>
      <c r="J635" s="7"/>
      <c r="K635" s="7"/>
      <c r="L635" s="7"/>
      <c r="M635" s="7"/>
      <c r="N635" s="7"/>
      <c r="O635" s="7"/>
      <c r="P635" s="7"/>
      <c r="Q635" s="7"/>
      <c r="R635" s="7"/>
      <c r="S635" s="7"/>
      <c r="T635" s="7"/>
      <c r="U635" s="7"/>
      <c r="V635" s="8"/>
      <c r="W635" s="8"/>
      <c r="X635" s="8"/>
      <c r="Y635" s="8"/>
      <c r="Z635" s="8"/>
      <c r="AA635" s="8"/>
      <c r="AB635" s="8"/>
      <c r="AC635" s="8"/>
      <c r="AD635" s="8"/>
      <c r="AE635" s="8"/>
      <c r="AF635" s="8"/>
      <c r="AG635" s="8"/>
      <c r="AH635" s="8"/>
      <c r="AI635" s="8"/>
      <c r="AJ635" s="8"/>
      <c r="AK635" s="8"/>
    </row>
    <row r="636" spans="4:37">
      <c r="D636" s="6"/>
      <c r="E636" s="6"/>
      <c r="F636" s="7"/>
      <c r="G636" s="7"/>
      <c r="H636" s="7"/>
      <c r="I636" s="7"/>
      <c r="J636" s="7"/>
      <c r="K636" s="7"/>
      <c r="L636" s="7"/>
      <c r="M636" s="7"/>
      <c r="N636" s="7"/>
      <c r="O636" s="7"/>
      <c r="P636" s="7"/>
      <c r="Q636" s="7"/>
      <c r="R636" s="7"/>
      <c r="S636" s="7"/>
      <c r="T636" s="7"/>
      <c r="U636" s="7"/>
      <c r="V636" s="8"/>
      <c r="W636" s="8"/>
      <c r="X636" s="8"/>
      <c r="Y636" s="8"/>
      <c r="Z636" s="8"/>
      <c r="AA636" s="8"/>
      <c r="AB636" s="8"/>
      <c r="AC636" s="8"/>
      <c r="AD636" s="8"/>
      <c r="AE636" s="8"/>
      <c r="AF636" s="8"/>
      <c r="AG636" s="8"/>
      <c r="AH636" s="8"/>
      <c r="AI636" s="8"/>
      <c r="AJ636" s="8"/>
      <c r="AK636" s="8"/>
    </row>
    <row r="637" spans="4:37">
      <c r="D637" s="6"/>
      <c r="E637" s="6"/>
      <c r="F637" s="7"/>
      <c r="G637" s="7"/>
      <c r="H637" s="7"/>
      <c r="I637" s="7"/>
      <c r="J637" s="7"/>
      <c r="K637" s="7"/>
      <c r="L637" s="7"/>
      <c r="M637" s="7"/>
      <c r="N637" s="7"/>
      <c r="O637" s="7"/>
      <c r="P637" s="7"/>
      <c r="Q637" s="7"/>
      <c r="R637" s="7"/>
      <c r="S637" s="7"/>
      <c r="T637" s="7"/>
      <c r="U637" s="7"/>
      <c r="V637" s="8"/>
      <c r="W637" s="8"/>
      <c r="X637" s="8"/>
      <c r="Y637" s="8"/>
      <c r="Z637" s="8"/>
      <c r="AA637" s="8"/>
      <c r="AB637" s="8"/>
      <c r="AC637" s="8"/>
      <c r="AD637" s="8"/>
      <c r="AE637" s="8"/>
      <c r="AF637" s="8"/>
      <c r="AG637" s="8"/>
      <c r="AH637" s="8"/>
      <c r="AI637" s="8"/>
      <c r="AJ637" s="8"/>
      <c r="AK637" s="8"/>
    </row>
    <row r="638" spans="4:37">
      <c r="D638" s="6"/>
      <c r="E638" s="6"/>
      <c r="F638" s="7"/>
      <c r="G638" s="7"/>
      <c r="H638" s="7"/>
      <c r="I638" s="7"/>
      <c r="J638" s="7"/>
      <c r="K638" s="7"/>
      <c r="L638" s="7"/>
      <c r="M638" s="7"/>
      <c r="N638" s="7"/>
      <c r="O638" s="7"/>
      <c r="P638" s="7"/>
      <c r="Q638" s="7"/>
      <c r="R638" s="7"/>
      <c r="S638" s="7"/>
      <c r="T638" s="7"/>
      <c r="U638" s="7"/>
      <c r="V638" s="8"/>
      <c r="W638" s="8"/>
      <c r="X638" s="8"/>
      <c r="Y638" s="8"/>
      <c r="Z638" s="8"/>
      <c r="AA638" s="8"/>
      <c r="AB638" s="8"/>
      <c r="AC638" s="8"/>
      <c r="AD638" s="8"/>
      <c r="AE638" s="8"/>
      <c r="AF638" s="8"/>
      <c r="AG638" s="8"/>
      <c r="AH638" s="8"/>
      <c r="AI638" s="8"/>
      <c r="AJ638" s="8"/>
      <c r="AK638" s="8"/>
    </row>
    <row r="639" spans="4:37">
      <c r="D639" s="6"/>
      <c r="E639" s="6"/>
      <c r="F639" s="7"/>
      <c r="G639" s="7"/>
      <c r="H639" s="7"/>
      <c r="I639" s="7"/>
      <c r="J639" s="7"/>
      <c r="K639" s="7"/>
      <c r="L639" s="7"/>
      <c r="M639" s="7"/>
      <c r="N639" s="7"/>
      <c r="O639" s="7"/>
      <c r="P639" s="7"/>
      <c r="Q639" s="7"/>
      <c r="R639" s="7"/>
      <c r="S639" s="7"/>
      <c r="T639" s="7"/>
      <c r="U639" s="7"/>
      <c r="V639" s="8"/>
      <c r="W639" s="8"/>
      <c r="X639" s="8"/>
      <c r="Y639" s="8"/>
      <c r="Z639" s="8"/>
      <c r="AA639" s="8"/>
      <c r="AB639" s="8"/>
      <c r="AC639" s="8"/>
      <c r="AD639" s="8"/>
      <c r="AE639" s="8"/>
      <c r="AF639" s="8"/>
      <c r="AG639" s="8"/>
      <c r="AH639" s="8"/>
      <c r="AI639" s="8"/>
      <c r="AJ639" s="8"/>
      <c r="AK639" s="8"/>
    </row>
    <row r="640" spans="4:37">
      <c r="D640" s="6"/>
      <c r="E640" s="6"/>
      <c r="F640" s="7"/>
      <c r="G640" s="7"/>
      <c r="H640" s="7"/>
      <c r="I640" s="7"/>
      <c r="J640" s="7"/>
      <c r="K640" s="7"/>
      <c r="L640" s="7"/>
      <c r="M640" s="7"/>
      <c r="N640" s="7"/>
      <c r="O640" s="7"/>
      <c r="P640" s="7"/>
      <c r="Q640" s="7"/>
      <c r="R640" s="7"/>
      <c r="S640" s="7"/>
      <c r="T640" s="7"/>
      <c r="U640" s="7"/>
      <c r="V640" s="8"/>
      <c r="W640" s="8"/>
      <c r="X640" s="8"/>
      <c r="Y640" s="8"/>
      <c r="Z640" s="8"/>
      <c r="AA640" s="8"/>
      <c r="AB640" s="8"/>
      <c r="AC640" s="8"/>
      <c r="AD640" s="8"/>
      <c r="AE640" s="8"/>
      <c r="AF640" s="8"/>
      <c r="AG640" s="8"/>
      <c r="AH640" s="8"/>
      <c r="AI640" s="8"/>
      <c r="AJ640" s="8"/>
      <c r="AK640" s="8"/>
    </row>
    <row r="641" spans="4:37">
      <c r="D641" s="6"/>
      <c r="E641" s="6"/>
      <c r="F641" s="7"/>
      <c r="G641" s="7"/>
      <c r="H641" s="7"/>
      <c r="I641" s="7"/>
      <c r="J641" s="7"/>
      <c r="K641" s="7"/>
      <c r="L641" s="7"/>
      <c r="M641" s="7"/>
      <c r="N641" s="7"/>
      <c r="O641" s="7"/>
      <c r="P641" s="7"/>
      <c r="Q641" s="7"/>
      <c r="R641" s="7"/>
      <c r="S641" s="7"/>
      <c r="T641" s="7"/>
      <c r="U641" s="7"/>
      <c r="V641" s="8"/>
      <c r="W641" s="8"/>
      <c r="X641" s="8"/>
      <c r="Y641" s="8"/>
      <c r="Z641" s="8"/>
      <c r="AA641" s="8"/>
      <c r="AB641" s="8"/>
      <c r="AC641" s="8"/>
      <c r="AD641" s="8"/>
      <c r="AE641" s="8"/>
      <c r="AF641" s="8"/>
      <c r="AG641" s="8"/>
      <c r="AH641" s="8"/>
      <c r="AI641" s="8"/>
      <c r="AJ641" s="8"/>
      <c r="AK641" s="8"/>
    </row>
    <row r="642" spans="4:37">
      <c r="D642" s="6"/>
      <c r="E642" s="6"/>
      <c r="F642" s="7"/>
      <c r="G642" s="7"/>
      <c r="H642" s="7"/>
      <c r="I642" s="7"/>
      <c r="J642" s="7"/>
      <c r="K642" s="7"/>
      <c r="L642" s="7"/>
      <c r="M642" s="7"/>
      <c r="N642" s="7"/>
      <c r="O642" s="7"/>
      <c r="P642" s="7"/>
      <c r="Q642" s="7"/>
      <c r="R642" s="7"/>
      <c r="S642" s="7"/>
      <c r="T642" s="7"/>
      <c r="U642" s="7"/>
      <c r="V642" s="8"/>
      <c r="W642" s="8"/>
      <c r="X642" s="8"/>
      <c r="Y642" s="8"/>
      <c r="Z642" s="8"/>
      <c r="AA642" s="8"/>
      <c r="AB642" s="8"/>
      <c r="AC642" s="8"/>
      <c r="AD642" s="8"/>
      <c r="AE642" s="8"/>
      <c r="AF642" s="8"/>
      <c r="AG642" s="8"/>
      <c r="AH642" s="8"/>
      <c r="AI642" s="8"/>
      <c r="AJ642" s="8"/>
      <c r="AK642" s="8"/>
    </row>
    <row r="643" spans="4:37">
      <c r="D643" s="6"/>
      <c r="E643" s="6"/>
      <c r="F643" s="7"/>
      <c r="G643" s="7"/>
      <c r="H643" s="7"/>
      <c r="I643" s="7"/>
      <c r="J643" s="7"/>
      <c r="K643" s="7"/>
      <c r="L643" s="7"/>
      <c r="M643" s="7"/>
      <c r="N643" s="7"/>
      <c r="O643" s="7"/>
      <c r="P643" s="7"/>
      <c r="Q643" s="7"/>
      <c r="R643" s="7"/>
      <c r="S643" s="7"/>
      <c r="T643" s="7"/>
      <c r="U643" s="7"/>
      <c r="V643" s="8"/>
      <c r="W643" s="8"/>
      <c r="X643" s="8"/>
      <c r="Y643" s="8"/>
      <c r="Z643" s="8"/>
      <c r="AA643" s="8"/>
      <c r="AB643" s="8"/>
      <c r="AC643" s="8"/>
      <c r="AD643" s="8"/>
      <c r="AE643" s="8"/>
      <c r="AF643" s="8"/>
      <c r="AG643" s="8"/>
      <c r="AH643" s="8"/>
      <c r="AI643" s="8"/>
      <c r="AJ643" s="8"/>
      <c r="AK643" s="8"/>
    </row>
    <row r="644" spans="4:37">
      <c r="D644" s="6"/>
      <c r="E644" s="6"/>
      <c r="F644" s="7"/>
      <c r="G644" s="7"/>
      <c r="H644" s="7"/>
      <c r="I644" s="7"/>
      <c r="J644" s="7"/>
      <c r="K644" s="7"/>
      <c r="L644" s="7"/>
      <c r="M644" s="7"/>
      <c r="N644" s="7"/>
      <c r="O644" s="7"/>
      <c r="P644" s="7"/>
      <c r="Q644" s="7"/>
      <c r="R644" s="7"/>
      <c r="S644" s="7"/>
      <c r="T644" s="7"/>
      <c r="U644" s="7"/>
      <c r="V644" s="8"/>
      <c r="W644" s="8"/>
      <c r="X644" s="8"/>
      <c r="Y644" s="8"/>
      <c r="Z644" s="8"/>
      <c r="AA644" s="8"/>
      <c r="AB644" s="8"/>
      <c r="AC644" s="8"/>
      <c r="AD644" s="8"/>
      <c r="AE644" s="8"/>
      <c r="AF644" s="8"/>
      <c r="AG644" s="8"/>
      <c r="AH644" s="8"/>
      <c r="AI644" s="8"/>
      <c r="AJ644" s="8"/>
      <c r="AK644" s="8"/>
    </row>
    <row r="645" spans="4:37">
      <c r="D645" s="6"/>
      <c r="E645" s="6"/>
      <c r="F645" s="7"/>
      <c r="G645" s="7"/>
      <c r="H645" s="7"/>
      <c r="I645" s="7"/>
      <c r="J645" s="7"/>
      <c r="K645" s="7"/>
      <c r="L645" s="7"/>
      <c r="M645" s="7"/>
      <c r="N645" s="7"/>
      <c r="O645" s="7"/>
      <c r="P645" s="7"/>
      <c r="Q645" s="7"/>
      <c r="R645" s="7"/>
      <c r="S645" s="7"/>
      <c r="T645" s="7"/>
      <c r="U645" s="7"/>
      <c r="V645" s="8"/>
      <c r="W645" s="8"/>
      <c r="X645" s="8"/>
      <c r="Y645" s="8"/>
      <c r="Z645" s="8"/>
      <c r="AA645" s="8"/>
      <c r="AB645" s="8"/>
      <c r="AC645" s="8"/>
      <c r="AD645" s="8"/>
      <c r="AE645" s="8"/>
      <c r="AF645" s="8"/>
      <c r="AG645" s="8"/>
      <c r="AH645" s="8"/>
      <c r="AI645" s="8"/>
      <c r="AJ645" s="8"/>
      <c r="AK645" s="8"/>
    </row>
    <row r="646" spans="4:37">
      <c r="D646" s="6"/>
      <c r="E646" s="6"/>
      <c r="F646" s="7"/>
      <c r="G646" s="7"/>
      <c r="H646" s="7"/>
      <c r="I646" s="7"/>
      <c r="J646" s="7"/>
      <c r="K646" s="7"/>
      <c r="L646" s="7"/>
      <c r="M646" s="7"/>
      <c r="N646" s="7"/>
      <c r="O646" s="7"/>
      <c r="P646" s="7"/>
      <c r="Q646" s="7"/>
      <c r="R646" s="7"/>
      <c r="S646" s="7"/>
      <c r="T646" s="7"/>
      <c r="U646" s="7"/>
      <c r="V646" s="8"/>
      <c r="W646" s="8"/>
      <c r="X646" s="8"/>
      <c r="Y646" s="8"/>
      <c r="Z646" s="8"/>
      <c r="AA646" s="8"/>
      <c r="AB646" s="8"/>
      <c r="AC646" s="8"/>
      <c r="AD646" s="8"/>
      <c r="AE646" s="8"/>
      <c r="AF646" s="8"/>
      <c r="AG646" s="8"/>
      <c r="AH646" s="8"/>
      <c r="AI646" s="8"/>
      <c r="AJ646" s="8"/>
      <c r="AK646" s="8"/>
    </row>
    <row r="647" spans="4:37">
      <c r="D647" s="6"/>
      <c r="E647" s="6"/>
      <c r="F647" s="7"/>
      <c r="G647" s="7"/>
      <c r="H647" s="7"/>
      <c r="I647" s="7"/>
      <c r="J647" s="7"/>
      <c r="K647" s="7"/>
      <c r="L647" s="7"/>
      <c r="M647" s="7"/>
      <c r="N647" s="7"/>
      <c r="O647" s="7"/>
      <c r="P647" s="7"/>
      <c r="Q647" s="7"/>
      <c r="R647" s="7"/>
      <c r="S647" s="7"/>
      <c r="T647" s="7"/>
      <c r="U647" s="7"/>
      <c r="V647" s="8"/>
      <c r="W647" s="8"/>
      <c r="X647" s="8"/>
      <c r="Y647" s="8"/>
      <c r="Z647" s="8"/>
      <c r="AA647" s="8"/>
      <c r="AB647" s="8"/>
      <c r="AC647" s="8"/>
      <c r="AD647" s="8"/>
      <c r="AE647" s="8"/>
      <c r="AF647" s="8"/>
      <c r="AG647" s="8"/>
      <c r="AH647" s="8"/>
      <c r="AI647" s="8"/>
      <c r="AJ647" s="8"/>
      <c r="AK647" s="8"/>
    </row>
    <row r="648" spans="4:37">
      <c r="D648" s="6"/>
      <c r="E648" s="6"/>
      <c r="F648" s="7"/>
      <c r="G648" s="7"/>
      <c r="H648" s="7"/>
      <c r="I648" s="7"/>
      <c r="J648" s="7"/>
      <c r="K648" s="7"/>
      <c r="L648" s="7"/>
      <c r="M648" s="7"/>
      <c r="N648" s="7"/>
      <c r="O648" s="7"/>
      <c r="P648" s="7"/>
      <c r="Q648" s="7"/>
      <c r="R648" s="7"/>
      <c r="S648" s="7"/>
      <c r="T648" s="7"/>
      <c r="U648" s="7"/>
      <c r="V648" s="8"/>
      <c r="W648" s="8"/>
      <c r="X648" s="8"/>
      <c r="Y648" s="8"/>
      <c r="Z648" s="8"/>
      <c r="AA648" s="8"/>
      <c r="AB648" s="8"/>
      <c r="AC648" s="8"/>
      <c r="AD648" s="8"/>
      <c r="AE648" s="8"/>
      <c r="AF648" s="8"/>
      <c r="AG648" s="8"/>
      <c r="AH648" s="8"/>
      <c r="AI648" s="8"/>
      <c r="AJ648" s="8"/>
      <c r="AK648" s="8"/>
    </row>
    <row r="649" spans="4:37">
      <c r="D649" s="6"/>
      <c r="E649" s="6"/>
      <c r="F649" s="7"/>
      <c r="G649" s="7"/>
      <c r="H649" s="7"/>
      <c r="I649" s="7"/>
      <c r="J649" s="7"/>
      <c r="K649" s="7"/>
      <c r="L649" s="7"/>
      <c r="M649" s="7"/>
      <c r="N649" s="7"/>
      <c r="O649" s="7"/>
      <c r="P649" s="7"/>
      <c r="Q649" s="7"/>
      <c r="R649" s="7"/>
      <c r="S649" s="7"/>
      <c r="T649" s="7"/>
      <c r="U649" s="7"/>
      <c r="V649" s="8"/>
      <c r="W649" s="8"/>
      <c r="X649" s="8"/>
      <c r="Y649" s="8"/>
      <c r="Z649" s="8"/>
      <c r="AA649" s="8"/>
      <c r="AB649" s="8"/>
      <c r="AC649" s="8"/>
      <c r="AD649" s="8"/>
      <c r="AE649" s="8"/>
      <c r="AF649" s="8"/>
      <c r="AG649" s="8"/>
      <c r="AH649" s="8"/>
      <c r="AI649" s="8"/>
      <c r="AJ649" s="8"/>
      <c r="AK649" s="8"/>
    </row>
    <row r="650" spans="4:37">
      <c r="D650" s="6"/>
      <c r="E650" s="6"/>
      <c r="F650" s="7"/>
      <c r="G650" s="7"/>
      <c r="H650" s="7"/>
      <c r="I650" s="7"/>
      <c r="J650" s="7"/>
      <c r="K650" s="7"/>
      <c r="L650" s="7"/>
      <c r="M650" s="7"/>
      <c r="N650" s="7"/>
      <c r="O650" s="7"/>
      <c r="P650" s="7"/>
      <c r="Q650" s="7"/>
      <c r="R650" s="7"/>
      <c r="S650" s="7"/>
      <c r="T650" s="7"/>
      <c r="U650" s="7"/>
      <c r="V650" s="8"/>
      <c r="W650" s="8"/>
      <c r="X650" s="8"/>
      <c r="Y650" s="8"/>
      <c r="Z650" s="8"/>
      <c r="AA650" s="8"/>
      <c r="AB650" s="8"/>
      <c r="AC650" s="8"/>
      <c r="AD650" s="8"/>
      <c r="AE650" s="8"/>
      <c r="AF650" s="8"/>
      <c r="AG650" s="8"/>
      <c r="AH650" s="8"/>
      <c r="AI650" s="8"/>
      <c r="AJ650" s="8"/>
      <c r="AK650" s="8"/>
    </row>
    <row r="651" spans="4:37">
      <c r="D651" s="6"/>
      <c r="E651" s="6"/>
      <c r="F651" s="7"/>
      <c r="G651" s="7"/>
      <c r="H651" s="7"/>
      <c r="I651" s="7"/>
      <c r="J651" s="7"/>
      <c r="K651" s="7"/>
      <c r="L651" s="7"/>
      <c r="M651" s="7"/>
      <c r="N651" s="7"/>
      <c r="O651" s="7"/>
      <c r="P651" s="7"/>
      <c r="Q651" s="7"/>
      <c r="R651" s="7"/>
      <c r="S651" s="7"/>
      <c r="T651" s="7"/>
      <c r="U651" s="7"/>
      <c r="V651" s="8"/>
      <c r="W651" s="8"/>
      <c r="X651" s="8"/>
      <c r="Y651" s="8"/>
      <c r="Z651" s="8"/>
      <c r="AA651" s="8"/>
      <c r="AB651" s="8"/>
      <c r="AC651" s="8"/>
      <c r="AD651" s="8"/>
      <c r="AE651" s="8"/>
      <c r="AF651" s="8"/>
      <c r="AG651" s="8"/>
      <c r="AH651" s="8"/>
      <c r="AI651" s="8"/>
      <c r="AJ651" s="8"/>
      <c r="AK651" s="8"/>
    </row>
    <row r="652" spans="4:37">
      <c r="D652" s="6"/>
      <c r="E652" s="6"/>
      <c r="F652" s="7"/>
      <c r="G652" s="7"/>
      <c r="H652" s="7"/>
      <c r="I652" s="7"/>
      <c r="J652" s="7"/>
      <c r="K652" s="7"/>
      <c r="L652" s="7"/>
      <c r="M652" s="7"/>
      <c r="N652" s="7"/>
      <c r="O652" s="7"/>
      <c r="P652" s="7"/>
      <c r="Q652" s="7"/>
      <c r="R652" s="7"/>
      <c r="S652" s="7"/>
      <c r="T652" s="7"/>
      <c r="U652" s="7"/>
      <c r="V652" s="8"/>
      <c r="W652" s="8"/>
      <c r="X652" s="8"/>
      <c r="Y652" s="8"/>
      <c r="Z652" s="8"/>
      <c r="AA652" s="8"/>
      <c r="AB652" s="8"/>
      <c r="AC652" s="8"/>
      <c r="AD652" s="8"/>
      <c r="AE652" s="8"/>
      <c r="AF652" s="8"/>
      <c r="AG652" s="8"/>
      <c r="AH652" s="8"/>
      <c r="AI652" s="8"/>
      <c r="AJ652" s="8"/>
      <c r="AK652" s="8"/>
    </row>
    <row r="653" spans="4:37">
      <c r="D653" s="6"/>
      <c r="E653" s="6"/>
      <c r="F653" s="7"/>
      <c r="G653" s="7"/>
      <c r="H653" s="7"/>
      <c r="I653" s="7"/>
      <c r="J653" s="7"/>
      <c r="K653" s="7"/>
      <c r="L653" s="7"/>
      <c r="M653" s="7"/>
      <c r="N653" s="7"/>
      <c r="O653" s="7"/>
      <c r="P653" s="7"/>
      <c r="Q653" s="7"/>
      <c r="R653" s="7"/>
      <c r="S653" s="7"/>
      <c r="T653" s="7"/>
      <c r="U653" s="7"/>
      <c r="V653" s="8"/>
      <c r="W653" s="8"/>
      <c r="X653" s="8"/>
      <c r="Y653" s="8"/>
      <c r="Z653" s="8"/>
      <c r="AA653" s="8"/>
      <c r="AB653" s="8"/>
      <c r="AC653" s="8"/>
      <c r="AD653" s="8"/>
      <c r="AE653" s="8"/>
      <c r="AF653" s="8"/>
      <c r="AG653" s="8"/>
      <c r="AH653" s="8"/>
      <c r="AI653" s="8"/>
      <c r="AJ653" s="8"/>
      <c r="AK653" s="8"/>
    </row>
    <row r="654" spans="4:37">
      <c r="D654" s="6"/>
      <c r="E654" s="6"/>
      <c r="F654" s="7"/>
      <c r="G654" s="7"/>
      <c r="H654" s="7"/>
      <c r="I654" s="7"/>
      <c r="J654" s="7"/>
      <c r="K654" s="7"/>
      <c r="L654" s="7"/>
      <c r="M654" s="7"/>
      <c r="N654" s="7"/>
      <c r="O654" s="7"/>
      <c r="P654" s="7"/>
      <c r="Q654" s="7"/>
      <c r="R654" s="7"/>
      <c r="S654" s="7"/>
      <c r="T654" s="7"/>
      <c r="U654" s="7"/>
      <c r="V654" s="8"/>
      <c r="W654" s="8"/>
      <c r="X654" s="8"/>
      <c r="Y654" s="8"/>
      <c r="Z654" s="8"/>
      <c r="AA654" s="8"/>
      <c r="AB654" s="8"/>
      <c r="AC654" s="8"/>
      <c r="AD654" s="8"/>
      <c r="AE654" s="8"/>
      <c r="AF654" s="8"/>
      <c r="AG654" s="8"/>
      <c r="AH654" s="8"/>
      <c r="AI654" s="8"/>
      <c r="AJ654" s="8"/>
      <c r="AK654" s="8"/>
    </row>
    <row r="655" spans="4:37">
      <c r="D655" s="6"/>
      <c r="E655" s="6"/>
      <c r="F655" s="7"/>
      <c r="G655" s="7"/>
      <c r="H655" s="7"/>
      <c r="I655" s="7"/>
      <c r="J655" s="7"/>
      <c r="K655" s="7"/>
      <c r="L655" s="7"/>
      <c r="M655" s="7"/>
      <c r="N655" s="7"/>
      <c r="O655" s="7"/>
      <c r="P655" s="7"/>
      <c r="Q655" s="7"/>
      <c r="R655" s="7"/>
      <c r="S655" s="7"/>
      <c r="T655" s="7"/>
      <c r="U655" s="7"/>
      <c r="V655" s="8"/>
      <c r="W655" s="8"/>
      <c r="X655" s="8"/>
      <c r="Y655" s="8"/>
      <c r="Z655" s="8"/>
      <c r="AA655" s="8"/>
      <c r="AB655" s="8"/>
      <c r="AC655" s="8"/>
      <c r="AD655" s="8"/>
      <c r="AE655" s="8"/>
      <c r="AF655" s="8"/>
      <c r="AG655" s="8"/>
      <c r="AH655" s="8"/>
      <c r="AI655" s="8"/>
      <c r="AJ655" s="8"/>
      <c r="AK655" s="8"/>
    </row>
    <row r="656" spans="4:37">
      <c r="D656" s="6"/>
      <c r="E656" s="6"/>
      <c r="F656" s="7"/>
      <c r="G656" s="7"/>
      <c r="H656" s="7"/>
      <c r="I656" s="7"/>
      <c r="J656" s="7"/>
      <c r="K656" s="7"/>
      <c r="L656" s="7"/>
      <c r="M656" s="7"/>
      <c r="N656" s="7"/>
      <c r="O656" s="7"/>
      <c r="P656" s="7"/>
      <c r="Q656" s="7"/>
      <c r="R656" s="7"/>
      <c r="S656" s="7"/>
      <c r="T656" s="7"/>
      <c r="U656" s="7"/>
      <c r="V656" s="8"/>
      <c r="W656" s="8"/>
      <c r="X656" s="8"/>
      <c r="Y656" s="8"/>
      <c r="Z656" s="8"/>
      <c r="AA656" s="8"/>
      <c r="AB656" s="8"/>
      <c r="AC656" s="8"/>
      <c r="AD656" s="8"/>
      <c r="AE656" s="8"/>
      <c r="AF656" s="8"/>
      <c r="AG656" s="8"/>
      <c r="AH656" s="8"/>
      <c r="AI656" s="8"/>
      <c r="AJ656" s="8"/>
      <c r="AK656" s="8"/>
    </row>
    <row r="657" spans="4:37">
      <c r="D657" s="6"/>
      <c r="E657" s="6"/>
      <c r="F657" s="7"/>
      <c r="G657" s="7"/>
      <c r="H657" s="7"/>
      <c r="I657" s="7"/>
      <c r="J657" s="7"/>
      <c r="K657" s="7"/>
      <c r="L657" s="7"/>
      <c r="M657" s="7"/>
      <c r="N657" s="7"/>
      <c r="O657" s="7"/>
      <c r="P657" s="7"/>
      <c r="Q657" s="7"/>
      <c r="R657" s="7"/>
      <c r="S657" s="7"/>
      <c r="T657" s="7"/>
      <c r="U657" s="7"/>
      <c r="V657" s="8"/>
      <c r="W657" s="8"/>
      <c r="X657" s="8"/>
      <c r="Y657" s="8"/>
      <c r="Z657" s="8"/>
      <c r="AA657" s="8"/>
      <c r="AB657" s="8"/>
      <c r="AC657" s="8"/>
      <c r="AD657" s="8"/>
      <c r="AE657" s="8"/>
      <c r="AF657" s="8"/>
      <c r="AG657" s="8"/>
      <c r="AH657" s="8"/>
      <c r="AI657" s="8"/>
      <c r="AJ657" s="8"/>
      <c r="AK657" s="8"/>
    </row>
    <row r="658" spans="4:37">
      <c r="D658" s="6"/>
      <c r="E658" s="6"/>
      <c r="F658" s="7"/>
      <c r="G658" s="7"/>
      <c r="H658" s="7"/>
      <c r="I658" s="7"/>
      <c r="J658" s="7"/>
      <c r="K658" s="7"/>
      <c r="L658" s="7"/>
      <c r="M658" s="7"/>
      <c r="N658" s="7"/>
      <c r="O658" s="7"/>
      <c r="P658" s="7"/>
      <c r="Q658" s="7"/>
      <c r="R658" s="7"/>
      <c r="S658" s="7"/>
      <c r="T658" s="7"/>
      <c r="U658" s="7"/>
      <c r="V658" s="8"/>
      <c r="W658" s="8"/>
      <c r="X658" s="8"/>
      <c r="Y658" s="8"/>
      <c r="Z658" s="8"/>
      <c r="AA658" s="8"/>
      <c r="AB658" s="8"/>
      <c r="AC658" s="8"/>
      <c r="AD658" s="8"/>
      <c r="AE658" s="8"/>
      <c r="AF658" s="8"/>
      <c r="AG658" s="8"/>
      <c r="AH658" s="8"/>
      <c r="AI658" s="8"/>
      <c r="AJ658" s="8"/>
      <c r="AK658" s="8"/>
    </row>
    <row r="659" spans="4:37">
      <c r="D659" s="6"/>
      <c r="E659" s="6"/>
      <c r="F659" s="7"/>
      <c r="G659" s="7"/>
      <c r="H659" s="7"/>
      <c r="I659" s="7"/>
      <c r="J659" s="7"/>
      <c r="K659" s="7"/>
      <c r="L659" s="7"/>
      <c r="M659" s="7"/>
      <c r="N659" s="7"/>
      <c r="O659" s="7"/>
      <c r="P659" s="7"/>
      <c r="Q659" s="7"/>
      <c r="R659" s="7"/>
      <c r="S659" s="7"/>
      <c r="T659" s="7"/>
      <c r="U659" s="7"/>
      <c r="V659" s="8"/>
      <c r="W659" s="8"/>
      <c r="X659" s="8"/>
      <c r="Y659" s="8"/>
      <c r="Z659" s="8"/>
      <c r="AA659" s="8"/>
      <c r="AB659" s="8"/>
      <c r="AC659" s="8"/>
      <c r="AD659" s="8"/>
      <c r="AE659" s="8"/>
      <c r="AF659" s="8"/>
      <c r="AG659" s="8"/>
      <c r="AH659" s="8"/>
      <c r="AI659" s="8"/>
      <c r="AJ659" s="8"/>
      <c r="AK659" s="8"/>
    </row>
    <row r="660" spans="4:37">
      <c r="D660" s="6"/>
      <c r="E660" s="6"/>
      <c r="F660" s="7"/>
      <c r="G660" s="7"/>
      <c r="H660" s="7"/>
      <c r="I660" s="7"/>
      <c r="J660" s="7"/>
      <c r="K660" s="7"/>
      <c r="L660" s="7"/>
      <c r="M660" s="7"/>
      <c r="N660" s="7"/>
      <c r="O660" s="7"/>
      <c r="P660" s="7"/>
      <c r="Q660" s="7"/>
      <c r="R660" s="7"/>
      <c r="S660" s="7"/>
      <c r="T660" s="7"/>
      <c r="U660" s="7"/>
      <c r="V660" s="8"/>
      <c r="W660" s="8"/>
      <c r="X660" s="8"/>
      <c r="Y660" s="8"/>
      <c r="Z660" s="8"/>
      <c r="AA660" s="8"/>
      <c r="AB660" s="8"/>
      <c r="AC660" s="8"/>
      <c r="AD660" s="8"/>
      <c r="AE660" s="8"/>
      <c r="AF660" s="8"/>
      <c r="AG660" s="8"/>
      <c r="AH660" s="8"/>
      <c r="AI660" s="8"/>
      <c r="AJ660" s="8"/>
      <c r="AK660" s="8"/>
    </row>
    <row r="661" spans="4:37">
      <c r="D661" s="6"/>
      <c r="E661" s="6"/>
      <c r="F661" s="7"/>
      <c r="G661" s="7"/>
      <c r="H661" s="7"/>
      <c r="I661" s="7"/>
      <c r="J661" s="7"/>
      <c r="K661" s="7"/>
      <c r="L661" s="7"/>
      <c r="M661" s="7"/>
      <c r="N661" s="7"/>
      <c r="O661" s="7"/>
      <c r="P661" s="7"/>
      <c r="Q661" s="7"/>
      <c r="R661" s="7"/>
      <c r="S661" s="7"/>
      <c r="T661" s="7"/>
      <c r="U661" s="7"/>
      <c r="V661" s="8"/>
      <c r="W661" s="8"/>
      <c r="X661" s="8"/>
      <c r="Y661" s="8"/>
      <c r="Z661" s="8"/>
      <c r="AA661" s="8"/>
      <c r="AB661" s="8"/>
      <c r="AC661" s="8"/>
      <c r="AD661" s="8"/>
      <c r="AE661" s="8"/>
      <c r="AF661" s="8"/>
      <c r="AG661" s="8"/>
      <c r="AH661" s="8"/>
      <c r="AI661" s="8"/>
      <c r="AJ661" s="8"/>
      <c r="AK661" s="8"/>
    </row>
    <row r="662" spans="4:37">
      <c r="D662" s="6"/>
      <c r="E662" s="6"/>
      <c r="F662" s="7"/>
      <c r="G662" s="7"/>
      <c r="H662" s="7"/>
      <c r="I662" s="7"/>
      <c r="J662" s="7"/>
      <c r="K662" s="7"/>
      <c r="L662" s="7"/>
      <c r="M662" s="7"/>
      <c r="N662" s="7"/>
      <c r="O662" s="7"/>
      <c r="P662" s="7"/>
      <c r="Q662" s="7"/>
      <c r="R662" s="7"/>
      <c r="S662" s="7"/>
      <c r="T662" s="7"/>
      <c r="U662" s="7"/>
      <c r="V662" s="8"/>
      <c r="W662" s="8"/>
      <c r="X662" s="8"/>
      <c r="Y662" s="8"/>
      <c r="Z662" s="8"/>
      <c r="AA662" s="8"/>
      <c r="AB662" s="8"/>
      <c r="AC662" s="8"/>
      <c r="AD662" s="8"/>
      <c r="AE662" s="8"/>
      <c r="AF662" s="8"/>
      <c r="AG662" s="8"/>
      <c r="AH662" s="8"/>
      <c r="AI662" s="8"/>
      <c r="AJ662" s="8"/>
      <c r="AK662" s="8"/>
    </row>
    <row r="663" spans="4:37">
      <c r="D663" s="6"/>
      <c r="E663" s="6"/>
      <c r="F663" s="7"/>
      <c r="G663" s="7"/>
      <c r="H663" s="7"/>
      <c r="I663" s="7"/>
      <c r="J663" s="7"/>
      <c r="K663" s="7"/>
      <c r="L663" s="7"/>
      <c r="M663" s="7"/>
      <c r="N663" s="7"/>
      <c r="O663" s="7"/>
      <c r="P663" s="7"/>
      <c r="Q663" s="7"/>
      <c r="R663" s="7"/>
      <c r="S663" s="7"/>
      <c r="T663" s="7"/>
      <c r="U663" s="7"/>
      <c r="V663" s="8"/>
      <c r="W663" s="8"/>
      <c r="X663" s="8"/>
      <c r="Y663" s="8"/>
      <c r="Z663" s="8"/>
      <c r="AA663" s="8"/>
      <c r="AB663" s="8"/>
      <c r="AC663" s="8"/>
      <c r="AD663" s="8"/>
      <c r="AE663" s="8"/>
      <c r="AF663" s="8"/>
      <c r="AG663" s="8"/>
      <c r="AH663" s="8"/>
      <c r="AI663" s="8"/>
      <c r="AJ663" s="8"/>
      <c r="AK663" s="8"/>
    </row>
    <row r="664" spans="4:37">
      <c r="D664" s="6"/>
      <c r="E664" s="6"/>
      <c r="F664" s="7"/>
      <c r="G664" s="7"/>
      <c r="H664" s="7"/>
      <c r="I664" s="7"/>
      <c r="J664" s="7"/>
      <c r="K664" s="7"/>
      <c r="L664" s="7"/>
      <c r="M664" s="7"/>
      <c r="N664" s="7"/>
      <c r="O664" s="7"/>
      <c r="P664" s="7"/>
      <c r="Q664" s="7"/>
      <c r="R664" s="7"/>
      <c r="S664" s="7"/>
      <c r="T664" s="7"/>
      <c r="U664" s="7"/>
      <c r="V664" s="8"/>
      <c r="W664" s="8"/>
      <c r="X664" s="8"/>
      <c r="Y664" s="8"/>
      <c r="Z664" s="8"/>
      <c r="AA664" s="8"/>
      <c r="AB664" s="8"/>
      <c r="AC664" s="8"/>
      <c r="AD664" s="8"/>
      <c r="AE664" s="8"/>
      <c r="AF664" s="8"/>
      <c r="AG664" s="8"/>
      <c r="AH664" s="8"/>
      <c r="AI664" s="8"/>
      <c r="AJ664" s="8"/>
      <c r="AK664" s="8"/>
    </row>
    <row r="665" spans="4:37">
      <c r="D665" s="6"/>
      <c r="E665" s="6"/>
      <c r="F665" s="7"/>
      <c r="G665" s="7"/>
      <c r="H665" s="7"/>
      <c r="I665" s="7"/>
      <c r="J665" s="7"/>
      <c r="K665" s="7"/>
      <c r="L665" s="7"/>
      <c r="M665" s="7"/>
      <c r="N665" s="7"/>
      <c r="O665" s="7"/>
      <c r="P665" s="7"/>
      <c r="Q665" s="7"/>
      <c r="R665" s="7"/>
      <c r="S665" s="7"/>
      <c r="T665" s="7"/>
      <c r="U665" s="7"/>
      <c r="V665" s="8"/>
      <c r="W665" s="8"/>
      <c r="X665" s="8"/>
      <c r="Y665" s="8"/>
      <c r="Z665" s="8"/>
      <c r="AA665" s="8"/>
      <c r="AB665" s="8"/>
      <c r="AC665" s="8"/>
      <c r="AD665" s="8"/>
      <c r="AE665" s="8"/>
      <c r="AF665" s="8"/>
      <c r="AG665" s="8"/>
      <c r="AH665" s="8"/>
      <c r="AI665" s="8"/>
      <c r="AJ665" s="8"/>
      <c r="AK665" s="8"/>
    </row>
    <row r="666" spans="4:37">
      <c r="D666" s="6"/>
      <c r="E666" s="6"/>
      <c r="F666" s="7"/>
      <c r="G666" s="7"/>
      <c r="H666" s="7"/>
      <c r="I666" s="7"/>
      <c r="J666" s="7"/>
      <c r="K666" s="7"/>
      <c r="L666" s="7"/>
      <c r="M666" s="7"/>
      <c r="N666" s="7"/>
      <c r="O666" s="7"/>
      <c r="P666" s="7"/>
      <c r="Q666" s="7"/>
      <c r="R666" s="7"/>
      <c r="S666" s="7"/>
      <c r="T666" s="7"/>
      <c r="U666" s="7"/>
      <c r="V666" s="8"/>
      <c r="W666" s="8"/>
      <c r="X666" s="8"/>
      <c r="Y666" s="8"/>
      <c r="Z666" s="8"/>
      <c r="AA666" s="8"/>
      <c r="AB666" s="8"/>
      <c r="AC666" s="8"/>
      <c r="AD666" s="8"/>
      <c r="AE666" s="8"/>
      <c r="AF666" s="8"/>
      <c r="AG666" s="8"/>
      <c r="AH666" s="8"/>
      <c r="AI666" s="8"/>
      <c r="AJ666" s="8"/>
      <c r="AK666" s="8"/>
    </row>
    <row r="667" spans="4:37">
      <c r="D667" s="6"/>
      <c r="E667" s="6"/>
      <c r="F667" s="7"/>
      <c r="G667" s="7"/>
      <c r="H667" s="7"/>
      <c r="I667" s="7"/>
      <c r="J667" s="7"/>
      <c r="K667" s="7"/>
      <c r="L667" s="7"/>
      <c r="M667" s="7"/>
      <c r="N667" s="7"/>
      <c r="O667" s="7"/>
      <c r="P667" s="7"/>
      <c r="Q667" s="7"/>
      <c r="R667" s="7"/>
      <c r="S667" s="7"/>
      <c r="T667" s="7"/>
      <c r="U667" s="7"/>
      <c r="V667" s="8"/>
      <c r="W667" s="8"/>
      <c r="X667" s="8"/>
      <c r="Y667" s="8"/>
      <c r="Z667" s="8"/>
      <c r="AA667" s="8"/>
      <c r="AB667" s="8"/>
      <c r="AC667" s="8"/>
      <c r="AD667" s="8"/>
      <c r="AE667" s="8"/>
      <c r="AF667" s="8"/>
      <c r="AG667" s="8"/>
      <c r="AH667" s="8"/>
      <c r="AI667" s="8"/>
      <c r="AJ667" s="8"/>
      <c r="AK667" s="8"/>
    </row>
    <row r="668" spans="4:37">
      <c r="D668" s="6"/>
      <c r="E668" s="6"/>
      <c r="F668" s="7"/>
      <c r="G668" s="7"/>
      <c r="H668" s="7"/>
      <c r="I668" s="7"/>
      <c r="J668" s="7"/>
      <c r="K668" s="7"/>
      <c r="L668" s="7"/>
      <c r="M668" s="7"/>
      <c r="N668" s="7"/>
      <c r="O668" s="7"/>
      <c r="P668" s="7"/>
      <c r="Q668" s="7"/>
      <c r="R668" s="7"/>
      <c r="S668" s="7"/>
      <c r="T668" s="7"/>
      <c r="U668" s="7"/>
      <c r="V668" s="8"/>
      <c r="W668" s="8"/>
      <c r="X668" s="8"/>
      <c r="Y668" s="8"/>
      <c r="Z668" s="8"/>
      <c r="AA668" s="8"/>
      <c r="AB668" s="8"/>
      <c r="AC668" s="8"/>
      <c r="AD668" s="8"/>
      <c r="AE668" s="8"/>
      <c r="AF668" s="8"/>
      <c r="AG668" s="8"/>
      <c r="AH668" s="8"/>
      <c r="AI668" s="8"/>
      <c r="AJ668" s="8"/>
      <c r="AK668" s="8"/>
    </row>
    <row r="669" spans="4:37">
      <c r="D669" s="6"/>
      <c r="E669" s="6"/>
      <c r="F669" s="7"/>
      <c r="G669" s="7"/>
      <c r="H669" s="7"/>
      <c r="I669" s="7"/>
      <c r="J669" s="7"/>
      <c r="K669" s="7"/>
      <c r="L669" s="7"/>
      <c r="M669" s="7"/>
      <c r="N669" s="7"/>
      <c r="O669" s="7"/>
      <c r="P669" s="7"/>
      <c r="Q669" s="7"/>
      <c r="R669" s="7"/>
      <c r="S669" s="7"/>
      <c r="T669" s="7"/>
      <c r="U669" s="7"/>
      <c r="V669" s="8"/>
      <c r="W669" s="8"/>
      <c r="X669" s="8"/>
      <c r="Y669" s="8"/>
      <c r="Z669" s="8"/>
      <c r="AA669" s="8"/>
      <c r="AB669" s="8"/>
      <c r="AC669" s="8"/>
      <c r="AD669" s="8"/>
      <c r="AE669" s="8"/>
      <c r="AF669" s="8"/>
      <c r="AG669" s="8"/>
      <c r="AH669" s="8"/>
      <c r="AI669" s="8"/>
      <c r="AJ669" s="8"/>
      <c r="AK669" s="8"/>
    </row>
    <row r="670" spans="4:37">
      <c r="D670" s="6"/>
      <c r="E670" s="6"/>
      <c r="F670" s="7"/>
      <c r="G670" s="7"/>
      <c r="H670" s="7"/>
      <c r="I670" s="7"/>
      <c r="J670" s="7"/>
      <c r="K670" s="7"/>
      <c r="L670" s="7"/>
      <c r="M670" s="7"/>
      <c r="N670" s="7"/>
      <c r="O670" s="7"/>
      <c r="P670" s="7"/>
      <c r="Q670" s="7"/>
      <c r="R670" s="7"/>
      <c r="S670" s="7"/>
      <c r="T670" s="7"/>
      <c r="U670" s="7"/>
      <c r="V670" s="8"/>
      <c r="W670" s="8"/>
      <c r="X670" s="8"/>
      <c r="Y670" s="8"/>
      <c r="Z670" s="8"/>
      <c r="AA670" s="8"/>
      <c r="AB670" s="8"/>
      <c r="AC670" s="8"/>
      <c r="AD670" s="8"/>
      <c r="AE670" s="8"/>
      <c r="AF670" s="8"/>
      <c r="AG670" s="8"/>
      <c r="AH670" s="8"/>
      <c r="AI670" s="8"/>
      <c r="AJ670" s="8"/>
      <c r="AK670" s="8"/>
    </row>
    <row r="671" spans="4:37">
      <c r="D671" s="6"/>
      <c r="E671" s="6"/>
      <c r="F671" s="7"/>
      <c r="G671" s="7"/>
      <c r="H671" s="7"/>
      <c r="I671" s="7"/>
      <c r="J671" s="7"/>
      <c r="K671" s="7"/>
      <c r="L671" s="7"/>
      <c r="M671" s="7"/>
      <c r="N671" s="7"/>
      <c r="O671" s="7"/>
      <c r="P671" s="7"/>
      <c r="Q671" s="7"/>
      <c r="R671" s="7"/>
      <c r="S671" s="7"/>
      <c r="T671" s="7"/>
      <c r="U671" s="7"/>
      <c r="V671" s="8"/>
      <c r="W671" s="8"/>
      <c r="X671" s="8"/>
      <c r="Y671" s="8"/>
      <c r="Z671" s="8"/>
      <c r="AA671" s="8"/>
      <c r="AB671" s="8"/>
      <c r="AC671" s="8"/>
      <c r="AD671" s="8"/>
      <c r="AE671" s="8"/>
      <c r="AF671" s="8"/>
      <c r="AG671" s="8"/>
      <c r="AH671" s="8"/>
      <c r="AI671" s="8"/>
      <c r="AJ671" s="8"/>
      <c r="AK671" s="8"/>
    </row>
    <row r="672" spans="4:37">
      <c r="D672" s="6"/>
      <c r="E672" s="6"/>
      <c r="F672" s="7"/>
      <c r="G672" s="7"/>
      <c r="H672" s="7"/>
      <c r="I672" s="7"/>
      <c r="J672" s="7"/>
      <c r="K672" s="7"/>
      <c r="L672" s="7"/>
      <c r="M672" s="7"/>
      <c r="N672" s="7"/>
      <c r="O672" s="7"/>
      <c r="P672" s="7"/>
      <c r="Q672" s="7"/>
      <c r="R672" s="7"/>
      <c r="S672" s="7"/>
      <c r="T672" s="7"/>
      <c r="U672" s="7"/>
      <c r="V672" s="8"/>
      <c r="W672" s="8"/>
      <c r="X672" s="8"/>
      <c r="Y672" s="8"/>
      <c r="Z672" s="8"/>
      <c r="AA672" s="8"/>
      <c r="AB672" s="8"/>
      <c r="AC672" s="8"/>
      <c r="AD672" s="8"/>
      <c r="AE672" s="8"/>
      <c r="AF672" s="8"/>
      <c r="AG672" s="8"/>
      <c r="AH672" s="8"/>
      <c r="AI672" s="8"/>
      <c r="AJ672" s="8"/>
      <c r="AK672" s="8"/>
    </row>
    <row r="673" spans="4:37">
      <c r="D673" s="6"/>
      <c r="E673" s="6"/>
      <c r="F673" s="7"/>
      <c r="G673" s="7"/>
      <c r="H673" s="7"/>
      <c r="I673" s="7"/>
      <c r="J673" s="7"/>
      <c r="K673" s="7"/>
      <c r="L673" s="7"/>
      <c r="M673" s="7"/>
      <c r="N673" s="7"/>
      <c r="O673" s="7"/>
      <c r="P673" s="7"/>
      <c r="Q673" s="7"/>
      <c r="R673" s="7"/>
      <c r="S673" s="7"/>
      <c r="T673" s="7"/>
      <c r="U673" s="7"/>
      <c r="V673" s="8"/>
      <c r="W673" s="8"/>
      <c r="X673" s="8"/>
      <c r="Y673" s="8"/>
      <c r="Z673" s="8"/>
      <c r="AA673" s="8"/>
      <c r="AB673" s="8"/>
      <c r="AC673" s="8"/>
      <c r="AD673" s="8"/>
      <c r="AE673" s="8"/>
      <c r="AF673" s="8"/>
      <c r="AG673" s="8"/>
      <c r="AH673" s="8"/>
      <c r="AI673" s="8"/>
      <c r="AJ673" s="8"/>
      <c r="AK673" s="8"/>
    </row>
    <row r="674" spans="4:37">
      <c r="D674" s="6"/>
      <c r="E674" s="6"/>
      <c r="F674" s="7"/>
      <c r="G674" s="7"/>
      <c r="H674" s="7"/>
      <c r="I674" s="7"/>
      <c r="J674" s="7"/>
      <c r="K674" s="7"/>
      <c r="L674" s="7"/>
      <c r="M674" s="7"/>
      <c r="N674" s="7"/>
      <c r="O674" s="7"/>
      <c r="P674" s="7"/>
      <c r="Q674" s="7"/>
      <c r="R674" s="7"/>
      <c r="S674" s="7"/>
      <c r="T674" s="7"/>
      <c r="U674" s="7"/>
      <c r="V674" s="8"/>
      <c r="W674" s="8"/>
      <c r="X674" s="8"/>
      <c r="Y674" s="8"/>
      <c r="Z674" s="8"/>
      <c r="AA674" s="8"/>
      <c r="AB674" s="8"/>
      <c r="AC674" s="8"/>
      <c r="AD674" s="8"/>
      <c r="AE674" s="8"/>
      <c r="AF674" s="8"/>
      <c r="AG674" s="8"/>
      <c r="AH674" s="8"/>
      <c r="AI674" s="8"/>
      <c r="AJ674" s="8"/>
      <c r="AK674" s="8"/>
    </row>
    <row r="675" spans="4:37">
      <c r="D675" s="6"/>
      <c r="E675" s="6"/>
      <c r="F675" s="7"/>
      <c r="G675" s="7"/>
      <c r="H675" s="7"/>
      <c r="I675" s="7"/>
      <c r="J675" s="7"/>
      <c r="K675" s="7"/>
      <c r="L675" s="7"/>
      <c r="M675" s="7"/>
      <c r="N675" s="7"/>
      <c r="O675" s="7"/>
      <c r="P675" s="7"/>
      <c r="Q675" s="7"/>
      <c r="R675" s="7"/>
      <c r="S675" s="7"/>
      <c r="T675" s="7"/>
      <c r="U675" s="7"/>
      <c r="V675" s="8"/>
      <c r="W675" s="8"/>
      <c r="X675" s="8"/>
      <c r="Y675" s="8"/>
      <c r="Z675" s="8"/>
      <c r="AA675" s="8"/>
      <c r="AB675" s="8"/>
      <c r="AC675" s="8"/>
      <c r="AD675" s="8"/>
      <c r="AE675" s="8"/>
      <c r="AF675" s="8"/>
      <c r="AG675" s="8"/>
      <c r="AH675" s="8"/>
      <c r="AI675" s="8"/>
      <c r="AJ675" s="8"/>
      <c r="AK675" s="8"/>
    </row>
    <row r="676" spans="4:37">
      <c r="D676" s="6"/>
      <c r="E676" s="6"/>
      <c r="F676" s="7"/>
      <c r="G676" s="7"/>
      <c r="H676" s="7"/>
      <c r="I676" s="7"/>
      <c r="J676" s="7"/>
      <c r="K676" s="7"/>
      <c r="L676" s="7"/>
      <c r="M676" s="7"/>
      <c r="N676" s="7"/>
      <c r="O676" s="7"/>
      <c r="P676" s="7"/>
      <c r="Q676" s="7"/>
      <c r="R676" s="7"/>
      <c r="S676" s="7"/>
      <c r="T676" s="7"/>
      <c r="U676" s="7"/>
      <c r="V676" s="8"/>
      <c r="W676" s="8"/>
      <c r="X676" s="8"/>
      <c r="Y676" s="8"/>
      <c r="Z676" s="8"/>
      <c r="AA676" s="8"/>
      <c r="AB676" s="8"/>
      <c r="AC676" s="8"/>
      <c r="AD676" s="8"/>
      <c r="AE676" s="8"/>
      <c r="AF676" s="8"/>
      <c r="AG676" s="8"/>
      <c r="AH676" s="8"/>
      <c r="AI676" s="8"/>
      <c r="AJ676" s="8"/>
      <c r="AK676" s="8"/>
    </row>
    <row r="677" spans="4:37">
      <c r="D677" s="6"/>
      <c r="E677" s="6"/>
      <c r="F677" s="7"/>
      <c r="G677" s="7"/>
      <c r="H677" s="7"/>
      <c r="I677" s="7"/>
      <c r="J677" s="7"/>
      <c r="K677" s="7"/>
      <c r="L677" s="7"/>
      <c r="M677" s="7"/>
      <c r="N677" s="7"/>
      <c r="O677" s="7"/>
      <c r="P677" s="7"/>
      <c r="Q677" s="7"/>
      <c r="R677" s="7"/>
      <c r="S677" s="7"/>
      <c r="T677" s="7"/>
      <c r="U677" s="7"/>
      <c r="V677" s="8"/>
      <c r="W677" s="8"/>
      <c r="X677" s="8"/>
      <c r="Y677" s="8"/>
      <c r="Z677" s="8"/>
      <c r="AA677" s="8"/>
      <c r="AB677" s="8"/>
      <c r="AC677" s="8"/>
      <c r="AD677" s="8"/>
      <c r="AE677" s="8"/>
      <c r="AF677" s="8"/>
      <c r="AG677" s="8"/>
      <c r="AH677" s="8"/>
      <c r="AI677" s="8"/>
      <c r="AJ677" s="8"/>
      <c r="AK677" s="8"/>
    </row>
    <row r="678" spans="4:37">
      <c r="D678" s="6"/>
      <c r="E678" s="6"/>
      <c r="F678" s="7"/>
      <c r="G678" s="7"/>
      <c r="H678" s="7"/>
      <c r="I678" s="7"/>
      <c r="J678" s="7"/>
      <c r="K678" s="7"/>
      <c r="L678" s="7"/>
      <c r="M678" s="7"/>
      <c r="N678" s="7"/>
      <c r="O678" s="7"/>
      <c r="P678" s="7"/>
      <c r="Q678" s="7"/>
      <c r="R678" s="7"/>
      <c r="S678" s="7"/>
      <c r="T678" s="7"/>
      <c r="U678" s="7"/>
      <c r="V678" s="8"/>
      <c r="W678" s="8"/>
      <c r="X678" s="8"/>
      <c r="Y678" s="8"/>
      <c r="Z678" s="8"/>
      <c r="AA678" s="8"/>
      <c r="AB678" s="8"/>
      <c r="AC678" s="8"/>
      <c r="AD678" s="8"/>
      <c r="AE678" s="8"/>
      <c r="AF678" s="8"/>
      <c r="AG678" s="8"/>
      <c r="AH678" s="8"/>
      <c r="AI678" s="8"/>
      <c r="AJ678" s="8"/>
      <c r="AK678" s="8"/>
    </row>
    <row r="679" spans="4:37">
      <c r="D679" s="6"/>
      <c r="E679" s="6"/>
      <c r="F679" s="7"/>
      <c r="G679" s="7"/>
      <c r="H679" s="7"/>
      <c r="I679" s="7"/>
      <c r="J679" s="7"/>
      <c r="K679" s="7"/>
      <c r="L679" s="7"/>
      <c r="M679" s="7"/>
      <c r="N679" s="7"/>
      <c r="O679" s="7"/>
      <c r="P679" s="7"/>
      <c r="Q679" s="7"/>
      <c r="R679" s="7"/>
      <c r="S679" s="7"/>
      <c r="T679" s="7"/>
      <c r="U679" s="7"/>
      <c r="V679" s="8"/>
      <c r="W679" s="8"/>
      <c r="X679" s="8"/>
      <c r="Y679" s="8"/>
      <c r="Z679" s="8"/>
      <c r="AA679" s="8"/>
      <c r="AB679" s="8"/>
      <c r="AC679" s="8"/>
      <c r="AD679" s="8"/>
      <c r="AE679" s="8"/>
      <c r="AF679" s="8"/>
      <c r="AG679" s="8"/>
      <c r="AH679" s="8"/>
      <c r="AI679" s="8"/>
      <c r="AJ679" s="8"/>
      <c r="AK679" s="8"/>
    </row>
    <row r="680" spans="4:37">
      <c r="D680" s="6"/>
      <c r="E680" s="6"/>
      <c r="F680" s="7"/>
      <c r="G680" s="7"/>
      <c r="H680" s="7"/>
      <c r="I680" s="7"/>
      <c r="J680" s="7"/>
      <c r="K680" s="7"/>
      <c r="L680" s="7"/>
      <c r="M680" s="7"/>
      <c r="N680" s="7"/>
      <c r="O680" s="7"/>
      <c r="P680" s="7"/>
      <c r="Q680" s="7"/>
      <c r="R680" s="7"/>
      <c r="S680" s="7"/>
      <c r="T680" s="7"/>
      <c r="U680" s="7"/>
      <c r="V680" s="8"/>
      <c r="W680" s="8"/>
      <c r="X680" s="8"/>
      <c r="Y680" s="8"/>
      <c r="Z680" s="8"/>
      <c r="AA680" s="8"/>
      <c r="AB680" s="8"/>
      <c r="AC680" s="8"/>
      <c r="AD680" s="8"/>
      <c r="AE680" s="8"/>
      <c r="AF680" s="8"/>
      <c r="AG680" s="8"/>
      <c r="AH680" s="8"/>
      <c r="AI680" s="8"/>
      <c r="AJ680" s="8"/>
      <c r="AK680" s="8"/>
    </row>
    <row r="681" spans="4:37">
      <c r="D681" s="6"/>
      <c r="E681" s="6"/>
      <c r="F681" s="7"/>
      <c r="G681" s="7"/>
      <c r="H681" s="7"/>
      <c r="I681" s="7"/>
      <c r="J681" s="7"/>
      <c r="K681" s="7"/>
      <c r="L681" s="7"/>
      <c r="M681" s="7"/>
      <c r="N681" s="7"/>
      <c r="O681" s="7"/>
      <c r="P681" s="7"/>
      <c r="Q681" s="7"/>
      <c r="R681" s="7"/>
      <c r="S681" s="7"/>
      <c r="T681" s="7"/>
      <c r="U681" s="7"/>
      <c r="V681" s="8"/>
      <c r="W681" s="8"/>
      <c r="X681" s="8"/>
      <c r="Y681" s="8"/>
      <c r="Z681" s="8"/>
      <c r="AA681" s="8"/>
      <c r="AB681" s="8"/>
      <c r="AC681" s="8"/>
      <c r="AD681" s="8"/>
      <c r="AE681" s="8"/>
      <c r="AF681" s="8"/>
      <c r="AG681" s="8"/>
      <c r="AH681" s="8"/>
      <c r="AI681" s="8"/>
      <c r="AJ681" s="8"/>
      <c r="AK681" s="8"/>
    </row>
    <row r="682" spans="4:37">
      <c r="D682" s="6"/>
      <c r="E682" s="6"/>
      <c r="F682" s="7"/>
      <c r="G682" s="7"/>
      <c r="H682" s="7"/>
      <c r="I682" s="7"/>
      <c r="J682" s="7"/>
      <c r="K682" s="7"/>
      <c r="L682" s="7"/>
      <c r="M682" s="7"/>
      <c r="N682" s="7"/>
      <c r="O682" s="7"/>
      <c r="P682" s="7"/>
      <c r="Q682" s="7"/>
      <c r="R682" s="7"/>
      <c r="S682" s="7"/>
      <c r="T682" s="7"/>
      <c r="U682" s="7"/>
      <c r="V682" s="8"/>
      <c r="W682" s="8"/>
      <c r="X682" s="8"/>
      <c r="Y682" s="8"/>
      <c r="Z682" s="8"/>
      <c r="AA682" s="8"/>
      <c r="AB682" s="8"/>
      <c r="AC682" s="8"/>
      <c r="AD682" s="8"/>
      <c r="AE682" s="8"/>
      <c r="AF682" s="8"/>
      <c r="AG682" s="8"/>
      <c r="AH682" s="8"/>
      <c r="AI682" s="8"/>
      <c r="AJ682" s="8"/>
      <c r="AK682" s="8"/>
    </row>
    <row r="683" spans="4:37">
      <c r="D683" s="6"/>
      <c r="E683" s="6"/>
      <c r="F683" s="7"/>
      <c r="G683" s="7"/>
      <c r="H683" s="7"/>
      <c r="I683" s="7"/>
      <c r="J683" s="7"/>
      <c r="K683" s="7"/>
      <c r="L683" s="7"/>
      <c r="M683" s="7"/>
      <c r="N683" s="7"/>
      <c r="O683" s="7"/>
      <c r="P683" s="7"/>
      <c r="Q683" s="7"/>
      <c r="R683" s="7"/>
      <c r="S683" s="7"/>
      <c r="T683" s="7"/>
      <c r="U683" s="7"/>
      <c r="V683" s="8"/>
      <c r="W683" s="8"/>
      <c r="X683" s="8"/>
      <c r="Y683" s="8"/>
      <c r="Z683" s="8"/>
      <c r="AA683" s="8"/>
      <c r="AB683" s="8"/>
      <c r="AC683" s="8"/>
      <c r="AD683" s="8"/>
      <c r="AE683" s="8"/>
      <c r="AF683" s="8"/>
      <c r="AG683" s="8"/>
      <c r="AH683" s="8"/>
      <c r="AI683" s="8"/>
      <c r="AJ683" s="8"/>
      <c r="AK683" s="8"/>
    </row>
    <row r="684" spans="4:37">
      <c r="D684" s="6"/>
      <c r="E684" s="6"/>
      <c r="F684" s="7"/>
      <c r="G684" s="7"/>
      <c r="H684" s="7"/>
      <c r="I684" s="7"/>
      <c r="J684" s="7"/>
      <c r="K684" s="7"/>
      <c r="L684" s="7"/>
      <c r="M684" s="7"/>
      <c r="N684" s="7"/>
      <c r="O684" s="7"/>
      <c r="P684" s="7"/>
      <c r="Q684" s="7"/>
      <c r="R684" s="7"/>
      <c r="S684" s="7"/>
      <c r="T684" s="7"/>
      <c r="U684" s="7"/>
      <c r="V684" s="8"/>
      <c r="W684" s="8"/>
      <c r="X684" s="8"/>
      <c r="Y684" s="8"/>
      <c r="Z684" s="8"/>
      <c r="AA684" s="8"/>
      <c r="AB684" s="8"/>
      <c r="AC684" s="8"/>
      <c r="AD684" s="8"/>
      <c r="AE684" s="8"/>
      <c r="AF684" s="8"/>
      <c r="AG684" s="8"/>
      <c r="AH684" s="8"/>
      <c r="AI684" s="8"/>
      <c r="AJ684" s="8"/>
      <c r="AK684" s="8"/>
    </row>
    <row r="685" spans="4:37">
      <c r="D685" s="6"/>
      <c r="E685" s="6"/>
      <c r="F685" s="7"/>
      <c r="G685" s="7"/>
      <c r="H685" s="7"/>
      <c r="I685" s="7"/>
      <c r="J685" s="7"/>
      <c r="K685" s="7"/>
      <c r="L685" s="7"/>
      <c r="M685" s="7"/>
      <c r="N685" s="7"/>
      <c r="O685" s="7"/>
      <c r="P685" s="7"/>
      <c r="Q685" s="7"/>
      <c r="R685" s="7"/>
      <c r="S685" s="7"/>
      <c r="T685" s="7"/>
      <c r="U685" s="7"/>
      <c r="V685" s="8"/>
      <c r="W685" s="8"/>
      <c r="X685" s="8"/>
      <c r="Y685" s="8"/>
      <c r="Z685" s="8"/>
      <c r="AA685" s="8"/>
      <c r="AB685" s="8"/>
      <c r="AC685" s="8"/>
      <c r="AD685" s="8"/>
      <c r="AE685" s="8"/>
      <c r="AF685" s="8"/>
      <c r="AG685" s="8"/>
      <c r="AH685" s="8"/>
      <c r="AI685" s="8"/>
      <c r="AJ685" s="8"/>
      <c r="AK685" s="8"/>
    </row>
    <row r="686" spans="4:37">
      <c r="D686" s="6"/>
      <c r="E686" s="6"/>
      <c r="F686" s="7"/>
      <c r="G686" s="7"/>
      <c r="H686" s="7"/>
      <c r="I686" s="7"/>
      <c r="J686" s="7"/>
      <c r="K686" s="7"/>
      <c r="L686" s="7"/>
      <c r="M686" s="7"/>
      <c r="N686" s="7"/>
      <c r="O686" s="7"/>
      <c r="P686" s="7"/>
      <c r="Q686" s="7"/>
      <c r="R686" s="7"/>
      <c r="S686" s="7"/>
      <c r="T686" s="7"/>
      <c r="U686" s="7"/>
      <c r="V686" s="8"/>
      <c r="W686" s="8"/>
      <c r="X686" s="8"/>
      <c r="Y686" s="8"/>
      <c r="Z686" s="8"/>
      <c r="AA686" s="8"/>
      <c r="AB686" s="8"/>
      <c r="AC686" s="8"/>
      <c r="AD686" s="8"/>
      <c r="AE686" s="8"/>
      <c r="AF686" s="8"/>
      <c r="AG686" s="8"/>
      <c r="AH686" s="8"/>
      <c r="AI686" s="8"/>
      <c r="AJ686" s="8"/>
      <c r="AK686" s="8"/>
    </row>
    <row r="687" spans="4:37">
      <c r="D687" s="6"/>
      <c r="E687" s="6"/>
      <c r="F687" s="7"/>
      <c r="G687" s="7"/>
      <c r="H687" s="7"/>
      <c r="I687" s="7"/>
      <c r="J687" s="7"/>
      <c r="K687" s="7"/>
      <c r="L687" s="7"/>
      <c r="M687" s="7"/>
      <c r="N687" s="7"/>
      <c r="O687" s="7"/>
      <c r="P687" s="7"/>
      <c r="Q687" s="7"/>
      <c r="R687" s="7"/>
      <c r="S687" s="7"/>
      <c r="T687" s="7"/>
      <c r="U687" s="7"/>
      <c r="V687" s="8"/>
      <c r="W687" s="8"/>
      <c r="X687" s="8"/>
      <c r="Y687" s="8"/>
      <c r="Z687" s="8"/>
      <c r="AA687" s="8"/>
      <c r="AB687" s="8"/>
      <c r="AC687" s="8"/>
      <c r="AD687" s="8"/>
      <c r="AE687" s="8"/>
      <c r="AF687" s="8"/>
      <c r="AG687" s="8"/>
      <c r="AH687" s="8"/>
      <c r="AI687" s="8"/>
      <c r="AJ687" s="8"/>
      <c r="AK687" s="8"/>
    </row>
    <row r="688" spans="4:37">
      <c r="D688" s="6"/>
      <c r="E688" s="6"/>
      <c r="F688" s="7"/>
      <c r="G688" s="7"/>
      <c r="H688" s="7"/>
      <c r="I688" s="7"/>
      <c r="J688" s="7"/>
      <c r="K688" s="7"/>
      <c r="L688" s="7"/>
      <c r="M688" s="7"/>
      <c r="N688" s="7"/>
      <c r="O688" s="7"/>
      <c r="P688" s="7"/>
      <c r="Q688" s="7"/>
      <c r="R688" s="7"/>
      <c r="S688" s="7"/>
      <c r="T688" s="7"/>
      <c r="U688" s="7"/>
      <c r="V688" s="8"/>
      <c r="W688" s="8"/>
      <c r="X688" s="8"/>
      <c r="Y688" s="8"/>
      <c r="Z688" s="8"/>
      <c r="AA688" s="8"/>
      <c r="AB688" s="8"/>
      <c r="AC688" s="8"/>
      <c r="AD688" s="8"/>
      <c r="AE688" s="8"/>
      <c r="AF688" s="8"/>
      <c r="AG688" s="8"/>
      <c r="AH688" s="8"/>
      <c r="AI688" s="8"/>
      <c r="AJ688" s="8"/>
      <c r="AK688" s="8"/>
    </row>
    <row r="689" spans="4:37">
      <c r="D689" s="6"/>
      <c r="E689" s="6"/>
      <c r="F689" s="7"/>
      <c r="G689" s="7"/>
      <c r="H689" s="7"/>
      <c r="I689" s="7"/>
      <c r="J689" s="7"/>
      <c r="K689" s="7"/>
      <c r="L689" s="7"/>
      <c r="M689" s="7"/>
      <c r="N689" s="7"/>
      <c r="O689" s="7"/>
      <c r="P689" s="7"/>
      <c r="Q689" s="7"/>
      <c r="R689" s="7"/>
      <c r="S689" s="7"/>
      <c r="T689" s="7"/>
      <c r="U689" s="7"/>
      <c r="V689" s="8"/>
      <c r="W689" s="8"/>
      <c r="X689" s="8"/>
      <c r="Y689" s="8"/>
      <c r="Z689" s="8"/>
      <c r="AA689" s="8"/>
      <c r="AB689" s="8"/>
      <c r="AC689" s="8"/>
      <c r="AD689" s="8"/>
      <c r="AE689" s="8"/>
      <c r="AF689" s="8"/>
      <c r="AG689" s="8"/>
      <c r="AH689" s="8"/>
      <c r="AI689" s="8"/>
      <c r="AJ689" s="8"/>
      <c r="AK689" s="8"/>
    </row>
    <row r="690" spans="4:37">
      <c r="D690" s="6"/>
      <c r="E690" s="6"/>
      <c r="F690" s="7"/>
      <c r="G690" s="7"/>
      <c r="H690" s="7"/>
      <c r="I690" s="7"/>
      <c r="J690" s="7"/>
      <c r="K690" s="7"/>
      <c r="L690" s="7"/>
      <c r="M690" s="7"/>
      <c r="N690" s="7"/>
      <c r="O690" s="7"/>
      <c r="P690" s="7"/>
      <c r="Q690" s="7"/>
      <c r="R690" s="7"/>
      <c r="S690" s="7"/>
      <c r="T690" s="7"/>
      <c r="U690" s="7"/>
      <c r="V690" s="8"/>
      <c r="W690" s="8"/>
      <c r="X690" s="8"/>
      <c r="Y690" s="8"/>
      <c r="Z690" s="8"/>
      <c r="AA690" s="8"/>
      <c r="AB690" s="8"/>
      <c r="AC690" s="8"/>
      <c r="AD690" s="8"/>
      <c r="AE690" s="8"/>
      <c r="AF690" s="8"/>
      <c r="AG690" s="8"/>
      <c r="AH690" s="8"/>
      <c r="AI690" s="8"/>
      <c r="AJ690" s="8"/>
      <c r="AK690" s="8"/>
    </row>
    <row r="691" spans="4:37">
      <c r="D691" s="6"/>
      <c r="E691" s="6"/>
      <c r="F691" s="7"/>
      <c r="G691" s="7"/>
      <c r="H691" s="7"/>
      <c r="I691" s="7"/>
      <c r="J691" s="7"/>
      <c r="K691" s="7"/>
      <c r="L691" s="7"/>
      <c r="M691" s="7"/>
      <c r="N691" s="7"/>
      <c r="O691" s="7"/>
      <c r="P691" s="7"/>
      <c r="Q691" s="7"/>
      <c r="R691" s="7"/>
      <c r="S691" s="7"/>
      <c r="T691" s="7"/>
      <c r="U691" s="7"/>
      <c r="V691" s="8"/>
      <c r="W691" s="8"/>
      <c r="X691" s="8"/>
      <c r="Y691" s="8"/>
      <c r="Z691" s="8"/>
      <c r="AA691" s="8"/>
      <c r="AB691" s="8"/>
      <c r="AC691" s="8"/>
      <c r="AD691" s="8"/>
      <c r="AE691" s="8"/>
      <c r="AF691" s="8"/>
      <c r="AG691" s="8"/>
      <c r="AH691" s="8"/>
      <c r="AI691" s="8"/>
      <c r="AJ691" s="8"/>
      <c r="AK691" s="8"/>
    </row>
    <row r="692" spans="4:37">
      <c r="D692" s="6"/>
      <c r="E692" s="6"/>
      <c r="F692" s="7"/>
      <c r="G692" s="7"/>
      <c r="H692" s="7"/>
      <c r="I692" s="7"/>
      <c r="J692" s="7"/>
      <c r="K692" s="7"/>
      <c r="L692" s="7"/>
      <c r="M692" s="7"/>
      <c r="N692" s="7"/>
      <c r="O692" s="7"/>
      <c r="P692" s="7"/>
      <c r="Q692" s="7"/>
      <c r="R692" s="7"/>
      <c r="S692" s="7"/>
      <c r="T692" s="7"/>
      <c r="U692" s="7"/>
      <c r="V692" s="8"/>
      <c r="W692" s="8"/>
      <c r="X692" s="8"/>
      <c r="Y692" s="8"/>
      <c r="Z692" s="8"/>
      <c r="AA692" s="8"/>
      <c r="AB692" s="8"/>
      <c r="AC692" s="8"/>
      <c r="AD692" s="8"/>
      <c r="AE692" s="8"/>
      <c r="AF692" s="8"/>
      <c r="AG692" s="8"/>
      <c r="AH692" s="8"/>
      <c r="AI692" s="8"/>
      <c r="AJ692" s="8"/>
      <c r="AK692" s="8"/>
    </row>
    <row r="693" spans="4:37">
      <c r="D693" s="6"/>
      <c r="E693" s="6"/>
      <c r="F693" s="7"/>
      <c r="G693" s="7"/>
      <c r="H693" s="7"/>
      <c r="I693" s="7"/>
      <c r="J693" s="7"/>
      <c r="K693" s="7"/>
      <c r="L693" s="7"/>
      <c r="M693" s="7"/>
      <c r="N693" s="7"/>
      <c r="O693" s="7"/>
      <c r="P693" s="7"/>
      <c r="Q693" s="7"/>
      <c r="R693" s="7"/>
      <c r="S693" s="7"/>
      <c r="T693" s="7"/>
      <c r="U693" s="7"/>
      <c r="V693" s="8"/>
      <c r="W693" s="8"/>
      <c r="X693" s="8"/>
      <c r="Y693" s="8"/>
      <c r="Z693" s="8"/>
      <c r="AA693" s="8"/>
      <c r="AB693" s="8"/>
      <c r="AC693" s="8"/>
      <c r="AD693" s="8"/>
      <c r="AE693" s="8"/>
      <c r="AF693" s="8"/>
      <c r="AG693" s="8"/>
      <c r="AH693" s="8"/>
      <c r="AI693" s="8"/>
      <c r="AJ693" s="8"/>
      <c r="AK693" s="8"/>
    </row>
    <row r="694" spans="4:37">
      <c r="D694" s="6"/>
      <c r="E694" s="6"/>
      <c r="F694" s="7"/>
      <c r="G694" s="7"/>
      <c r="H694" s="7"/>
      <c r="I694" s="7"/>
      <c r="J694" s="7"/>
      <c r="K694" s="7"/>
      <c r="L694" s="7"/>
      <c r="M694" s="7"/>
      <c r="N694" s="7"/>
      <c r="O694" s="7"/>
      <c r="P694" s="7"/>
      <c r="Q694" s="7"/>
      <c r="R694" s="7"/>
      <c r="S694" s="7"/>
      <c r="T694" s="7"/>
      <c r="U694" s="7"/>
      <c r="V694" s="8"/>
      <c r="W694" s="8"/>
      <c r="X694" s="8"/>
      <c r="Y694" s="8"/>
      <c r="Z694" s="8"/>
      <c r="AA694" s="8"/>
      <c r="AB694" s="8"/>
      <c r="AC694" s="8"/>
      <c r="AD694" s="8"/>
      <c r="AE694" s="8"/>
      <c r="AF694" s="8"/>
      <c r="AG694" s="8"/>
      <c r="AH694" s="8"/>
      <c r="AI694" s="8"/>
      <c r="AJ694" s="8"/>
      <c r="AK694" s="8"/>
    </row>
    <row r="695" spans="4:37">
      <c r="D695" s="6"/>
      <c r="E695" s="6"/>
      <c r="F695" s="7"/>
      <c r="G695" s="7"/>
      <c r="H695" s="7"/>
      <c r="I695" s="7"/>
      <c r="J695" s="7"/>
      <c r="K695" s="7"/>
      <c r="L695" s="7"/>
      <c r="M695" s="7"/>
      <c r="N695" s="7"/>
      <c r="O695" s="7"/>
      <c r="P695" s="7"/>
      <c r="Q695" s="7"/>
      <c r="R695" s="7"/>
      <c r="S695" s="7"/>
      <c r="T695" s="7"/>
      <c r="U695" s="7"/>
      <c r="V695" s="8"/>
      <c r="W695" s="8"/>
      <c r="X695" s="8"/>
      <c r="Y695" s="8"/>
      <c r="Z695" s="8"/>
      <c r="AA695" s="8"/>
      <c r="AB695" s="8"/>
      <c r="AC695" s="8"/>
      <c r="AD695" s="8"/>
      <c r="AE695" s="8"/>
      <c r="AF695" s="8"/>
      <c r="AG695" s="8"/>
      <c r="AH695" s="8"/>
      <c r="AI695" s="8"/>
      <c r="AJ695" s="8"/>
      <c r="AK695" s="8"/>
    </row>
    <row r="696" spans="4:37">
      <c r="D696" s="6"/>
      <c r="E696" s="6"/>
      <c r="F696" s="7"/>
      <c r="G696" s="7"/>
      <c r="H696" s="7"/>
      <c r="I696" s="7"/>
      <c r="J696" s="7"/>
      <c r="K696" s="7"/>
      <c r="L696" s="7"/>
      <c r="M696" s="7"/>
      <c r="N696" s="7"/>
      <c r="O696" s="7"/>
      <c r="P696" s="7"/>
      <c r="Q696" s="7"/>
      <c r="R696" s="7"/>
      <c r="S696" s="7"/>
      <c r="T696" s="7"/>
      <c r="U696" s="7"/>
      <c r="V696" s="8"/>
      <c r="W696" s="8"/>
      <c r="X696" s="8"/>
      <c r="Y696" s="8"/>
      <c r="Z696" s="8"/>
      <c r="AA696" s="8"/>
      <c r="AB696" s="8"/>
      <c r="AC696" s="8"/>
      <c r="AD696" s="8"/>
      <c r="AE696" s="8"/>
      <c r="AF696" s="8"/>
      <c r="AG696" s="8"/>
      <c r="AH696" s="8"/>
      <c r="AI696" s="8"/>
      <c r="AJ696" s="8"/>
      <c r="AK696" s="8"/>
    </row>
    <row r="697" spans="4:37">
      <c r="D697" s="6"/>
      <c r="E697" s="6"/>
      <c r="F697" s="7"/>
      <c r="G697" s="7"/>
      <c r="H697" s="7"/>
      <c r="I697" s="7"/>
      <c r="J697" s="7"/>
      <c r="K697" s="7"/>
      <c r="L697" s="7"/>
      <c r="M697" s="7"/>
      <c r="N697" s="7"/>
      <c r="O697" s="7"/>
      <c r="P697" s="7"/>
      <c r="Q697" s="7"/>
      <c r="R697" s="7"/>
      <c r="S697" s="7"/>
      <c r="T697" s="7"/>
      <c r="U697" s="7"/>
      <c r="V697" s="8"/>
      <c r="W697" s="8"/>
      <c r="X697" s="8"/>
      <c r="Y697" s="8"/>
      <c r="Z697" s="8"/>
      <c r="AA697" s="8"/>
      <c r="AB697" s="8"/>
      <c r="AC697" s="8"/>
      <c r="AD697" s="8"/>
      <c r="AE697" s="8"/>
      <c r="AF697" s="8"/>
      <c r="AG697" s="8"/>
      <c r="AH697" s="8"/>
      <c r="AI697" s="8"/>
      <c r="AJ697" s="8"/>
      <c r="AK697" s="8"/>
    </row>
    <row r="698" spans="4:37">
      <c r="D698" s="6"/>
      <c r="E698" s="6"/>
      <c r="F698" s="7"/>
      <c r="G698" s="7"/>
      <c r="H698" s="7"/>
      <c r="I698" s="7"/>
      <c r="J698" s="7"/>
      <c r="K698" s="7"/>
      <c r="L698" s="7"/>
      <c r="M698" s="7"/>
      <c r="N698" s="7"/>
      <c r="O698" s="7"/>
      <c r="P698" s="7"/>
      <c r="Q698" s="7"/>
      <c r="R698" s="7"/>
      <c r="S698" s="7"/>
      <c r="T698" s="7"/>
      <c r="U698" s="7"/>
      <c r="V698" s="8"/>
      <c r="W698" s="8"/>
      <c r="X698" s="8"/>
      <c r="Y698" s="8"/>
      <c r="Z698" s="8"/>
      <c r="AA698" s="8"/>
      <c r="AB698" s="8"/>
      <c r="AC698" s="8"/>
      <c r="AD698" s="8"/>
      <c r="AE698" s="8"/>
      <c r="AF698" s="8"/>
      <c r="AG698" s="8"/>
      <c r="AH698" s="8"/>
      <c r="AI698" s="8"/>
      <c r="AJ698" s="8"/>
      <c r="AK698" s="8"/>
    </row>
    <row r="699" spans="4:37">
      <c r="D699" s="6"/>
      <c r="E699" s="6"/>
      <c r="F699" s="7"/>
      <c r="G699" s="7"/>
      <c r="H699" s="7"/>
      <c r="I699" s="7"/>
      <c r="J699" s="7"/>
      <c r="K699" s="7"/>
      <c r="L699" s="7"/>
      <c r="M699" s="7"/>
      <c r="N699" s="7"/>
      <c r="O699" s="7"/>
      <c r="P699" s="7"/>
      <c r="Q699" s="7"/>
      <c r="R699" s="7"/>
      <c r="S699" s="7"/>
      <c r="T699" s="7"/>
      <c r="U699" s="7"/>
      <c r="V699" s="8"/>
      <c r="W699" s="8"/>
      <c r="X699" s="8"/>
      <c r="Y699" s="8"/>
      <c r="Z699" s="8"/>
      <c r="AA699" s="8"/>
      <c r="AB699" s="8"/>
      <c r="AC699" s="8"/>
      <c r="AD699" s="8"/>
      <c r="AE699" s="8"/>
      <c r="AF699" s="8"/>
      <c r="AG699" s="8"/>
      <c r="AH699" s="8"/>
      <c r="AI699" s="8"/>
      <c r="AJ699" s="8"/>
      <c r="AK699" s="8"/>
    </row>
    <row r="700" spans="4:37">
      <c r="D700" s="6"/>
      <c r="E700" s="6"/>
      <c r="F700" s="7"/>
      <c r="G700" s="7"/>
      <c r="H700" s="7"/>
      <c r="I700" s="7"/>
      <c r="J700" s="7"/>
      <c r="K700" s="7"/>
      <c r="L700" s="7"/>
      <c r="M700" s="7"/>
      <c r="N700" s="7"/>
      <c r="O700" s="7"/>
      <c r="P700" s="7"/>
      <c r="Q700" s="7"/>
      <c r="R700" s="7"/>
      <c r="S700" s="7"/>
      <c r="T700" s="7"/>
      <c r="U700" s="7"/>
      <c r="V700" s="8"/>
      <c r="W700" s="8"/>
      <c r="X700" s="8"/>
      <c r="Y700" s="8"/>
      <c r="Z700" s="8"/>
      <c r="AA700" s="8"/>
      <c r="AB700" s="8"/>
      <c r="AC700" s="8"/>
      <c r="AD700" s="8"/>
      <c r="AE700" s="8"/>
      <c r="AF700" s="8"/>
      <c r="AG700" s="8"/>
      <c r="AH700" s="8"/>
      <c r="AI700" s="8"/>
      <c r="AJ700" s="8"/>
      <c r="AK700" s="8"/>
    </row>
    <row r="701" spans="4:37">
      <c r="D701" s="6"/>
      <c r="E701" s="6"/>
      <c r="F701" s="7"/>
      <c r="G701" s="7"/>
      <c r="H701" s="7"/>
      <c r="I701" s="7"/>
      <c r="J701" s="7"/>
      <c r="K701" s="7"/>
      <c r="L701" s="7"/>
      <c r="M701" s="7"/>
      <c r="N701" s="7"/>
      <c r="O701" s="7"/>
      <c r="P701" s="7"/>
      <c r="Q701" s="7"/>
      <c r="R701" s="7"/>
      <c r="S701" s="7"/>
      <c r="T701" s="7"/>
      <c r="U701" s="7"/>
      <c r="V701" s="8"/>
      <c r="W701" s="8"/>
      <c r="X701" s="8"/>
      <c r="Y701" s="8"/>
      <c r="Z701" s="8"/>
      <c r="AA701" s="8"/>
      <c r="AB701" s="8"/>
      <c r="AC701" s="8"/>
      <c r="AD701" s="8"/>
      <c r="AE701" s="8"/>
      <c r="AF701" s="8"/>
      <c r="AG701" s="8"/>
      <c r="AH701" s="8"/>
      <c r="AI701" s="8"/>
      <c r="AJ701" s="8"/>
      <c r="AK701" s="8"/>
    </row>
    <row r="702" spans="4:37">
      <c r="D702" s="6"/>
      <c r="E702" s="6"/>
      <c r="F702" s="7"/>
      <c r="G702" s="7"/>
      <c r="H702" s="7"/>
      <c r="I702" s="7"/>
      <c r="J702" s="7"/>
      <c r="K702" s="7"/>
      <c r="L702" s="7"/>
      <c r="M702" s="7"/>
      <c r="N702" s="7"/>
      <c r="O702" s="7"/>
      <c r="P702" s="7"/>
      <c r="Q702" s="7"/>
      <c r="R702" s="7"/>
      <c r="S702" s="7"/>
      <c r="T702" s="7"/>
      <c r="U702" s="7"/>
      <c r="V702" s="8"/>
      <c r="W702" s="8"/>
      <c r="X702" s="8"/>
      <c r="Y702" s="8"/>
      <c r="Z702" s="8"/>
      <c r="AA702" s="8"/>
      <c r="AB702" s="8"/>
      <c r="AC702" s="8"/>
      <c r="AD702" s="8"/>
      <c r="AE702" s="8"/>
      <c r="AF702" s="8"/>
      <c r="AG702" s="8"/>
      <c r="AH702" s="8"/>
      <c r="AI702" s="8"/>
      <c r="AJ702" s="8"/>
      <c r="AK702" s="8"/>
    </row>
    <row r="703" spans="4:37">
      <c r="D703" s="6"/>
      <c r="E703" s="6"/>
      <c r="F703" s="7"/>
      <c r="G703" s="7"/>
      <c r="H703" s="7"/>
      <c r="I703" s="7"/>
      <c r="J703" s="7"/>
      <c r="K703" s="7"/>
      <c r="L703" s="7"/>
      <c r="M703" s="7"/>
      <c r="N703" s="7"/>
      <c r="O703" s="7"/>
      <c r="P703" s="7"/>
      <c r="Q703" s="7"/>
      <c r="R703" s="7"/>
      <c r="S703" s="7"/>
      <c r="T703" s="7"/>
      <c r="U703" s="7"/>
      <c r="V703" s="8"/>
      <c r="W703" s="8"/>
      <c r="X703" s="8"/>
      <c r="Y703" s="8"/>
      <c r="Z703" s="8"/>
      <c r="AA703" s="8"/>
      <c r="AB703" s="8"/>
      <c r="AC703" s="8"/>
      <c r="AD703" s="8"/>
      <c r="AE703" s="8"/>
      <c r="AF703" s="8"/>
      <c r="AG703" s="8"/>
      <c r="AH703" s="8"/>
      <c r="AI703" s="8"/>
      <c r="AJ703" s="8"/>
      <c r="AK703" s="8"/>
    </row>
    <row r="704" spans="4:37">
      <c r="D704" s="6"/>
      <c r="E704" s="6"/>
      <c r="F704" s="7"/>
      <c r="G704" s="7"/>
      <c r="H704" s="7"/>
      <c r="I704" s="7"/>
      <c r="J704" s="7"/>
      <c r="K704" s="7"/>
      <c r="L704" s="7"/>
      <c r="M704" s="7"/>
      <c r="N704" s="7"/>
      <c r="O704" s="7"/>
      <c r="P704" s="7"/>
      <c r="Q704" s="7"/>
      <c r="R704" s="7"/>
      <c r="S704" s="7"/>
      <c r="T704" s="7"/>
      <c r="U704" s="7"/>
      <c r="V704" s="8"/>
      <c r="W704" s="8"/>
      <c r="X704" s="8"/>
      <c r="Y704" s="8"/>
      <c r="Z704" s="8"/>
      <c r="AA704" s="8"/>
      <c r="AB704" s="8"/>
      <c r="AC704" s="8"/>
      <c r="AD704" s="8"/>
      <c r="AE704" s="8"/>
      <c r="AF704" s="8"/>
      <c r="AG704" s="8"/>
      <c r="AH704" s="8"/>
      <c r="AI704" s="8"/>
      <c r="AJ704" s="8"/>
      <c r="AK704" s="8"/>
    </row>
    <row r="705" spans="4:37">
      <c r="D705" s="6"/>
      <c r="E705" s="6"/>
      <c r="F705" s="7"/>
      <c r="G705" s="7"/>
      <c r="H705" s="7"/>
      <c r="I705" s="7"/>
      <c r="J705" s="7"/>
      <c r="K705" s="7"/>
      <c r="L705" s="7"/>
      <c r="M705" s="7"/>
      <c r="N705" s="7"/>
      <c r="O705" s="7"/>
      <c r="P705" s="7"/>
      <c r="Q705" s="7"/>
      <c r="R705" s="7"/>
      <c r="S705" s="7"/>
      <c r="T705" s="7"/>
      <c r="U705" s="7"/>
      <c r="V705" s="8"/>
      <c r="W705" s="8"/>
      <c r="X705" s="8"/>
      <c r="Y705" s="8"/>
      <c r="Z705" s="8"/>
      <c r="AA705" s="8"/>
      <c r="AB705" s="8"/>
      <c r="AC705" s="8"/>
      <c r="AD705" s="8"/>
      <c r="AE705" s="8"/>
      <c r="AF705" s="8"/>
      <c r="AG705" s="8"/>
      <c r="AH705" s="8"/>
      <c r="AI705" s="8"/>
      <c r="AJ705" s="8"/>
      <c r="AK705" s="8"/>
    </row>
    <row r="706" spans="4:37">
      <c r="D706" s="6"/>
      <c r="E706" s="6"/>
      <c r="F706" s="7"/>
      <c r="G706" s="7"/>
      <c r="H706" s="7"/>
      <c r="I706" s="7"/>
      <c r="J706" s="7"/>
      <c r="K706" s="7"/>
      <c r="L706" s="7"/>
      <c r="M706" s="7"/>
      <c r="N706" s="7"/>
      <c r="O706" s="7"/>
      <c r="P706" s="7"/>
      <c r="Q706" s="7"/>
      <c r="R706" s="7"/>
      <c r="S706" s="7"/>
      <c r="T706" s="7"/>
      <c r="U706" s="7"/>
      <c r="V706" s="8"/>
      <c r="W706" s="8"/>
      <c r="X706" s="8"/>
      <c r="Y706" s="8"/>
      <c r="Z706" s="8"/>
      <c r="AA706" s="8"/>
      <c r="AB706" s="8"/>
      <c r="AC706" s="8"/>
      <c r="AD706" s="8"/>
      <c r="AE706" s="8"/>
      <c r="AF706" s="8"/>
      <c r="AG706" s="8"/>
      <c r="AH706" s="8"/>
      <c r="AI706" s="8"/>
      <c r="AJ706" s="8"/>
      <c r="AK706" s="8"/>
    </row>
    <row r="707" spans="4:37">
      <c r="D707" s="6"/>
      <c r="E707" s="6"/>
      <c r="F707" s="7"/>
      <c r="G707" s="7"/>
      <c r="H707" s="7"/>
      <c r="I707" s="7"/>
      <c r="J707" s="7"/>
      <c r="K707" s="7"/>
      <c r="L707" s="7"/>
      <c r="M707" s="7"/>
      <c r="N707" s="7"/>
      <c r="O707" s="7"/>
      <c r="P707" s="7"/>
      <c r="Q707" s="7"/>
      <c r="R707" s="7"/>
      <c r="S707" s="7"/>
      <c r="T707" s="7"/>
      <c r="U707" s="7"/>
      <c r="V707" s="8"/>
      <c r="W707" s="8"/>
      <c r="X707" s="8"/>
      <c r="Y707" s="8"/>
      <c r="Z707" s="8"/>
      <c r="AA707" s="8"/>
      <c r="AB707" s="8"/>
      <c r="AC707" s="8"/>
      <c r="AD707" s="8"/>
      <c r="AE707" s="8"/>
      <c r="AF707" s="8"/>
      <c r="AG707" s="8"/>
      <c r="AH707" s="8"/>
      <c r="AI707" s="8"/>
      <c r="AJ707" s="8"/>
      <c r="AK707" s="8"/>
    </row>
    <row r="708" spans="4:37">
      <c r="D708" s="6"/>
      <c r="E708" s="6"/>
      <c r="F708" s="7"/>
      <c r="G708" s="7"/>
      <c r="H708" s="7"/>
      <c r="I708" s="7"/>
      <c r="J708" s="7"/>
      <c r="K708" s="7"/>
      <c r="L708" s="7"/>
      <c r="M708" s="7"/>
      <c r="N708" s="7"/>
      <c r="O708" s="7"/>
      <c r="P708" s="7"/>
      <c r="Q708" s="7"/>
      <c r="R708" s="7"/>
      <c r="S708" s="7"/>
      <c r="T708" s="7"/>
      <c r="U708" s="7"/>
      <c r="V708" s="8"/>
      <c r="W708" s="8"/>
      <c r="X708" s="8"/>
      <c r="Y708" s="8"/>
      <c r="Z708" s="8"/>
      <c r="AA708" s="8"/>
      <c r="AB708" s="8"/>
      <c r="AC708" s="8"/>
      <c r="AD708" s="8"/>
      <c r="AE708" s="8"/>
      <c r="AF708" s="8"/>
      <c r="AG708" s="8"/>
      <c r="AH708" s="8"/>
      <c r="AI708" s="8"/>
      <c r="AJ708" s="8"/>
      <c r="AK708" s="8"/>
    </row>
    <row r="709" spans="4:37">
      <c r="D709" s="6"/>
      <c r="E709" s="6"/>
      <c r="F709" s="7"/>
      <c r="G709" s="7"/>
      <c r="H709" s="7"/>
      <c r="I709" s="7"/>
      <c r="J709" s="7"/>
      <c r="K709" s="7"/>
      <c r="L709" s="7"/>
      <c r="M709" s="7"/>
      <c r="N709" s="7"/>
      <c r="O709" s="7"/>
      <c r="P709" s="7"/>
      <c r="Q709" s="7"/>
      <c r="R709" s="7"/>
      <c r="S709" s="7"/>
      <c r="T709" s="7"/>
      <c r="U709" s="7"/>
      <c r="V709" s="8"/>
      <c r="W709" s="8"/>
      <c r="X709" s="8"/>
      <c r="Y709" s="8"/>
      <c r="Z709" s="8"/>
      <c r="AA709" s="8"/>
      <c r="AB709" s="8"/>
      <c r="AC709" s="8"/>
      <c r="AD709" s="8"/>
      <c r="AE709" s="8"/>
      <c r="AF709" s="8"/>
      <c r="AG709" s="8"/>
      <c r="AH709" s="8"/>
      <c r="AI709" s="8"/>
      <c r="AJ709" s="8"/>
      <c r="AK709" s="8"/>
    </row>
    <row r="710" spans="4:37">
      <c r="D710" s="6"/>
      <c r="E710" s="6"/>
      <c r="F710" s="7"/>
      <c r="G710" s="7"/>
      <c r="H710" s="7"/>
      <c r="I710" s="7"/>
      <c r="J710" s="7"/>
      <c r="K710" s="7"/>
      <c r="L710" s="7"/>
      <c r="M710" s="7"/>
      <c r="N710" s="7"/>
      <c r="O710" s="7"/>
      <c r="P710" s="7"/>
      <c r="Q710" s="7"/>
      <c r="R710" s="7"/>
      <c r="S710" s="7"/>
      <c r="T710" s="7"/>
      <c r="U710" s="7"/>
      <c r="V710" s="8"/>
      <c r="W710" s="8"/>
      <c r="X710" s="8"/>
      <c r="Y710" s="8"/>
      <c r="Z710" s="8"/>
      <c r="AA710" s="8"/>
      <c r="AB710" s="8"/>
      <c r="AC710" s="8"/>
      <c r="AD710" s="8"/>
      <c r="AE710" s="8"/>
      <c r="AF710" s="8"/>
      <c r="AG710" s="8"/>
      <c r="AH710" s="8"/>
      <c r="AI710" s="8"/>
      <c r="AJ710" s="8"/>
      <c r="AK710" s="8"/>
    </row>
    <row r="711" spans="4:37">
      <c r="D711" s="6"/>
      <c r="E711" s="6"/>
      <c r="F711" s="7"/>
      <c r="G711" s="7"/>
      <c r="H711" s="7"/>
      <c r="I711" s="7"/>
      <c r="J711" s="7"/>
      <c r="K711" s="7"/>
      <c r="L711" s="7"/>
      <c r="M711" s="7"/>
      <c r="N711" s="7"/>
      <c r="O711" s="7"/>
      <c r="P711" s="7"/>
      <c r="Q711" s="7"/>
      <c r="R711" s="7"/>
      <c r="S711" s="7"/>
      <c r="T711" s="7"/>
      <c r="U711" s="7"/>
      <c r="V711" s="8"/>
      <c r="W711" s="8"/>
      <c r="X711" s="8"/>
      <c r="Y711" s="8"/>
      <c r="Z711" s="8"/>
      <c r="AA711" s="8"/>
      <c r="AB711" s="8"/>
      <c r="AC711" s="8"/>
      <c r="AD711" s="8"/>
      <c r="AE711" s="8"/>
      <c r="AF711" s="8"/>
      <c r="AG711" s="8"/>
      <c r="AH711" s="8"/>
      <c r="AI711" s="8"/>
      <c r="AJ711" s="8"/>
      <c r="AK711" s="8"/>
    </row>
    <row r="712" spans="4:37">
      <c r="D712" s="6"/>
      <c r="E712" s="6"/>
      <c r="F712" s="7"/>
      <c r="G712" s="7"/>
      <c r="H712" s="7"/>
      <c r="I712" s="7"/>
      <c r="J712" s="7"/>
      <c r="K712" s="7"/>
      <c r="L712" s="7"/>
      <c r="M712" s="7"/>
      <c r="N712" s="7"/>
      <c r="O712" s="7"/>
      <c r="P712" s="7"/>
      <c r="Q712" s="7"/>
      <c r="R712" s="7"/>
      <c r="S712" s="7"/>
      <c r="T712" s="7"/>
      <c r="U712" s="7"/>
      <c r="V712" s="8"/>
      <c r="W712" s="8"/>
      <c r="X712" s="8"/>
      <c r="Y712" s="8"/>
      <c r="Z712" s="8"/>
      <c r="AA712" s="8"/>
      <c r="AB712" s="8"/>
      <c r="AC712" s="8"/>
      <c r="AD712" s="8"/>
      <c r="AE712" s="8"/>
      <c r="AF712" s="8"/>
      <c r="AG712" s="8"/>
      <c r="AH712" s="8"/>
      <c r="AI712" s="8"/>
      <c r="AJ712" s="8"/>
      <c r="AK712" s="8"/>
    </row>
    <row r="713" spans="4:37">
      <c r="D713" s="6"/>
      <c r="E713" s="6"/>
      <c r="F713" s="7"/>
      <c r="G713" s="7"/>
      <c r="H713" s="7"/>
      <c r="I713" s="7"/>
      <c r="J713" s="7"/>
      <c r="K713" s="7"/>
      <c r="L713" s="7"/>
      <c r="M713" s="7"/>
      <c r="N713" s="7"/>
      <c r="O713" s="7"/>
      <c r="P713" s="7"/>
      <c r="Q713" s="7"/>
      <c r="R713" s="7"/>
      <c r="S713" s="7"/>
      <c r="T713" s="7"/>
      <c r="U713" s="7"/>
      <c r="V713" s="8"/>
      <c r="W713" s="8"/>
      <c r="X713" s="8"/>
      <c r="Y713" s="8"/>
      <c r="Z713" s="8"/>
      <c r="AA713" s="8"/>
      <c r="AB713" s="8"/>
      <c r="AC713" s="8"/>
      <c r="AD713" s="8"/>
      <c r="AE713" s="8"/>
      <c r="AF713" s="8"/>
      <c r="AG713" s="8"/>
      <c r="AH713" s="8"/>
      <c r="AI713" s="8"/>
      <c r="AJ713" s="8"/>
      <c r="AK713" s="8"/>
    </row>
    <row r="714" spans="4:37">
      <c r="D714" s="6"/>
      <c r="E714" s="6"/>
      <c r="F714" s="7"/>
      <c r="G714" s="7"/>
      <c r="H714" s="7"/>
      <c r="I714" s="7"/>
      <c r="J714" s="7"/>
      <c r="K714" s="7"/>
      <c r="L714" s="7"/>
      <c r="M714" s="7"/>
      <c r="N714" s="7"/>
      <c r="O714" s="7"/>
      <c r="P714" s="7"/>
      <c r="Q714" s="7"/>
      <c r="R714" s="7"/>
      <c r="S714" s="7"/>
      <c r="T714" s="7"/>
      <c r="U714" s="7"/>
      <c r="V714" s="8"/>
      <c r="W714" s="8"/>
      <c r="X714" s="8"/>
      <c r="Y714" s="8"/>
      <c r="Z714" s="8"/>
      <c r="AA714" s="8"/>
      <c r="AB714" s="8"/>
      <c r="AC714" s="8"/>
      <c r="AD714" s="8"/>
      <c r="AE714" s="8"/>
      <c r="AF714" s="8"/>
      <c r="AG714" s="8"/>
      <c r="AH714" s="8"/>
      <c r="AI714" s="8"/>
      <c r="AJ714" s="8"/>
      <c r="AK714" s="8"/>
    </row>
    <row r="715" spans="4:37">
      <c r="D715" s="6"/>
      <c r="E715" s="6"/>
      <c r="F715" s="7"/>
      <c r="G715" s="7"/>
      <c r="H715" s="7"/>
      <c r="I715" s="7"/>
      <c r="J715" s="7"/>
      <c r="K715" s="7"/>
      <c r="L715" s="7"/>
      <c r="M715" s="7"/>
      <c r="N715" s="7"/>
      <c r="O715" s="7"/>
      <c r="P715" s="7"/>
      <c r="Q715" s="7"/>
      <c r="R715" s="7"/>
      <c r="S715" s="7"/>
      <c r="T715" s="7"/>
      <c r="U715" s="7"/>
      <c r="V715" s="8"/>
      <c r="W715" s="8"/>
      <c r="X715" s="8"/>
      <c r="Y715" s="8"/>
      <c r="Z715" s="8"/>
      <c r="AA715" s="8"/>
      <c r="AB715" s="8"/>
      <c r="AC715" s="8"/>
      <c r="AD715" s="8"/>
      <c r="AE715" s="8"/>
      <c r="AF715" s="8"/>
      <c r="AG715" s="8"/>
      <c r="AH715" s="8"/>
      <c r="AI715" s="8"/>
      <c r="AJ715" s="8"/>
      <c r="AK715" s="8"/>
    </row>
    <row r="716" spans="4:37">
      <c r="D716" s="6"/>
      <c r="E716" s="6"/>
      <c r="F716" s="7"/>
      <c r="G716" s="7"/>
      <c r="H716" s="7"/>
      <c r="I716" s="7"/>
      <c r="J716" s="7"/>
      <c r="K716" s="7"/>
      <c r="L716" s="7"/>
      <c r="M716" s="7"/>
      <c r="N716" s="7"/>
      <c r="O716" s="7"/>
      <c r="P716" s="7"/>
      <c r="Q716" s="7"/>
      <c r="R716" s="7"/>
      <c r="S716" s="7"/>
      <c r="T716" s="7"/>
      <c r="U716" s="7"/>
      <c r="V716" s="8"/>
      <c r="W716" s="8"/>
      <c r="X716" s="8"/>
      <c r="Y716" s="8"/>
      <c r="Z716" s="8"/>
      <c r="AA716" s="8"/>
      <c r="AB716" s="8"/>
      <c r="AC716" s="8"/>
      <c r="AD716" s="8"/>
      <c r="AE716" s="8"/>
      <c r="AF716" s="8"/>
      <c r="AG716" s="8"/>
      <c r="AH716" s="8"/>
      <c r="AI716" s="8"/>
      <c r="AJ716" s="8"/>
      <c r="AK716" s="8"/>
    </row>
    <row r="717" spans="4:37">
      <c r="D717" s="6"/>
      <c r="E717" s="6"/>
      <c r="F717" s="7"/>
      <c r="G717" s="7"/>
      <c r="H717" s="7"/>
      <c r="I717" s="7"/>
      <c r="J717" s="7"/>
      <c r="K717" s="7"/>
      <c r="L717" s="7"/>
      <c r="M717" s="7"/>
      <c r="N717" s="7"/>
      <c r="O717" s="7"/>
      <c r="P717" s="7"/>
      <c r="Q717" s="7"/>
      <c r="R717" s="7"/>
      <c r="S717" s="7"/>
      <c r="T717" s="7"/>
      <c r="U717" s="7"/>
      <c r="V717" s="8"/>
      <c r="W717" s="8"/>
      <c r="X717" s="8"/>
      <c r="Y717" s="8"/>
      <c r="Z717" s="8"/>
      <c r="AA717" s="8"/>
      <c r="AB717" s="8"/>
      <c r="AC717" s="8"/>
      <c r="AD717" s="8"/>
      <c r="AE717" s="8"/>
      <c r="AF717" s="8"/>
      <c r="AG717" s="8"/>
      <c r="AH717" s="8"/>
      <c r="AI717" s="8"/>
      <c r="AJ717" s="8"/>
      <c r="AK717" s="8"/>
    </row>
    <row r="718" spans="4:37">
      <c r="D718" s="6"/>
      <c r="E718" s="6"/>
      <c r="F718" s="7"/>
      <c r="G718" s="7"/>
      <c r="H718" s="7"/>
      <c r="I718" s="7"/>
      <c r="J718" s="7"/>
      <c r="K718" s="7"/>
      <c r="L718" s="7"/>
      <c r="M718" s="7"/>
      <c r="N718" s="7"/>
      <c r="O718" s="7"/>
      <c r="P718" s="7"/>
      <c r="Q718" s="7"/>
      <c r="R718" s="7"/>
      <c r="S718" s="7"/>
      <c r="T718" s="7"/>
      <c r="U718" s="7"/>
      <c r="V718" s="8"/>
      <c r="W718" s="8"/>
      <c r="X718" s="8"/>
      <c r="Y718" s="8"/>
      <c r="Z718" s="8"/>
      <c r="AA718" s="8"/>
      <c r="AB718" s="8"/>
      <c r="AC718" s="8"/>
      <c r="AD718" s="8"/>
      <c r="AE718" s="8"/>
      <c r="AF718" s="8"/>
      <c r="AG718" s="8"/>
      <c r="AH718" s="8"/>
      <c r="AI718" s="8"/>
      <c r="AJ718" s="8"/>
      <c r="AK718" s="8"/>
    </row>
    <row r="719" spans="4:37">
      <c r="D719" s="6"/>
      <c r="E719" s="6"/>
      <c r="F719" s="7"/>
      <c r="G719" s="7"/>
      <c r="H719" s="7"/>
      <c r="I719" s="7"/>
      <c r="J719" s="7"/>
      <c r="K719" s="7"/>
      <c r="L719" s="7"/>
      <c r="M719" s="7"/>
      <c r="N719" s="7"/>
      <c r="O719" s="7"/>
      <c r="P719" s="7"/>
      <c r="Q719" s="7"/>
      <c r="R719" s="7"/>
      <c r="S719" s="7"/>
      <c r="T719" s="7"/>
      <c r="U719" s="7"/>
      <c r="V719" s="8"/>
      <c r="W719" s="8"/>
      <c r="X719" s="8"/>
      <c r="Y719" s="8"/>
      <c r="Z719" s="8"/>
      <c r="AA719" s="8"/>
      <c r="AB719" s="8"/>
      <c r="AC719" s="8"/>
      <c r="AD719" s="8"/>
      <c r="AE719" s="8"/>
      <c r="AF719" s="8"/>
      <c r="AG719" s="8"/>
      <c r="AH719" s="8"/>
      <c r="AI719" s="8"/>
      <c r="AJ719" s="8"/>
      <c r="AK719" s="8"/>
    </row>
    <row r="720" spans="4:37">
      <c r="D720" s="6"/>
      <c r="E720" s="6"/>
      <c r="F720" s="7"/>
      <c r="G720" s="7"/>
      <c r="H720" s="7"/>
      <c r="I720" s="7"/>
      <c r="J720" s="7"/>
      <c r="K720" s="7"/>
      <c r="L720" s="7"/>
      <c r="M720" s="7"/>
      <c r="N720" s="7"/>
      <c r="O720" s="7"/>
      <c r="P720" s="7"/>
      <c r="Q720" s="7"/>
      <c r="R720" s="7"/>
      <c r="S720" s="7"/>
      <c r="T720" s="7"/>
      <c r="U720" s="7"/>
      <c r="V720" s="8"/>
      <c r="W720" s="8"/>
      <c r="X720" s="8"/>
      <c r="Y720" s="8"/>
      <c r="Z720" s="8"/>
      <c r="AA720" s="8"/>
      <c r="AB720" s="8"/>
      <c r="AC720" s="8"/>
      <c r="AD720" s="8"/>
      <c r="AE720" s="8"/>
      <c r="AF720" s="8"/>
      <c r="AG720" s="8"/>
      <c r="AH720" s="8"/>
      <c r="AI720" s="8"/>
      <c r="AJ720" s="8"/>
      <c r="AK720" s="8"/>
    </row>
    <row r="721" spans="4:37">
      <c r="D721" s="6"/>
      <c r="E721" s="6"/>
      <c r="F721" s="7"/>
      <c r="G721" s="7"/>
      <c r="H721" s="7"/>
      <c r="I721" s="7"/>
      <c r="J721" s="7"/>
      <c r="K721" s="7"/>
      <c r="L721" s="7"/>
      <c r="M721" s="7"/>
      <c r="N721" s="7"/>
      <c r="O721" s="7"/>
      <c r="P721" s="7"/>
      <c r="Q721" s="7"/>
      <c r="R721" s="7"/>
      <c r="S721" s="7"/>
      <c r="T721" s="7"/>
      <c r="U721" s="7"/>
      <c r="V721" s="8"/>
      <c r="W721" s="8"/>
      <c r="X721" s="8"/>
      <c r="Y721" s="8"/>
      <c r="Z721" s="8"/>
      <c r="AA721" s="8"/>
      <c r="AB721" s="8"/>
      <c r="AC721" s="8"/>
      <c r="AD721" s="8"/>
      <c r="AE721" s="8"/>
      <c r="AF721" s="8"/>
      <c r="AG721" s="8"/>
      <c r="AH721" s="8"/>
      <c r="AI721" s="8"/>
      <c r="AJ721" s="8"/>
      <c r="AK721" s="8"/>
    </row>
    <row r="722" spans="4:37">
      <c r="D722" s="6"/>
      <c r="E722" s="6"/>
      <c r="F722" s="7"/>
      <c r="G722" s="7"/>
      <c r="H722" s="7"/>
      <c r="I722" s="7"/>
      <c r="J722" s="7"/>
      <c r="K722" s="7"/>
      <c r="L722" s="7"/>
      <c r="M722" s="7"/>
      <c r="N722" s="7"/>
      <c r="O722" s="7"/>
      <c r="P722" s="7"/>
      <c r="Q722" s="7"/>
      <c r="R722" s="7"/>
      <c r="S722" s="7"/>
      <c r="T722" s="7"/>
      <c r="U722" s="7"/>
      <c r="V722" s="8"/>
      <c r="W722" s="8"/>
      <c r="X722" s="8"/>
      <c r="Y722" s="8"/>
      <c r="Z722" s="8"/>
      <c r="AA722" s="8"/>
      <c r="AB722" s="8"/>
      <c r="AC722" s="8"/>
      <c r="AD722" s="8"/>
      <c r="AE722" s="8"/>
      <c r="AF722" s="8"/>
      <c r="AG722" s="8"/>
      <c r="AH722" s="8"/>
      <c r="AI722" s="8"/>
      <c r="AJ722" s="8"/>
      <c r="AK722" s="8"/>
    </row>
    <row r="723" spans="4:37">
      <c r="D723" s="6"/>
      <c r="E723" s="6"/>
      <c r="F723" s="7"/>
      <c r="G723" s="7"/>
      <c r="H723" s="7"/>
      <c r="I723" s="7"/>
      <c r="J723" s="7"/>
      <c r="K723" s="7"/>
      <c r="L723" s="7"/>
      <c r="M723" s="7"/>
      <c r="N723" s="7"/>
      <c r="O723" s="7"/>
      <c r="P723" s="7"/>
      <c r="Q723" s="7"/>
      <c r="R723" s="7"/>
      <c r="S723" s="7"/>
      <c r="T723" s="7"/>
      <c r="U723" s="7"/>
      <c r="V723" s="8"/>
      <c r="W723" s="8"/>
      <c r="X723" s="8"/>
      <c r="Y723" s="8"/>
      <c r="Z723" s="8"/>
      <c r="AA723" s="8"/>
      <c r="AB723" s="8"/>
      <c r="AC723" s="8"/>
      <c r="AD723" s="8"/>
      <c r="AE723" s="8"/>
      <c r="AF723" s="8"/>
      <c r="AG723" s="8"/>
      <c r="AH723" s="8"/>
      <c r="AI723" s="8"/>
      <c r="AJ723" s="8"/>
      <c r="AK723" s="8"/>
    </row>
    <row r="724" spans="4:37">
      <c r="D724" s="6"/>
      <c r="E724" s="6"/>
      <c r="F724" s="7"/>
      <c r="G724" s="7"/>
      <c r="H724" s="7"/>
      <c r="I724" s="7"/>
      <c r="J724" s="7"/>
      <c r="K724" s="7"/>
      <c r="L724" s="7"/>
      <c r="M724" s="7"/>
      <c r="N724" s="7"/>
      <c r="O724" s="7"/>
      <c r="P724" s="7"/>
      <c r="Q724" s="7"/>
      <c r="R724" s="7"/>
      <c r="S724" s="7"/>
      <c r="T724" s="7"/>
      <c r="U724" s="7"/>
      <c r="V724" s="8"/>
      <c r="W724" s="8"/>
      <c r="X724" s="8"/>
      <c r="Y724" s="8"/>
      <c r="Z724" s="8"/>
      <c r="AA724" s="8"/>
      <c r="AB724" s="8"/>
      <c r="AC724" s="8"/>
      <c r="AD724" s="8"/>
      <c r="AE724" s="8"/>
      <c r="AF724" s="8"/>
      <c r="AG724" s="8"/>
      <c r="AH724" s="8"/>
      <c r="AI724" s="8"/>
      <c r="AJ724" s="8"/>
      <c r="AK724" s="8"/>
    </row>
    <row r="725" spans="4:37">
      <c r="D725" s="6"/>
      <c r="E725" s="6"/>
      <c r="F725" s="7"/>
      <c r="G725" s="7"/>
      <c r="H725" s="7"/>
      <c r="I725" s="7"/>
      <c r="J725" s="7"/>
      <c r="K725" s="7"/>
      <c r="L725" s="7"/>
      <c r="M725" s="7"/>
      <c r="N725" s="7"/>
      <c r="O725" s="7"/>
      <c r="P725" s="7"/>
      <c r="Q725" s="7"/>
      <c r="R725" s="7"/>
      <c r="S725" s="7"/>
      <c r="T725" s="7"/>
      <c r="U725" s="7"/>
      <c r="V725" s="8"/>
      <c r="W725" s="8"/>
      <c r="X725" s="8"/>
      <c r="Y725" s="8"/>
      <c r="Z725" s="8"/>
      <c r="AA725" s="8"/>
      <c r="AB725" s="8"/>
      <c r="AC725" s="8"/>
      <c r="AD725" s="8"/>
      <c r="AE725" s="8"/>
      <c r="AF725" s="8"/>
      <c r="AG725" s="8"/>
      <c r="AH725" s="8"/>
      <c r="AI725" s="8"/>
      <c r="AJ725" s="8"/>
      <c r="AK725" s="8"/>
    </row>
    <row r="726" spans="4:37">
      <c r="D726" s="6"/>
      <c r="E726" s="6"/>
      <c r="F726" s="7"/>
      <c r="G726" s="7"/>
      <c r="H726" s="7"/>
      <c r="I726" s="7"/>
      <c r="J726" s="7"/>
      <c r="K726" s="7"/>
      <c r="L726" s="7"/>
      <c r="M726" s="7"/>
      <c r="N726" s="7"/>
      <c r="O726" s="7"/>
      <c r="P726" s="7"/>
      <c r="Q726" s="7"/>
      <c r="R726" s="7"/>
      <c r="S726" s="7"/>
      <c r="T726" s="7"/>
      <c r="U726" s="7"/>
      <c r="V726" s="8"/>
      <c r="W726" s="8"/>
      <c r="X726" s="8"/>
      <c r="Y726" s="8"/>
      <c r="Z726" s="8"/>
      <c r="AA726" s="8"/>
      <c r="AB726" s="8"/>
      <c r="AC726" s="8"/>
      <c r="AD726" s="8"/>
      <c r="AE726" s="8"/>
      <c r="AF726" s="8"/>
      <c r="AG726" s="8"/>
      <c r="AH726" s="8"/>
      <c r="AI726" s="8"/>
      <c r="AJ726" s="8"/>
      <c r="AK726" s="8"/>
    </row>
    <row r="727" spans="4:37">
      <c r="D727" s="6"/>
      <c r="E727" s="6"/>
      <c r="F727" s="7"/>
      <c r="G727" s="7"/>
      <c r="H727" s="7"/>
      <c r="I727" s="7"/>
      <c r="J727" s="7"/>
      <c r="K727" s="7"/>
      <c r="L727" s="7"/>
      <c r="M727" s="7"/>
      <c r="N727" s="7"/>
      <c r="O727" s="7"/>
      <c r="P727" s="7"/>
      <c r="Q727" s="7"/>
      <c r="R727" s="7"/>
      <c r="S727" s="7"/>
      <c r="T727" s="7"/>
      <c r="U727" s="7"/>
      <c r="V727" s="8"/>
      <c r="W727" s="8"/>
      <c r="X727" s="8"/>
      <c r="Y727" s="8"/>
      <c r="Z727" s="8"/>
      <c r="AA727" s="8"/>
      <c r="AB727" s="8"/>
      <c r="AC727" s="8"/>
      <c r="AD727" s="8"/>
      <c r="AE727" s="8"/>
      <c r="AF727" s="8"/>
      <c r="AG727" s="8"/>
      <c r="AH727" s="8"/>
      <c r="AI727" s="8"/>
      <c r="AJ727" s="8"/>
      <c r="AK727" s="8"/>
    </row>
    <row r="728" spans="4:37">
      <c r="D728" s="6"/>
      <c r="E728" s="6"/>
      <c r="F728" s="7"/>
      <c r="G728" s="7"/>
      <c r="H728" s="7"/>
      <c r="I728" s="7"/>
      <c r="J728" s="7"/>
      <c r="K728" s="7"/>
      <c r="L728" s="7"/>
      <c r="M728" s="7"/>
      <c r="N728" s="7"/>
      <c r="O728" s="7"/>
      <c r="P728" s="7"/>
      <c r="Q728" s="7"/>
      <c r="R728" s="7"/>
      <c r="S728" s="7"/>
      <c r="T728" s="7"/>
      <c r="U728" s="7"/>
      <c r="V728" s="8"/>
      <c r="W728" s="8"/>
      <c r="X728" s="8"/>
      <c r="Y728" s="8"/>
      <c r="Z728" s="8"/>
      <c r="AA728" s="8"/>
      <c r="AB728" s="8"/>
      <c r="AC728" s="8"/>
      <c r="AD728" s="8"/>
      <c r="AE728" s="8"/>
      <c r="AF728" s="8"/>
      <c r="AG728" s="8"/>
      <c r="AH728" s="8"/>
      <c r="AI728" s="8"/>
      <c r="AJ728" s="8"/>
      <c r="AK728" s="8"/>
    </row>
    <row r="729" spans="4:37">
      <c r="D729" s="6"/>
      <c r="E729" s="6"/>
      <c r="F729" s="7"/>
      <c r="G729" s="7"/>
      <c r="H729" s="7"/>
      <c r="I729" s="7"/>
      <c r="J729" s="7"/>
      <c r="K729" s="7"/>
      <c r="L729" s="7"/>
      <c r="M729" s="7"/>
      <c r="N729" s="7"/>
      <c r="O729" s="7"/>
      <c r="P729" s="7"/>
      <c r="Q729" s="7"/>
      <c r="R729" s="7"/>
      <c r="S729" s="7"/>
      <c r="T729" s="7"/>
      <c r="U729" s="7"/>
      <c r="V729" s="8"/>
      <c r="W729" s="8"/>
      <c r="X729" s="8"/>
      <c r="Y729" s="8"/>
      <c r="Z729" s="8"/>
      <c r="AA729" s="8"/>
      <c r="AB729" s="8"/>
      <c r="AC729" s="8"/>
      <c r="AD729" s="8"/>
      <c r="AE729" s="8"/>
      <c r="AF729" s="8"/>
      <c r="AG729" s="8"/>
      <c r="AH729" s="8"/>
      <c r="AI729" s="8"/>
      <c r="AJ729" s="8"/>
      <c r="AK729" s="8"/>
    </row>
    <row r="730" spans="4:37">
      <c r="D730" s="6"/>
      <c r="E730" s="6"/>
      <c r="F730" s="7"/>
      <c r="G730" s="7"/>
      <c r="H730" s="7"/>
      <c r="I730" s="7"/>
      <c r="J730" s="7"/>
      <c r="K730" s="7"/>
      <c r="L730" s="7"/>
      <c r="M730" s="7"/>
      <c r="N730" s="7"/>
      <c r="O730" s="7"/>
      <c r="P730" s="7"/>
      <c r="Q730" s="7"/>
      <c r="R730" s="7"/>
      <c r="S730" s="7"/>
      <c r="T730" s="7"/>
      <c r="U730" s="7"/>
      <c r="V730" s="8"/>
      <c r="W730" s="8"/>
      <c r="X730" s="8"/>
      <c r="Y730" s="8"/>
      <c r="Z730" s="8"/>
      <c r="AA730" s="8"/>
      <c r="AB730" s="8"/>
      <c r="AC730" s="8"/>
      <c r="AD730" s="8"/>
      <c r="AE730" s="8"/>
      <c r="AF730" s="8"/>
      <c r="AG730" s="8"/>
      <c r="AH730" s="8"/>
      <c r="AI730" s="8"/>
      <c r="AJ730" s="8"/>
      <c r="AK730" s="8"/>
    </row>
    <row r="731" spans="4:37">
      <c r="D731" s="6"/>
      <c r="E731" s="6"/>
      <c r="F731" s="7"/>
      <c r="G731" s="7"/>
      <c r="H731" s="7"/>
      <c r="I731" s="7"/>
      <c r="J731" s="7"/>
      <c r="K731" s="7"/>
      <c r="L731" s="7"/>
      <c r="M731" s="7"/>
      <c r="N731" s="7"/>
      <c r="O731" s="7"/>
      <c r="P731" s="7"/>
      <c r="Q731" s="7"/>
      <c r="R731" s="7"/>
      <c r="S731" s="7"/>
      <c r="T731" s="7"/>
      <c r="U731" s="7"/>
      <c r="V731" s="8"/>
      <c r="W731" s="8"/>
      <c r="X731" s="8"/>
      <c r="Y731" s="8"/>
      <c r="Z731" s="8"/>
      <c r="AA731" s="8"/>
      <c r="AB731" s="8"/>
      <c r="AC731" s="8"/>
      <c r="AD731" s="8"/>
      <c r="AE731" s="8"/>
      <c r="AF731" s="8"/>
      <c r="AG731" s="8"/>
      <c r="AH731" s="8"/>
      <c r="AI731" s="8"/>
      <c r="AJ731" s="8"/>
      <c r="AK731" s="8"/>
    </row>
    <row r="732" spans="4:37">
      <c r="D732" s="6"/>
      <c r="E732" s="6"/>
      <c r="F732" s="7"/>
      <c r="G732" s="7"/>
      <c r="H732" s="7"/>
      <c r="I732" s="7"/>
      <c r="J732" s="7"/>
      <c r="K732" s="7"/>
      <c r="L732" s="7"/>
      <c r="M732" s="7"/>
      <c r="N732" s="7"/>
      <c r="O732" s="7"/>
      <c r="P732" s="7"/>
      <c r="Q732" s="7"/>
      <c r="R732" s="7"/>
      <c r="S732" s="7"/>
      <c r="T732" s="7"/>
      <c r="U732" s="7"/>
      <c r="V732" s="8"/>
      <c r="W732" s="8"/>
      <c r="X732" s="8"/>
      <c r="Y732" s="8"/>
      <c r="Z732" s="8"/>
      <c r="AA732" s="8"/>
      <c r="AB732" s="8"/>
      <c r="AC732" s="8"/>
      <c r="AD732" s="8"/>
      <c r="AE732" s="8"/>
      <c r="AF732" s="8"/>
      <c r="AG732" s="8"/>
      <c r="AH732" s="8"/>
      <c r="AI732" s="8"/>
      <c r="AJ732" s="8"/>
      <c r="AK732" s="8"/>
    </row>
    <row r="733" spans="4:37">
      <c r="D733" s="6"/>
      <c r="E733" s="6"/>
      <c r="F733" s="7"/>
      <c r="G733" s="7"/>
      <c r="H733" s="7"/>
      <c r="I733" s="7"/>
      <c r="J733" s="7"/>
      <c r="K733" s="7"/>
      <c r="L733" s="7"/>
      <c r="M733" s="7"/>
      <c r="N733" s="7"/>
      <c r="O733" s="7"/>
      <c r="P733" s="7"/>
      <c r="Q733" s="7"/>
      <c r="R733" s="7"/>
      <c r="S733" s="7"/>
      <c r="T733" s="7"/>
      <c r="U733" s="7"/>
      <c r="V733" s="8"/>
      <c r="W733" s="8"/>
      <c r="X733" s="8"/>
      <c r="Y733" s="8"/>
      <c r="Z733" s="8"/>
      <c r="AA733" s="8"/>
      <c r="AB733" s="8"/>
      <c r="AC733" s="8"/>
      <c r="AD733" s="8"/>
      <c r="AE733" s="8"/>
      <c r="AF733" s="8"/>
      <c r="AG733" s="8"/>
      <c r="AH733" s="8"/>
      <c r="AI733" s="8"/>
      <c r="AJ733" s="8"/>
      <c r="AK733" s="8"/>
    </row>
    <row r="734" spans="4:37">
      <c r="D734" s="6"/>
      <c r="E734" s="6"/>
      <c r="F734" s="7"/>
      <c r="G734" s="7"/>
      <c r="H734" s="7"/>
      <c r="I734" s="7"/>
      <c r="J734" s="7"/>
      <c r="K734" s="7"/>
      <c r="L734" s="7"/>
      <c r="M734" s="7"/>
      <c r="N734" s="7"/>
      <c r="O734" s="7"/>
      <c r="P734" s="7"/>
      <c r="Q734" s="7"/>
      <c r="R734" s="7"/>
      <c r="S734" s="7"/>
      <c r="T734" s="7"/>
      <c r="U734" s="7"/>
      <c r="V734" s="8"/>
      <c r="W734" s="8"/>
      <c r="X734" s="8"/>
      <c r="Y734" s="8"/>
      <c r="Z734" s="8"/>
      <c r="AA734" s="8"/>
      <c r="AB734" s="8"/>
      <c r="AC734" s="8"/>
      <c r="AD734" s="8"/>
      <c r="AE734" s="8"/>
      <c r="AF734" s="8"/>
      <c r="AG734" s="8"/>
      <c r="AH734" s="8"/>
      <c r="AI734" s="8"/>
      <c r="AJ734" s="8"/>
      <c r="AK734" s="8"/>
    </row>
    <row r="735" spans="4:37">
      <c r="D735" s="6"/>
      <c r="E735" s="6"/>
      <c r="F735" s="7"/>
      <c r="G735" s="7"/>
      <c r="H735" s="7"/>
      <c r="I735" s="7"/>
      <c r="J735" s="7"/>
      <c r="K735" s="7"/>
      <c r="L735" s="7"/>
      <c r="M735" s="7"/>
      <c r="N735" s="7"/>
      <c r="O735" s="7"/>
      <c r="P735" s="7"/>
      <c r="Q735" s="7"/>
      <c r="R735" s="7"/>
      <c r="S735" s="7"/>
      <c r="T735" s="7"/>
      <c r="U735" s="7"/>
      <c r="V735" s="8"/>
      <c r="W735" s="8"/>
      <c r="X735" s="8"/>
      <c r="Y735" s="8"/>
      <c r="Z735" s="8"/>
      <c r="AA735" s="8"/>
      <c r="AB735" s="8"/>
      <c r="AC735" s="8"/>
      <c r="AD735" s="8"/>
      <c r="AE735" s="8"/>
      <c r="AF735" s="8"/>
      <c r="AG735" s="8"/>
      <c r="AH735" s="8"/>
      <c r="AI735" s="8"/>
      <c r="AJ735" s="8"/>
      <c r="AK735" s="8"/>
    </row>
    <row r="736" spans="4:37">
      <c r="D736" s="6"/>
      <c r="E736" s="6"/>
      <c r="F736" s="7"/>
      <c r="G736" s="7"/>
      <c r="H736" s="7"/>
      <c r="I736" s="7"/>
      <c r="J736" s="7"/>
      <c r="K736" s="7"/>
      <c r="L736" s="7"/>
      <c r="M736" s="7"/>
      <c r="N736" s="7"/>
      <c r="O736" s="7"/>
      <c r="P736" s="7"/>
      <c r="Q736" s="7"/>
      <c r="R736" s="7"/>
      <c r="S736" s="7"/>
      <c r="T736" s="7"/>
      <c r="U736" s="7"/>
      <c r="V736" s="8"/>
      <c r="W736" s="8"/>
      <c r="X736" s="8"/>
      <c r="Y736" s="8"/>
      <c r="Z736" s="8"/>
      <c r="AA736" s="8"/>
      <c r="AB736" s="8"/>
      <c r="AC736" s="8"/>
      <c r="AD736" s="8"/>
      <c r="AE736" s="8"/>
      <c r="AF736" s="8"/>
      <c r="AG736" s="8"/>
      <c r="AH736" s="8"/>
      <c r="AI736" s="8"/>
      <c r="AJ736" s="8"/>
      <c r="AK736" s="8"/>
    </row>
    <row r="737" spans="4:37">
      <c r="D737" s="6"/>
      <c r="E737" s="6"/>
      <c r="F737" s="7"/>
      <c r="G737" s="7"/>
      <c r="H737" s="7"/>
      <c r="I737" s="7"/>
      <c r="J737" s="7"/>
      <c r="K737" s="7"/>
      <c r="L737" s="7"/>
      <c r="M737" s="7"/>
      <c r="N737" s="7"/>
      <c r="O737" s="7"/>
      <c r="P737" s="7"/>
      <c r="Q737" s="7"/>
      <c r="R737" s="7"/>
      <c r="S737" s="7"/>
      <c r="T737" s="7"/>
      <c r="U737" s="7"/>
      <c r="V737" s="8"/>
      <c r="W737" s="8"/>
      <c r="X737" s="8"/>
      <c r="Y737" s="8"/>
      <c r="Z737" s="8"/>
      <c r="AA737" s="8"/>
      <c r="AB737" s="8"/>
      <c r="AC737" s="8"/>
      <c r="AD737" s="8"/>
      <c r="AE737" s="8"/>
      <c r="AF737" s="8"/>
      <c r="AG737" s="8"/>
      <c r="AH737" s="8"/>
      <c r="AI737" s="8"/>
      <c r="AJ737" s="8"/>
      <c r="AK737" s="8"/>
    </row>
    <row r="738" spans="4:37">
      <c r="D738" s="6"/>
      <c r="E738" s="6"/>
      <c r="F738" s="7"/>
      <c r="G738" s="7"/>
      <c r="H738" s="7"/>
      <c r="I738" s="7"/>
      <c r="J738" s="7"/>
      <c r="K738" s="7"/>
      <c r="L738" s="7"/>
      <c r="M738" s="7"/>
      <c r="N738" s="7"/>
      <c r="O738" s="7"/>
      <c r="P738" s="7"/>
      <c r="Q738" s="7"/>
      <c r="R738" s="7"/>
      <c r="S738" s="7"/>
      <c r="T738" s="7"/>
      <c r="U738" s="7"/>
      <c r="V738" s="8"/>
      <c r="W738" s="8"/>
      <c r="X738" s="8"/>
      <c r="Y738" s="8"/>
      <c r="Z738" s="8"/>
      <c r="AA738" s="8"/>
      <c r="AB738" s="8"/>
      <c r="AC738" s="8"/>
      <c r="AD738" s="8"/>
      <c r="AE738" s="8"/>
      <c r="AF738" s="8"/>
      <c r="AG738" s="8"/>
      <c r="AH738" s="8"/>
      <c r="AI738" s="8"/>
      <c r="AJ738" s="8"/>
      <c r="AK738" s="8"/>
    </row>
    <row r="739" spans="4:37">
      <c r="D739" s="6"/>
      <c r="E739" s="6"/>
      <c r="F739" s="7"/>
      <c r="G739" s="7"/>
      <c r="H739" s="7"/>
      <c r="I739" s="7"/>
      <c r="J739" s="7"/>
      <c r="K739" s="7"/>
      <c r="L739" s="7"/>
      <c r="M739" s="7"/>
      <c r="N739" s="7"/>
      <c r="O739" s="7"/>
      <c r="P739" s="7"/>
      <c r="Q739" s="7"/>
      <c r="R739" s="7"/>
      <c r="S739" s="7"/>
      <c r="T739" s="7"/>
      <c r="U739" s="7"/>
      <c r="V739" s="8"/>
      <c r="W739" s="8"/>
      <c r="X739" s="8"/>
      <c r="Y739" s="8"/>
      <c r="Z739" s="8"/>
      <c r="AA739" s="8"/>
      <c r="AB739" s="8"/>
      <c r="AC739" s="8"/>
      <c r="AD739" s="8"/>
      <c r="AE739" s="8"/>
      <c r="AF739" s="8"/>
      <c r="AG739" s="8"/>
      <c r="AH739" s="8"/>
      <c r="AI739" s="8"/>
      <c r="AJ739" s="8"/>
      <c r="AK739" s="8"/>
    </row>
    <row r="740" spans="4:37">
      <c r="D740" s="6"/>
      <c r="E740" s="6"/>
      <c r="F740" s="7"/>
      <c r="G740" s="7"/>
      <c r="H740" s="7"/>
      <c r="I740" s="7"/>
      <c r="J740" s="7"/>
      <c r="K740" s="7"/>
      <c r="L740" s="7"/>
      <c r="M740" s="7"/>
      <c r="N740" s="7"/>
      <c r="O740" s="7"/>
      <c r="P740" s="7"/>
      <c r="Q740" s="7"/>
      <c r="R740" s="7"/>
      <c r="S740" s="7"/>
      <c r="T740" s="7"/>
      <c r="U740" s="7"/>
      <c r="V740" s="8"/>
      <c r="W740" s="8"/>
      <c r="X740" s="8"/>
      <c r="Y740" s="8"/>
      <c r="Z740" s="8"/>
      <c r="AA740" s="8"/>
      <c r="AB740" s="8"/>
      <c r="AC740" s="8"/>
      <c r="AD740" s="8"/>
      <c r="AE740" s="8"/>
      <c r="AF740" s="8"/>
      <c r="AG740" s="8"/>
      <c r="AH740" s="8"/>
      <c r="AI740" s="8"/>
      <c r="AJ740" s="8"/>
      <c r="AK740" s="8"/>
    </row>
    <row r="741" spans="4:37">
      <c r="D741" s="6"/>
      <c r="E741" s="6"/>
      <c r="F741" s="7"/>
      <c r="G741" s="7"/>
      <c r="H741" s="7"/>
      <c r="I741" s="7"/>
      <c r="J741" s="7"/>
      <c r="K741" s="7"/>
      <c r="L741" s="7"/>
      <c r="M741" s="7"/>
      <c r="N741" s="7"/>
      <c r="O741" s="7"/>
      <c r="P741" s="7"/>
      <c r="Q741" s="7"/>
      <c r="R741" s="7"/>
      <c r="S741" s="7"/>
      <c r="T741" s="7"/>
      <c r="U741" s="7"/>
      <c r="V741" s="8"/>
      <c r="W741" s="8"/>
      <c r="X741" s="8"/>
      <c r="Y741" s="8"/>
      <c r="Z741" s="8"/>
      <c r="AA741" s="8"/>
      <c r="AB741" s="8"/>
      <c r="AC741" s="8"/>
      <c r="AD741" s="8"/>
      <c r="AE741" s="8"/>
      <c r="AF741" s="8"/>
      <c r="AG741" s="8"/>
      <c r="AH741" s="8"/>
      <c r="AI741" s="8"/>
      <c r="AJ741" s="8"/>
      <c r="AK741" s="8"/>
    </row>
    <row r="742" spans="4:37">
      <c r="D742" s="6"/>
      <c r="E742" s="6"/>
      <c r="F742" s="7"/>
      <c r="G742" s="7"/>
      <c r="H742" s="7"/>
      <c r="I742" s="7"/>
      <c r="J742" s="7"/>
      <c r="K742" s="7"/>
      <c r="L742" s="7"/>
      <c r="M742" s="7"/>
      <c r="N742" s="7"/>
      <c r="O742" s="7"/>
      <c r="P742" s="7"/>
      <c r="Q742" s="7"/>
      <c r="R742" s="7"/>
      <c r="S742" s="7"/>
      <c r="T742" s="7"/>
      <c r="U742" s="7"/>
      <c r="V742" s="8"/>
      <c r="W742" s="8"/>
      <c r="X742" s="8"/>
      <c r="Y742" s="8"/>
      <c r="Z742" s="8"/>
      <c r="AA742" s="8"/>
      <c r="AB742" s="8"/>
      <c r="AC742" s="8"/>
      <c r="AD742" s="8"/>
      <c r="AE742" s="8"/>
      <c r="AF742" s="8"/>
      <c r="AG742" s="8"/>
      <c r="AH742" s="8"/>
      <c r="AI742" s="8"/>
      <c r="AJ742" s="8"/>
      <c r="AK742" s="8"/>
    </row>
    <row r="743" spans="4:37">
      <c r="D743" s="6"/>
      <c r="E743" s="6"/>
      <c r="F743" s="7"/>
      <c r="G743" s="7"/>
      <c r="H743" s="7"/>
      <c r="I743" s="7"/>
      <c r="J743" s="7"/>
      <c r="K743" s="7"/>
      <c r="L743" s="7"/>
      <c r="M743" s="7"/>
      <c r="N743" s="7"/>
      <c r="O743" s="7"/>
      <c r="P743" s="7"/>
      <c r="Q743" s="7"/>
      <c r="R743" s="7"/>
      <c r="S743" s="7"/>
      <c r="T743" s="7"/>
      <c r="U743" s="7"/>
      <c r="V743" s="8"/>
      <c r="W743" s="8"/>
      <c r="X743" s="8"/>
      <c r="Y743" s="8"/>
      <c r="Z743" s="8"/>
      <c r="AA743" s="8"/>
      <c r="AB743" s="8"/>
      <c r="AC743" s="8"/>
      <c r="AD743" s="8"/>
      <c r="AE743" s="8"/>
      <c r="AF743" s="8"/>
      <c r="AG743" s="8"/>
      <c r="AH743" s="8"/>
      <c r="AI743" s="8"/>
      <c r="AJ743" s="8"/>
      <c r="AK743" s="8"/>
    </row>
    <row r="744" spans="4:37">
      <c r="D744" s="6"/>
      <c r="E744" s="6"/>
      <c r="F744" s="7"/>
      <c r="G744" s="7"/>
      <c r="H744" s="7"/>
      <c r="I744" s="7"/>
      <c r="J744" s="7"/>
      <c r="K744" s="7"/>
      <c r="L744" s="7"/>
      <c r="M744" s="7"/>
      <c r="N744" s="7"/>
      <c r="O744" s="7"/>
      <c r="P744" s="7"/>
      <c r="Q744" s="7"/>
      <c r="R744" s="7"/>
      <c r="S744" s="7"/>
      <c r="T744" s="7"/>
      <c r="U744" s="7"/>
      <c r="V744" s="8"/>
      <c r="W744" s="8"/>
      <c r="X744" s="8"/>
      <c r="Y744" s="8"/>
      <c r="Z744" s="8"/>
      <c r="AA744" s="8"/>
      <c r="AB744" s="8"/>
      <c r="AC744" s="8"/>
      <c r="AD744" s="8"/>
      <c r="AE744" s="8"/>
      <c r="AF744" s="8"/>
      <c r="AG744" s="8"/>
      <c r="AH744" s="8"/>
      <c r="AI744" s="8"/>
      <c r="AJ744" s="8"/>
      <c r="AK744" s="8"/>
    </row>
    <row r="745" spans="4:37">
      <c r="D745" s="6"/>
      <c r="E745" s="6"/>
      <c r="F745" s="7"/>
      <c r="G745" s="7"/>
      <c r="H745" s="7"/>
      <c r="I745" s="7"/>
      <c r="J745" s="7"/>
      <c r="K745" s="7"/>
      <c r="L745" s="7"/>
      <c r="M745" s="7"/>
      <c r="N745" s="7"/>
      <c r="O745" s="7"/>
      <c r="P745" s="7"/>
      <c r="Q745" s="7"/>
      <c r="R745" s="7"/>
      <c r="S745" s="7"/>
      <c r="T745" s="7"/>
      <c r="U745" s="7"/>
      <c r="V745" s="8"/>
      <c r="W745" s="8"/>
      <c r="X745" s="8"/>
      <c r="Y745" s="8"/>
      <c r="Z745" s="8"/>
      <c r="AA745" s="8"/>
      <c r="AB745" s="8"/>
      <c r="AC745" s="8"/>
      <c r="AD745" s="8"/>
      <c r="AE745" s="8"/>
      <c r="AF745" s="8"/>
      <c r="AG745" s="8"/>
      <c r="AH745" s="8"/>
      <c r="AI745" s="8"/>
      <c r="AJ745" s="8"/>
      <c r="AK745" s="8"/>
    </row>
    <row r="746" spans="4:37">
      <c r="D746" s="6"/>
      <c r="E746" s="6"/>
      <c r="F746" s="7"/>
      <c r="G746" s="7"/>
      <c r="H746" s="7"/>
      <c r="I746" s="7"/>
      <c r="J746" s="7"/>
      <c r="K746" s="7"/>
      <c r="L746" s="7"/>
      <c r="M746" s="7"/>
      <c r="N746" s="7"/>
      <c r="O746" s="7"/>
      <c r="P746" s="7"/>
      <c r="Q746" s="7"/>
      <c r="R746" s="7"/>
      <c r="S746" s="7"/>
      <c r="T746" s="7"/>
      <c r="U746" s="7"/>
      <c r="V746" s="8"/>
      <c r="W746" s="8"/>
      <c r="X746" s="8"/>
      <c r="Y746" s="8"/>
      <c r="Z746" s="8"/>
      <c r="AA746" s="8"/>
      <c r="AB746" s="8"/>
      <c r="AC746" s="8"/>
      <c r="AD746" s="8"/>
      <c r="AE746" s="8"/>
      <c r="AF746" s="8"/>
      <c r="AG746" s="8"/>
      <c r="AH746" s="8"/>
      <c r="AI746" s="8"/>
      <c r="AJ746" s="8"/>
      <c r="AK746" s="8"/>
    </row>
    <row r="747" spans="4:37">
      <c r="D747" s="6"/>
      <c r="E747" s="6"/>
      <c r="F747" s="7"/>
      <c r="G747" s="7"/>
      <c r="H747" s="7"/>
      <c r="I747" s="7"/>
      <c r="J747" s="7"/>
      <c r="K747" s="7"/>
      <c r="L747" s="7"/>
      <c r="M747" s="7"/>
      <c r="N747" s="7"/>
      <c r="O747" s="7"/>
      <c r="P747" s="7"/>
      <c r="Q747" s="7"/>
      <c r="R747" s="7"/>
      <c r="S747" s="7"/>
      <c r="T747" s="7"/>
      <c r="U747" s="7"/>
      <c r="V747" s="8"/>
      <c r="W747" s="8"/>
      <c r="X747" s="8"/>
      <c r="Y747" s="8"/>
      <c r="Z747" s="8"/>
      <c r="AA747" s="8"/>
      <c r="AB747" s="8"/>
      <c r="AC747" s="8"/>
      <c r="AD747" s="8"/>
      <c r="AE747" s="8"/>
      <c r="AF747" s="8"/>
      <c r="AG747" s="8"/>
      <c r="AH747" s="8"/>
      <c r="AI747" s="8"/>
      <c r="AJ747" s="8"/>
      <c r="AK747" s="8"/>
    </row>
    <row r="748" spans="4:37">
      <c r="D748" s="6"/>
      <c r="E748" s="6"/>
      <c r="F748" s="7"/>
      <c r="G748" s="7"/>
      <c r="H748" s="7"/>
      <c r="I748" s="7"/>
      <c r="J748" s="7"/>
      <c r="K748" s="7"/>
      <c r="L748" s="7"/>
      <c r="M748" s="7"/>
      <c r="N748" s="7"/>
      <c r="O748" s="7"/>
      <c r="P748" s="7"/>
      <c r="Q748" s="7"/>
      <c r="R748" s="7"/>
      <c r="S748" s="7"/>
      <c r="T748" s="7"/>
      <c r="U748" s="7"/>
      <c r="V748" s="8"/>
      <c r="W748" s="8"/>
      <c r="X748" s="8"/>
      <c r="Y748" s="8"/>
      <c r="Z748" s="8"/>
      <c r="AA748" s="8"/>
      <c r="AB748" s="8"/>
      <c r="AC748" s="8"/>
      <c r="AD748" s="8"/>
      <c r="AE748" s="8"/>
      <c r="AF748" s="8"/>
      <c r="AG748" s="8"/>
      <c r="AH748" s="8"/>
      <c r="AI748" s="8"/>
      <c r="AJ748" s="8"/>
      <c r="AK748" s="8"/>
    </row>
    <row r="749" spans="4:37">
      <c r="D749" s="6"/>
      <c r="E749" s="6"/>
      <c r="F749" s="7"/>
      <c r="G749" s="7"/>
      <c r="H749" s="7"/>
      <c r="I749" s="7"/>
      <c r="J749" s="7"/>
      <c r="K749" s="7"/>
      <c r="L749" s="7"/>
      <c r="M749" s="7"/>
      <c r="N749" s="7"/>
      <c r="O749" s="7"/>
      <c r="P749" s="7"/>
      <c r="Q749" s="7"/>
      <c r="R749" s="7"/>
      <c r="S749" s="7"/>
      <c r="T749" s="7"/>
      <c r="U749" s="7"/>
      <c r="V749" s="8"/>
      <c r="W749" s="8"/>
      <c r="X749" s="8"/>
      <c r="Y749" s="8"/>
      <c r="Z749" s="8"/>
      <c r="AA749" s="8"/>
      <c r="AB749" s="8"/>
      <c r="AC749" s="8"/>
      <c r="AD749" s="8"/>
      <c r="AE749" s="8"/>
      <c r="AF749" s="8"/>
      <c r="AG749" s="8"/>
      <c r="AH749" s="8"/>
      <c r="AI749" s="8"/>
      <c r="AJ749" s="8"/>
      <c r="AK749" s="8"/>
    </row>
    <row r="750" spans="4:37">
      <c r="D750" s="6"/>
      <c r="E750" s="6"/>
      <c r="F750" s="7"/>
      <c r="G750" s="7"/>
      <c r="H750" s="7"/>
      <c r="I750" s="7"/>
      <c r="J750" s="7"/>
      <c r="K750" s="7"/>
      <c r="L750" s="7"/>
      <c r="M750" s="7"/>
      <c r="N750" s="7"/>
      <c r="O750" s="7"/>
      <c r="P750" s="7"/>
      <c r="Q750" s="7"/>
      <c r="R750" s="7"/>
      <c r="S750" s="7"/>
      <c r="T750" s="7"/>
      <c r="U750" s="7"/>
      <c r="V750" s="8"/>
      <c r="W750" s="8"/>
      <c r="X750" s="8"/>
      <c r="Y750" s="8"/>
      <c r="Z750" s="8"/>
      <c r="AA750" s="8"/>
      <c r="AB750" s="8"/>
      <c r="AC750" s="8"/>
      <c r="AD750" s="8"/>
      <c r="AE750" s="8"/>
      <c r="AF750" s="8"/>
      <c r="AG750" s="8"/>
      <c r="AH750" s="8"/>
      <c r="AI750" s="8"/>
      <c r="AJ750" s="8"/>
      <c r="AK750" s="8"/>
    </row>
    <row r="751" spans="4:37">
      <c r="D751" s="6"/>
      <c r="E751" s="6"/>
      <c r="F751" s="7"/>
      <c r="G751" s="7"/>
      <c r="H751" s="7"/>
      <c r="I751" s="7"/>
      <c r="J751" s="7"/>
      <c r="K751" s="7"/>
      <c r="L751" s="7"/>
      <c r="M751" s="7"/>
      <c r="N751" s="7"/>
      <c r="O751" s="7"/>
      <c r="P751" s="7"/>
      <c r="Q751" s="7"/>
      <c r="R751" s="7"/>
      <c r="S751" s="7"/>
      <c r="T751" s="7"/>
      <c r="U751" s="7"/>
      <c r="V751" s="8"/>
      <c r="W751" s="8"/>
      <c r="X751" s="8"/>
      <c r="Y751" s="8"/>
      <c r="Z751" s="8"/>
      <c r="AA751" s="8"/>
      <c r="AB751" s="8"/>
      <c r="AC751" s="8"/>
      <c r="AD751" s="8"/>
      <c r="AE751" s="8"/>
      <c r="AF751" s="8"/>
      <c r="AG751" s="8"/>
      <c r="AH751" s="8"/>
      <c r="AI751" s="8"/>
      <c r="AJ751" s="8"/>
      <c r="AK751" s="8"/>
    </row>
    <row r="752" spans="4:37">
      <c r="D752" s="6"/>
      <c r="E752" s="6"/>
      <c r="F752" s="7"/>
      <c r="G752" s="7"/>
      <c r="H752" s="7"/>
      <c r="I752" s="7"/>
      <c r="J752" s="7"/>
      <c r="K752" s="7"/>
      <c r="L752" s="7"/>
      <c r="M752" s="7"/>
      <c r="N752" s="7"/>
      <c r="O752" s="7"/>
      <c r="P752" s="7"/>
      <c r="Q752" s="7"/>
      <c r="R752" s="7"/>
      <c r="S752" s="7"/>
      <c r="T752" s="7"/>
      <c r="U752" s="7"/>
      <c r="V752" s="8"/>
      <c r="W752" s="8"/>
      <c r="X752" s="8"/>
      <c r="Y752" s="8"/>
      <c r="Z752" s="8"/>
      <c r="AA752" s="8"/>
      <c r="AB752" s="8"/>
      <c r="AC752" s="8"/>
      <c r="AD752" s="8"/>
      <c r="AE752" s="8"/>
      <c r="AF752" s="8"/>
      <c r="AG752" s="8"/>
      <c r="AH752" s="8"/>
      <c r="AI752" s="8"/>
      <c r="AJ752" s="8"/>
      <c r="AK752" s="8"/>
    </row>
    <row r="753" spans="4:37">
      <c r="D753" s="6"/>
      <c r="E753" s="6"/>
      <c r="F753" s="7"/>
      <c r="G753" s="7"/>
      <c r="H753" s="7"/>
      <c r="I753" s="7"/>
      <c r="J753" s="7"/>
      <c r="K753" s="7"/>
      <c r="L753" s="7"/>
      <c r="M753" s="7"/>
      <c r="N753" s="7"/>
      <c r="O753" s="7"/>
      <c r="P753" s="7"/>
      <c r="Q753" s="7"/>
      <c r="R753" s="7"/>
      <c r="S753" s="7"/>
      <c r="T753" s="7"/>
      <c r="U753" s="7"/>
      <c r="V753" s="8"/>
      <c r="W753" s="8"/>
      <c r="X753" s="8"/>
      <c r="Y753" s="8"/>
      <c r="Z753" s="8"/>
      <c r="AA753" s="8"/>
      <c r="AB753" s="8"/>
      <c r="AC753" s="8"/>
      <c r="AD753" s="8"/>
      <c r="AE753" s="8"/>
      <c r="AF753" s="8"/>
      <c r="AG753" s="8"/>
      <c r="AH753" s="8"/>
      <c r="AI753" s="8"/>
      <c r="AJ753" s="8"/>
      <c r="AK753" s="8"/>
    </row>
    <row r="754" spans="4:37">
      <c r="D754" s="6"/>
      <c r="E754" s="6"/>
      <c r="F754" s="7"/>
      <c r="G754" s="7"/>
      <c r="H754" s="7"/>
      <c r="I754" s="7"/>
      <c r="J754" s="7"/>
      <c r="K754" s="7"/>
      <c r="L754" s="7"/>
      <c r="M754" s="7"/>
      <c r="N754" s="7"/>
      <c r="O754" s="7"/>
      <c r="P754" s="7"/>
      <c r="Q754" s="7"/>
      <c r="R754" s="7"/>
      <c r="S754" s="7"/>
      <c r="T754" s="7"/>
      <c r="U754" s="7"/>
      <c r="V754" s="8"/>
      <c r="W754" s="8"/>
      <c r="X754" s="8"/>
      <c r="Y754" s="8"/>
      <c r="Z754" s="8"/>
      <c r="AA754" s="8"/>
      <c r="AB754" s="8"/>
      <c r="AC754" s="8"/>
      <c r="AD754" s="8"/>
      <c r="AE754" s="8"/>
      <c r="AF754" s="8"/>
      <c r="AG754" s="8"/>
      <c r="AH754" s="8"/>
      <c r="AI754" s="8"/>
      <c r="AJ754" s="8"/>
      <c r="AK754" s="8"/>
    </row>
    <row r="755" spans="4:37">
      <c r="D755" s="6"/>
      <c r="E755" s="6"/>
      <c r="F755" s="7"/>
      <c r="G755" s="7"/>
      <c r="H755" s="7"/>
      <c r="I755" s="7"/>
      <c r="J755" s="7"/>
      <c r="K755" s="7"/>
      <c r="L755" s="7"/>
      <c r="M755" s="7"/>
      <c r="N755" s="7"/>
      <c r="O755" s="7"/>
      <c r="P755" s="7"/>
      <c r="Q755" s="7"/>
      <c r="R755" s="7"/>
      <c r="S755" s="7"/>
      <c r="T755" s="7"/>
      <c r="U755" s="7"/>
      <c r="V755" s="8"/>
      <c r="W755" s="8"/>
      <c r="X755" s="8"/>
      <c r="Y755" s="8"/>
      <c r="Z755" s="8"/>
      <c r="AA755" s="8"/>
      <c r="AB755" s="8"/>
      <c r="AC755" s="8"/>
      <c r="AD755" s="8"/>
      <c r="AE755" s="8"/>
      <c r="AF755" s="8"/>
      <c r="AG755" s="8"/>
      <c r="AH755" s="8"/>
      <c r="AI755" s="8"/>
      <c r="AJ755" s="8"/>
      <c r="AK755" s="8"/>
    </row>
    <row r="756" spans="4:37">
      <c r="D756" s="6"/>
      <c r="E756" s="6"/>
      <c r="F756" s="7"/>
      <c r="G756" s="7"/>
      <c r="H756" s="7"/>
      <c r="I756" s="7"/>
      <c r="J756" s="7"/>
      <c r="K756" s="7"/>
      <c r="L756" s="7"/>
      <c r="M756" s="7"/>
      <c r="N756" s="7"/>
      <c r="O756" s="7"/>
      <c r="P756" s="7"/>
      <c r="Q756" s="7"/>
      <c r="R756" s="7"/>
      <c r="S756" s="7"/>
      <c r="T756" s="7"/>
      <c r="U756" s="7"/>
      <c r="V756" s="8"/>
      <c r="W756" s="8"/>
      <c r="X756" s="8"/>
      <c r="Y756" s="8"/>
      <c r="Z756" s="8"/>
      <c r="AA756" s="8"/>
      <c r="AB756" s="8"/>
      <c r="AC756" s="8"/>
      <c r="AD756" s="8"/>
      <c r="AE756" s="8"/>
      <c r="AF756" s="8"/>
      <c r="AG756" s="8"/>
      <c r="AH756" s="8"/>
      <c r="AI756" s="8"/>
      <c r="AJ756" s="8"/>
      <c r="AK756" s="8"/>
    </row>
    <row r="757" spans="4:37">
      <c r="D757" s="6"/>
      <c r="E757" s="6"/>
      <c r="F757" s="7"/>
      <c r="G757" s="7"/>
      <c r="H757" s="7"/>
      <c r="I757" s="7"/>
      <c r="J757" s="7"/>
      <c r="K757" s="7"/>
      <c r="L757" s="7"/>
      <c r="M757" s="7"/>
      <c r="N757" s="7"/>
      <c r="O757" s="7"/>
      <c r="P757" s="7"/>
      <c r="Q757" s="7"/>
      <c r="R757" s="7"/>
      <c r="S757" s="7"/>
      <c r="T757" s="7"/>
      <c r="U757" s="7"/>
      <c r="V757" s="8"/>
      <c r="W757" s="8"/>
      <c r="X757" s="8"/>
      <c r="Y757" s="8"/>
      <c r="Z757" s="8"/>
      <c r="AA757" s="8"/>
      <c r="AB757" s="8"/>
      <c r="AC757" s="8"/>
      <c r="AD757" s="8"/>
      <c r="AE757" s="8"/>
      <c r="AF757" s="8"/>
      <c r="AG757" s="8"/>
      <c r="AH757" s="8"/>
      <c r="AI757" s="8"/>
      <c r="AJ757" s="8"/>
      <c r="AK757" s="8"/>
    </row>
    <row r="758" spans="4:37">
      <c r="D758" s="6"/>
      <c r="E758" s="6"/>
      <c r="F758" s="7"/>
      <c r="G758" s="7"/>
      <c r="H758" s="7"/>
      <c r="I758" s="7"/>
      <c r="J758" s="7"/>
      <c r="K758" s="7"/>
      <c r="L758" s="7"/>
      <c r="M758" s="7"/>
      <c r="N758" s="7"/>
      <c r="O758" s="7"/>
      <c r="P758" s="7"/>
      <c r="Q758" s="7"/>
      <c r="R758" s="7"/>
      <c r="S758" s="7"/>
      <c r="T758" s="7"/>
      <c r="U758" s="7"/>
      <c r="V758" s="8"/>
      <c r="W758" s="8"/>
      <c r="X758" s="8"/>
      <c r="Y758" s="8"/>
      <c r="Z758" s="8"/>
      <c r="AA758" s="8"/>
      <c r="AB758" s="8"/>
      <c r="AC758" s="8"/>
      <c r="AD758" s="8"/>
      <c r="AE758" s="8"/>
      <c r="AF758" s="8"/>
      <c r="AG758" s="8"/>
      <c r="AH758" s="8"/>
      <c r="AI758" s="8"/>
      <c r="AJ758" s="8"/>
      <c r="AK758" s="8"/>
    </row>
    <row r="759" spans="4:37">
      <c r="D759" s="6"/>
      <c r="E759" s="6"/>
      <c r="F759" s="7"/>
      <c r="G759" s="7"/>
      <c r="H759" s="7"/>
      <c r="I759" s="7"/>
      <c r="J759" s="7"/>
      <c r="K759" s="7"/>
      <c r="L759" s="7"/>
      <c r="M759" s="7"/>
      <c r="N759" s="7"/>
      <c r="O759" s="7"/>
      <c r="P759" s="7"/>
      <c r="Q759" s="7"/>
      <c r="R759" s="7"/>
      <c r="S759" s="7"/>
      <c r="T759" s="7"/>
      <c r="U759" s="7"/>
      <c r="V759" s="8"/>
      <c r="W759" s="8"/>
      <c r="X759" s="8"/>
      <c r="Y759" s="8"/>
      <c r="Z759" s="8"/>
      <c r="AA759" s="8"/>
      <c r="AB759" s="8"/>
      <c r="AC759" s="8"/>
      <c r="AD759" s="8"/>
      <c r="AE759" s="8"/>
      <c r="AF759" s="8"/>
      <c r="AG759" s="8"/>
      <c r="AH759" s="8"/>
      <c r="AI759" s="8"/>
      <c r="AJ759" s="8"/>
      <c r="AK759" s="8"/>
    </row>
    <row r="760" spans="4:37">
      <c r="D760" s="6"/>
      <c r="E760" s="6"/>
      <c r="F760" s="7"/>
      <c r="G760" s="7"/>
      <c r="H760" s="7"/>
      <c r="I760" s="7"/>
      <c r="J760" s="7"/>
      <c r="K760" s="7"/>
      <c r="L760" s="7"/>
      <c r="M760" s="7"/>
      <c r="N760" s="7"/>
      <c r="O760" s="7"/>
      <c r="P760" s="7"/>
      <c r="Q760" s="7"/>
      <c r="R760" s="7"/>
      <c r="S760" s="7"/>
      <c r="T760" s="7"/>
      <c r="U760" s="7"/>
      <c r="V760" s="8"/>
      <c r="W760" s="8"/>
      <c r="X760" s="8"/>
      <c r="Y760" s="8"/>
      <c r="Z760" s="8"/>
      <c r="AA760" s="8"/>
      <c r="AB760" s="8"/>
      <c r="AC760" s="8"/>
      <c r="AD760" s="8"/>
      <c r="AE760" s="8"/>
      <c r="AF760" s="8"/>
      <c r="AG760" s="8"/>
      <c r="AH760" s="8"/>
      <c r="AI760" s="8"/>
      <c r="AJ760" s="8"/>
      <c r="AK760" s="8"/>
    </row>
    <row r="761" spans="4:37">
      <c r="D761" s="6"/>
      <c r="E761" s="6"/>
      <c r="F761" s="7"/>
      <c r="G761" s="7"/>
      <c r="H761" s="7"/>
      <c r="I761" s="7"/>
      <c r="J761" s="7"/>
      <c r="K761" s="7"/>
      <c r="L761" s="7"/>
      <c r="M761" s="7"/>
      <c r="N761" s="7"/>
      <c r="O761" s="7"/>
      <c r="P761" s="7"/>
      <c r="Q761" s="7"/>
      <c r="R761" s="7"/>
      <c r="S761" s="7"/>
      <c r="T761" s="7"/>
      <c r="U761" s="7"/>
      <c r="V761" s="8"/>
      <c r="W761" s="8"/>
      <c r="X761" s="8"/>
      <c r="Y761" s="8"/>
      <c r="Z761" s="8"/>
      <c r="AA761" s="8"/>
      <c r="AB761" s="8"/>
      <c r="AC761" s="8"/>
      <c r="AD761" s="8"/>
      <c r="AE761" s="8"/>
      <c r="AF761" s="8"/>
      <c r="AG761" s="8"/>
      <c r="AH761" s="8"/>
      <c r="AI761" s="8"/>
      <c r="AJ761" s="8"/>
      <c r="AK761" s="8"/>
    </row>
    <row r="762" spans="4:37">
      <c r="D762" s="6"/>
      <c r="E762" s="6"/>
      <c r="F762" s="7"/>
      <c r="G762" s="7"/>
      <c r="H762" s="7"/>
      <c r="I762" s="7"/>
      <c r="J762" s="7"/>
      <c r="K762" s="7"/>
      <c r="L762" s="7"/>
      <c r="M762" s="7"/>
      <c r="N762" s="7"/>
      <c r="O762" s="7"/>
      <c r="P762" s="7"/>
      <c r="Q762" s="7"/>
      <c r="R762" s="7"/>
      <c r="S762" s="7"/>
      <c r="T762" s="7"/>
      <c r="U762" s="7"/>
      <c r="V762" s="8"/>
      <c r="W762" s="8"/>
      <c r="X762" s="8"/>
      <c r="Y762" s="8"/>
      <c r="Z762" s="8"/>
      <c r="AA762" s="8"/>
      <c r="AB762" s="8"/>
      <c r="AC762" s="8"/>
      <c r="AD762" s="8"/>
      <c r="AE762" s="8"/>
      <c r="AF762" s="8"/>
      <c r="AG762" s="8"/>
      <c r="AH762" s="8"/>
      <c r="AI762" s="8"/>
      <c r="AJ762" s="8"/>
      <c r="AK762" s="8"/>
    </row>
    <row r="763" spans="4:37">
      <c r="D763" s="6"/>
      <c r="E763" s="6"/>
      <c r="F763" s="7"/>
      <c r="G763" s="7"/>
      <c r="H763" s="7"/>
      <c r="I763" s="7"/>
      <c r="J763" s="7"/>
      <c r="K763" s="7"/>
      <c r="L763" s="7"/>
      <c r="M763" s="7"/>
      <c r="N763" s="7"/>
      <c r="O763" s="7"/>
      <c r="P763" s="7"/>
      <c r="Q763" s="7"/>
      <c r="R763" s="7"/>
      <c r="S763" s="7"/>
      <c r="T763" s="7"/>
      <c r="U763" s="7"/>
      <c r="V763" s="8"/>
      <c r="W763" s="8"/>
      <c r="X763" s="8"/>
      <c r="Y763" s="8"/>
      <c r="Z763" s="8"/>
      <c r="AA763" s="8"/>
      <c r="AB763" s="8"/>
      <c r="AC763" s="8"/>
      <c r="AD763" s="8"/>
      <c r="AE763" s="8"/>
      <c r="AF763" s="8"/>
      <c r="AG763" s="8"/>
      <c r="AH763" s="8"/>
      <c r="AI763" s="8"/>
      <c r="AJ763" s="8"/>
      <c r="AK763" s="8"/>
    </row>
    <row r="764" spans="4:37">
      <c r="D764" s="6"/>
      <c r="E764" s="6"/>
      <c r="F764" s="7"/>
      <c r="G764" s="7"/>
      <c r="H764" s="7"/>
      <c r="I764" s="7"/>
      <c r="J764" s="7"/>
      <c r="K764" s="7"/>
      <c r="L764" s="7"/>
      <c r="M764" s="7"/>
      <c r="N764" s="7"/>
      <c r="O764" s="7"/>
      <c r="P764" s="7"/>
      <c r="Q764" s="7"/>
      <c r="R764" s="7"/>
      <c r="S764" s="7"/>
      <c r="T764" s="7"/>
      <c r="U764" s="7"/>
      <c r="V764" s="8"/>
      <c r="W764" s="8"/>
      <c r="X764" s="8"/>
      <c r="Y764" s="8"/>
      <c r="Z764" s="8"/>
      <c r="AA764" s="8"/>
      <c r="AB764" s="8"/>
      <c r="AC764" s="8"/>
      <c r="AD764" s="8"/>
      <c r="AE764" s="8"/>
      <c r="AF764" s="8"/>
      <c r="AG764" s="8"/>
      <c r="AH764" s="8"/>
      <c r="AI764" s="8"/>
      <c r="AJ764" s="8"/>
      <c r="AK764" s="8"/>
    </row>
    <row r="765" spans="4:37">
      <c r="D765" s="6"/>
      <c r="E765" s="6"/>
      <c r="F765" s="7"/>
      <c r="G765" s="7"/>
      <c r="H765" s="7"/>
      <c r="I765" s="7"/>
      <c r="J765" s="7"/>
      <c r="K765" s="7"/>
      <c r="L765" s="7"/>
      <c r="M765" s="7"/>
      <c r="N765" s="7"/>
      <c r="O765" s="7"/>
      <c r="P765" s="7"/>
      <c r="Q765" s="7"/>
      <c r="R765" s="7"/>
      <c r="S765" s="7"/>
      <c r="T765" s="7"/>
      <c r="U765" s="7"/>
      <c r="V765" s="8"/>
      <c r="W765" s="8"/>
      <c r="X765" s="8"/>
      <c r="Y765" s="8"/>
      <c r="Z765" s="8"/>
      <c r="AA765" s="8"/>
      <c r="AB765" s="8"/>
      <c r="AC765" s="8"/>
      <c r="AD765" s="8"/>
      <c r="AE765" s="8"/>
      <c r="AF765" s="8"/>
      <c r="AG765" s="8"/>
      <c r="AH765" s="8"/>
      <c r="AI765" s="8"/>
      <c r="AJ765" s="8"/>
      <c r="AK765" s="8"/>
    </row>
    <row r="766" spans="4:37">
      <c r="D766" s="6"/>
      <c r="E766" s="6"/>
      <c r="F766" s="7"/>
      <c r="G766" s="7"/>
      <c r="H766" s="7"/>
      <c r="I766" s="7"/>
      <c r="J766" s="7"/>
      <c r="K766" s="7"/>
      <c r="L766" s="7"/>
      <c r="M766" s="7"/>
      <c r="N766" s="7"/>
      <c r="O766" s="7"/>
      <c r="P766" s="7"/>
      <c r="Q766" s="7"/>
      <c r="R766" s="7"/>
      <c r="S766" s="7"/>
      <c r="T766" s="7"/>
      <c r="U766" s="7"/>
      <c r="V766" s="8"/>
      <c r="W766" s="8"/>
      <c r="X766" s="8"/>
      <c r="Y766" s="8"/>
      <c r="Z766" s="8"/>
      <c r="AA766" s="8"/>
      <c r="AB766" s="8"/>
      <c r="AC766" s="8"/>
      <c r="AD766" s="8"/>
      <c r="AE766" s="8"/>
      <c r="AF766" s="8"/>
      <c r="AG766" s="8"/>
      <c r="AH766" s="8"/>
      <c r="AI766" s="8"/>
      <c r="AJ766" s="8"/>
      <c r="AK766" s="8"/>
    </row>
    <row r="767" spans="4:37">
      <c r="D767" s="6"/>
      <c r="E767" s="6"/>
      <c r="F767" s="7"/>
      <c r="G767" s="7"/>
      <c r="H767" s="7"/>
      <c r="I767" s="7"/>
      <c r="J767" s="7"/>
      <c r="K767" s="7"/>
      <c r="L767" s="7"/>
      <c r="M767" s="7"/>
      <c r="N767" s="7"/>
      <c r="O767" s="7"/>
      <c r="P767" s="7"/>
      <c r="Q767" s="7"/>
      <c r="R767" s="7"/>
      <c r="S767" s="7"/>
      <c r="T767" s="7"/>
      <c r="U767" s="7"/>
      <c r="V767" s="8"/>
      <c r="W767" s="8"/>
      <c r="X767" s="8"/>
      <c r="Y767" s="8"/>
      <c r="Z767" s="8"/>
      <c r="AA767" s="8"/>
      <c r="AB767" s="8"/>
      <c r="AC767" s="8"/>
      <c r="AD767" s="8"/>
      <c r="AE767" s="8"/>
      <c r="AF767" s="8"/>
      <c r="AG767" s="8"/>
      <c r="AH767" s="8"/>
      <c r="AI767" s="8"/>
      <c r="AJ767" s="8"/>
      <c r="AK767" s="8"/>
    </row>
    <row r="768" spans="4:37">
      <c r="D768" s="6"/>
      <c r="E768" s="6"/>
      <c r="F768" s="7"/>
      <c r="G768" s="7"/>
      <c r="H768" s="7"/>
      <c r="I768" s="7"/>
      <c r="J768" s="7"/>
      <c r="K768" s="7"/>
      <c r="L768" s="7"/>
      <c r="M768" s="7"/>
      <c r="N768" s="7"/>
      <c r="O768" s="7"/>
      <c r="P768" s="7"/>
      <c r="Q768" s="7"/>
      <c r="R768" s="7"/>
      <c r="S768" s="7"/>
      <c r="T768" s="7"/>
      <c r="U768" s="7"/>
      <c r="V768" s="8"/>
      <c r="W768" s="8"/>
      <c r="X768" s="8"/>
      <c r="Y768" s="8"/>
      <c r="Z768" s="8"/>
      <c r="AA768" s="8"/>
      <c r="AB768" s="8"/>
      <c r="AC768" s="8"/>
      <c r="AD768" s="8"/>
      <c r="AE768" s="8"/>
      <c r="AF768" s="8"/>
      <c r="AG768" s="8"/>
      <c r="AH768" s="8"/>
      <c r="AI768" s="8"/>
      <c r="AJ768" s="8"/>
      <c r="AK768" s="8"/>
    </row>
    <row r="769" spans="4:37">
      <c r="D769" s="6"/>
      <c r="E769" s="6"/>
      <c r="F769" s="7"/>
      <c r="G769" s="7"/>
      <c r="H769" s="7"/>
      <c r="I769" s="7"/>
      <c r="J769" s="7"/>
      <c r="K769" s="7"/>
      <c r="L769" s="7"/>
      <c r="M769" s="7"/>
      <c r="N769" s="7"/>
      <c r="O769" s="7"/>
      <c r="P769" s="7"/>
      <c r="Q769" s="7"/>
      <c r="R769" s="7"/>
      <c r="S769" s="7"/>
      <c r="T769" s="7"/>
      <c r="U769" s="7"/>
      <c r="V769" s="8"/>
      <c r="W769" s="8"/>
      <c r="X769" s="8"/>
      <c r="Y769" s="8"/>
      <c r="Z769" s="8"/>
      <c r="AA769" s="8"/>
      <c r="AB769" s="8"/>
      <c r="AC769" s="8"/>
      <c r="AD769" s="8"/>
      <c r="AE769" s="8"/>
      <c r="AF769" s="8"/>
      <c r="AG769" s="8"/>
      <c r="AH769" s="8"/>
      <c r="AI769" s="8"/>
      <c r="AJ769" s="8"/>
      <c r="AK769" s="8"/>
    </row>
    <row r="770" spans="4:37">
      <c r="D770" s="6"/>
      <c r="E770" s="6"/>
      <c r="F770" s="7"/>
      <c r="G770" s="7"/>
      <c r="H770" s="7"/>
      <c r="I770" s="7"/>
      <c r="J770" s="7"/>
      <c r="K770" s="7"/>
      <c r="L770" s="7"/>
      <c r="M770" s="7"/>
      <c r="N770" s="7"/>
      <c r="O770" s="7"/>
      <c r="P770" s="7"/>
      <c r="Q770" s="7"/>
      <c r="R770" s="7"/>
      <c r="S770" s="7"/>
      <c r="T770" s="7"/>
      <c r="U770" s="7"/>
      <c r="V770" s="8"/>
      <c r="W770" s="8"/>
      <c r="X770" s="8"/>
      <c r="Y770" s="8"/>
      <c r="Z770" s="8"/>
      <c r="AA770" s="8"/>
      <c r="AB770" s="8"/>
      <c r="AC770" s="8"/>
      <c r="AD770" s="8"/>
      <c r="AE770" s="8"/>
      <c r="AF770" s="8"/>
      <c r="AG770" s="8"/>
      <c r="AH770" s="8"/>
      <c r="AI770" s="8"/>
      <c r="AJ770" s="8"/>
      <c r="AK770" s="8"/>
    </row>
    <row r="771" spans="4:37">
      <c r="D771" s="6"/>
      <c r="E771" s="6"/>
      <c r="F771" s="7"/>
      <c r="G771" s="7"/>
      <c r="H771" s="7"/>
      <c r="I771" s="7"/>
      <c r="J771" s="7"/>
      <c r="K771" s="7"/>
      <c r="L771" s="7"/>
      <c r="M771" s="7"/>
      <c r="N771" s="7"/>
      <c r="O771" s="7"/>
      <c r="P771" s="7"/>
      <c r="Q771" s="7"/>
      <c r="R771" s="7"/>
      <c r="S771" s="7"/>
      <c r="T771" s="7"/>
      <c r="U771" s="7"/>
      <c r="V771" s="8"/>
      <c r="W771" s="8"/>
      <c r="X771" s="8"/>
      <c r="Y771" s="8"/>
      <c r="Z771" s="8"/>
      <c r="AA771" s="8"/>
      <c r="AB771" s="8"/>
      <c r="AC771" s="8"/>
      <c r="AD771" s="8"/>
      <c r="AE771" s="8"/>
      <c r="AF771" s="8"/>
      <c r="AG771" s="8"/>
      <c r="AH771" s="8"/>
      <c r="AI771" s="8"/>
      <c r="AJ771" s="8"/>
      <c r="AK771" s="8"/>
    </row>
    <row r="772" spans="4:37">
      <c r="D772" s="6"/>
      <c r="E772" s="6"/>
      <c r="F772" s="7"/>
      <c r="G772" s="7"/>
      <c r="H772" s="7"/>
      <c r="I772" s="7"/>
      <c r="J772" s="7"/>
      <c r="K772" s="7"/>
      <c r="L772" s="7"/>
      <c r="M772" s="7"/>
      <c r="N772" s="7"/>
      <c r="O772" s="7"/>
      <c r="P772" s="7"/>
      <c r="Q772" s="7"/>
      <c r="R772" s="7"/>
      <c r="S772" s="7"/>
      <c r="T772" s="7"/>
      <c r="U772" s="7"/>
      <c r="V772" s="8"/>
      <c r="W772" s="8"/>
      <c r="X772" s="8"/>
      <c r="Y772" s="8"/>
      <c r="Z772" s="8"/>
      <c r="AA772" s="8"/>
      <c r="AB772" s="8"/>
      <c r="AC772" s="8"/>
      <c r="AD772" s="8"/>
      <c r="AE772" s="8"/>
      <c r="AF772" s="8"/>
      <c r="AG772" s="8"/>
      <c r="AH772" s="8"/>
      <c r="AI772" s="8"/>
      <c r="AJ772" s="8"/>
      <c r="AK772" s="8"/>
    </row>
    <row r="773" spans="4:37">
      <c r="D773" s="6"/>
      <c r="E773" s="6"/>
      <c r="F773" s="7"/>
      <c r="G773" s="7"/>
      <c r="H773" s="7"/>
      <c r="I773" s="7"/>
      <c r="J773" s="7"/>
      <c r="K773" s="7"/>
      <c r="L773" s="7"/>
      <c r="M773" s="7"/>
      <c r="N773" s="7"/>
      <c r="O773" s="7"/>
      <c r="P773" s="7"/>
      <c r="Q773" s="7"/>
      <c r="R773" s="7"/>
      <c r="S773" s="7"/>
      <c r="T773" s="7"/>
      <c r="U773" s="7"/>
      <c r="V773" s="8"/>
      <c r="W773" s="8"/>
      <c r="X773" s="8"/>
      <c r="Y773" s="8"/>
      <c r="Z773" s="8"/>
      <c r="AA773" s="8"/>
      <c r="AB773" s="8"/>
      <c r="AC773" s="8"/>
      <c r="AD773" s="8"/>
      <c r="AE773" s="8"/>
      <c r="AF773" s="8"/>
      <c r="AG773" s="8"/>
      <c r="AH773" s="8"/>
      <c r="AI773" s="8"/>
      <c r="AJ773" s="8"/>
      <c r="AK773" s="8"/>
    </row>
    <row r="774" spans="4:37">
      <c r="D774" s="6"/>
      <c r="E774" s="6"/>
      <c r="F774" s="7"/>
      <c r="G774" s="7"/>
      <c r="H774" s="7"/>
      <c r="I774" s="7"/>
      <c r="J774" s="7"/>
      <c r="K774" s="7"/>
      <c r="L774" s="7"/>
      <c r="M774" s="7"/>
      <c r="N774" s="7"/>
      <c r="O774" s="7"/>
      <c r="P774" s="7"/>
      <c r="Q774" s="7"/>
      <c r="R774" s="7"/>
      <c r="S774" s="7"/>
      <c r="T774" s="7"/>
      <c r="U774" s="7"/>
      <c r="V774" s="8"/>
      <c r="W774" s="8"/>
      <c r="X774" s="8"/>
      <c r="Y774" s="8"/>
      <c r="Z774" s="8"/>
      <c r="AA774" s="8"/>
      <c r="AB774" s="8"/>
      <c r="AC774" s="8"/>
      <c r="AD774" s="8"/>
      <c r="AE774" s="8"/>
      <c r="AF774" s="8"/>
      <c r="AG774" s="8"/>
      <c r="AH774" s="8"/>
      <c r="AI774" s="8"/>
      <c r="AJ774" s="8"/>
      <c r="AK774" s="8"/>
    </row>
    <row r="775" spans="4:37">
      <c r="D775" s="6"/>
      <c r="E775" s="6"/>
      <c r="F775" s="7"/>
      <c r="G775" s="7"/>
      <c r="H775" s="7"/>
      <c r="I775" s="7"/>
      <c r="J775" s="7"/>
      <c r="K775" s="7"/>
      <c r="L775" s="7"/>
      <c r="M775" s="7"/>
      <c r="N775" s="7"/>
      <c r="O775" s="7"/>
      <c r="P775" s="7"/>
      <c r="Q775" s="7"/>
      <c r="R775" s="7"/>
      <c r="S775" s="7"/>
      <c r="T775" s="7"/>
      <c r="U775" s="7"/>
      <c r="V775" s="8"/>
      <c r="W775" s="8"/>
      <c r="X775" s="8"/>
      <c r="Y775" s="8"/>
      <c r="Z775" s="8"/>
      <c r="AA775" s="8"/>
      <c r="AB775" s="8"/>
      <c r="AC775" s="8"/>
      <c r="AD775" s="8"/>
      <c r="AE775" s="8"/>
      <c r="AF775" s="8"/>
      <c r="AG775" s="8"/>
      <c r="AH775" s="8"/>
      <c r="AI775" s="8"/>
      <c r="AJ775" s="8"/>
      <c r="AK775" s="8"/>
    </row>
    <row r="776" spans="4:37">
      <c r="D776" s="6"/>
      <c r="E776" s="6"/>
      <c r="F776" s="7"/>
      <c r="G776" s="7"/>
      <c r="H776" s="7"/>
      <c r="I776" s="7"/>
      <c r="J776" s="7"/>
      <c r="K776" s="7"/>
      <c r="L776" s="7"/>
      <c r="M776" s="7"/>
      <c r="N776" s="7"/>
      <c r="O776" s="7"/>
      <c r="P776" s="7"/>
      <c r="Q776" s="7"/>
      <c r="R776" s="7"/>
      <c r="S776" s="7"/>
      <c r="T776" s="7"/>
      <c r="U776" s="7"/>
      <c r="V776" s="8"/>
      <c r="W776" s="8"/>
      <c r="X776" s="8"/>
      <c r="Y776" s="8"/>
      <c r="Z776" s="8"/>
      <c r="AA776" s="8"/>
      <c r="AB776" s="8"/>
      <c r="AC776" s="8"/>
      <c r="AD776" s="8"/>
      <c r="AE776" s="8"/>
      <c r="AF776" s="8"/>
      <c r="AG776" s="8"/>
      <c r="AH776" s="8"/>
      <c r="AI776" s="8"/>
      <c r="AJ776" s="8"/>
      <c r="AK776" s="8"/>
    </row>
    <row r="777" spans="4:37">
      <c r="D777" s="6"/>
      <c r="E777" s="6"/>
      <c r="F777" s="7"/>
      <c r="G777" s="7"/>
      <c r="H777" s="7"/>
      <c r="I777" s="7"/>
      <c r="J777" s="7"/>
      <c r="K777" s="7"/>
      <c r="L777" s="7"/>
      <c r="M777" s="7"/>
      <c r="N777" s="7"/>
      <c r="O777" s="7"/>
      <c r="P777" s="7"/>
      <c r="Q777" s="7"/>
      <c r="R777" s="7"/>
      <c r="S777" s="7"/>
      <c r="T777" s="7"/>
      <c r="U777" s="7"/>
      <c r="V777" s="8"/>
      <c r="W777" s="8"/>
      <c r="X777" s="8"/>
      <c r="Y777" s="8"/>
      <c r="Z777" s="8"/>
      <c r="AA777" s="8"/>
      <c r="AB777" s="8"/>
      <c r="AC777" s="8"/>
      <c r="AD777" s="8"/>
      <c r="AE777" s="8"/>
      <c r="AF777" s="8"/>
      <c r="AG777" s="8"/>
      <c r="AH777" s="8"/>
      <c r="AI777" s="8"/>
      <c r="AJ777" s="8"/>
      <c r="AK777" s="8"/>
    </row>
    <row r="778" spans="4:37">
      <c r="D778" s="6"/>
      <c r="E778" s="6"/>
      <c r="F778" s="7"/>
      <c r="G778" s="7"/>
      <c r="H778" s="7"/>
      <c r="I778" s="7"/>
      <c r="J778" s="7"/>
      <c r="K778" s="7"/>
      <c r="L778" s="7"/>
      <c r="M778" s="7"/>
      <c r="N778" s="7"/>
      <c r="O778" s="7"/>
      <c r="P778" s="7"/>
      <c r="Q778" s="7"/>
      <c r="R778" s="7"/>
      <c r="S778" s="7"/>
      <c r="T778" s="7"/>
      <c r="U778" s="7"/>
      <c r="V778" s="8"/>
      <c r="W778" s="8"/>
      <c r="X778" s="8"/>
      <c r="Y778" s="8"/>
      <c r="Z778" s="8"/>
      <c r="AA778" s="8"/>
      <c r="AB778" s="8"/>
      <c r="AC778" s="8"/>
      <c r="AD778" s="8"/>
      <c r="AE778" s="8"/>
      <c r="AF778" s="8"/>
      <c r="AG778" s="8"/>
      <c r="AH778" s="8"/>
      <c r="AI778" s="8"/>
      <c r="AJ778" s="8"/>
      <c r="AK778" s="8"/>
    </row>
    <row r="779" spans="4:37">
      <c r="D779" s="6"/>
      <c r="E779" s="6"/>
      <c r="F779" s="7"/>
      <c r="G779" s="7"/>
      <c r="H779" s="7"/>
      <c r="I779" s="7"/>
      <c r="J779" s="7"/>
      <c r="K779" s="7"/>
      <c r="L779" s="7"/>
      <c r="M779" s="7"/>
      <c r="N779" s="7"/>
      <c r="O779" s="7"/>
      <c r="P779" s="7"/>
      <c r="Q779" s="7"/>
      <c r="R779" s="7"/>
      <c r="S779" s="7"/>
      <c r="T779" s="7"/>
      <c r="U779" s="7"/>
      <c r="V779" s="8"/>
      <c r="W779" s="8"/>
      <c r="X779" s="8"/>
      <c r="Y779" s="8"/>
      <c r="Z779" s="8"/>
      <c r="AA779" s="8"/>
      <c r="AB779" s="8"/>
      <c r="AC779" s="8"/>
      <c r="AD779" s="8"/>
      <c r="AE779" s="8"/>
      <c r="AF779" s="8"/>
      <c r="AG779" s="8"/>
      <c r="AH779" s="8"/>
      <c r="AI779" s="8"/>
      <c r="AJ779" s="8"/>
      <c r="AK779" s="8"/>
    </row>
    <row r="780" spans="4:37">
      <c r="D780" s="6"/>
      <c r="E780" s="6"/>
      <c r="F780" s="7"/>
      <c r="G780" s="7"/>
      <c r="H780" s="7"/>
      <c r="I780" s="7"/>
      <c r="J780" s="7"/>
      <c r="K780" s="7"/>
      <c r="L780" s="7"/>
      <c r="M780" s="7"/>
      <c r="N780" s="7"/>
      <c r="O780" s="7"/>
      <c r="P780" s="7"/>
      <c r="Q780" s="7"/>
      <c r="R780" s="7"/>
      <c r="S780" s="7"/>
      <c r="T780" s="7"/>
      <c r="U780" s="7"/>
      <c r="V780" s="8"/>
      <c r="W780" s="8"/>
      <c r="X780" s="8"/>
      <c r="Y780" s="8"/>
      <c r="Z780" s="8"/>
      <c r="AA780" s="8"/>
      <c r="AB780" s="8"/>
      <c r="AC780" s="8"/>
      <c r="AD780" s="8"/>
      <c r="AE780" s="8"/>
      <c r="AF780" s="8"/>
      <c r="AG780" s="8"/>
      <c r="AH780" s="8"/>
      <c r="AI780" s="8"/>
      <c r="AJ780" s="8"/>
      <c r="AK780" s="8"/>
    </row>
    <row r="781" spans="4:37">
      <c r="D781" s="6"/>
      <c r="E781" s="6"/>
      <c r="F781" s="7"/>
      <c r="G781" s="7"/>
      <c r="H781" s="7"/>
      <c r="I781" s="7"/>
      <c r="J781" s="7"/>
      <c r="K781" s="7"/>
      <c r="L781" s="7"/>
      <c r="M781" s="7"/>
      <c r="N781" s="7"/>
      <c r="O781" s="7"/>
      <c r="P781" s="7"/>
      <c r="Q781" s="7"/>
      <c r="R781" s="7"/>
      <c r="S781" s="7"/>
      <c r="T781" s="7"/>
      <c r="U781" s="7"/>
      <c r="V781" s="8"/>
      <c r="W781" s="8"/>
      <c r="X781" s="8"/>
      <c r="Y781" s="8"/>
      <c r="Z781" s="8"/>
      <c r="AA781" s="8"/>
      <c r="AB781" s="8"/>
      <c r="AC781" s="8"/>
      <c r="AD781" s="8"/>
      <c r="AE781" s="8"/>
      <c r="AF781" s="8"/>
      <c r="AG781" s="8"/>
      <c r="AH781" s="8"/>
      <c r="AI781" s="8"/>
      <c r="AJ781" s="8"/>
      <c r="AK781" s="8"/>
    </row>
    <row r="782" spans="4:37">
      <c r="D782" s="6"/>
      <c r="E782" s="6"/>
      <c r="F782" s="7"/>
      <c r="G782" s="7"/>
      <c r="H782" s="7"/>
      <c r="I782" s="7"/>
      <c r="J782" s="7"/>
      <c r="K782" s="7"/>
      <c r="L782" s="7"/>
      <c r="M782" s="7"/>
      <c r="N782" s="7"/>
      <c r="O782" s="7"/>
      <c r="P782" s="7"/>
      <c r="Q782" s="7"/>
      <c r="R782" s="7"/>
      <c r="S782" s="7"/>
      <c r="T782" s="7"/>
      <c r="U782" s="7"/>
      <c r="V782" s="8"/>
      <c r="W782" s="8"/>
      <c r="X782" s="8"/>
      <c r="Y782" s="8"/>
      <c r="Z782" s="8"/>
      <c r="AA782" s="8"/>
      <c r="AB782" s="8"/>
      <c r="AC782" s="8"/>
      <c r="AD782" s="8"/>
      <c r="AE782" s="8"/>
      <c r="AF782" s="8"/>
      <c r="AG782" s="8"/>
      <c r="AH782" s="8"/>
      <c r="AI782" s="8"/>
      <c r="AJ782" s="8"/>
      <c r="AK782" s="8"/>
    </row>
    <row r="783" spans="4:37">
      <c r="D783" s="6"/>
      <c r="E783" s="6"/>
      <c r="F783" s="7"/>
      <c r="G783" s="7"/>
      <c r="H783" s="7"/>
      <c r="I783" s="7"/>
      <c r="J783" s="7"/>
      <c r="K783" s="7"/>
      <c r="L783" s="7"/>
      <c r="M783" s="7"/>
      <c r="N783" s="7"/>
      <c r="O783" s="7"/>
      <c r="P783" s="7"/>
      <c r="Q783" s="7"/>
      <c r="R783" s="7"/>
      <c r="S783" s="7"/>
      <c r="T783" s="7"/>
      <c r="U783" s="7"/>
      <c r="V783" s="8"/>
      <c r="W783" s="8"/>
      <c r="X783" s="8"/>
      <c r="Y783" s="8"/>
      <c r="Z783" s="8"/>
      <c r="AA783" s="8"/>
      <c r="AB783" s="8"/>
      <c r="AC783" s="8"/>
      <c r="AD783" s="8"/>
      <c r="AE783" s="8"/>
      <c r="AF783" s="8"/>
      <c r="AG783" s="8"/>
      <c r="AH783" s="8"/>
      <c r="AI783" s="8"/>
      <c r="AJ783" s="8"/>
      <c r="AK783" s="8"/>
    </row>
    <row r="784" spans="4:37">
      <c r="D784" s="6"/>
      <c r="E784" s="6"/>
      <c r="F784" s="7"/>
      <c r="G784" s="7"/>
      <c r="H784" s="7"/>
      <c r="I784" s="7"/>
      <c r="J784" s="7"/>
      <c r="K784" s="7"/>
      <c r="L784" s="7"/>
      <c r="M784" s="7"/>
      <c r="N784" s="7"/>
      <c r="O784" s="7"/>
      <c r="P784" s="7"/>
      <c r="Q784" s="7"/>
      <c r="R784" s="7"/>
      <c r="S784" s="7"/>
      <c r="T784" s="7"/>
      <c r="U784" s="7"/>
      <c r="V784" s="8"/>
      <c r="W784" s="8"/>
      <c r="X784" s="8"/>
      <c r="Y784" s="8"/>
      <c r="Z784" s="8"/>
      <c r="AA784" s="8"/>
      <c r="AB784" s="8"/>
      <c r="AC784" s="8"/>
      <c r="AD784" s="8"/>
      <c r="AE784" s="8"/>
      <c r="AF784" s="8"/>
      <c r="AG784" s="8"/>
      <c r="AH784" s="8"/>
      <c r="AI784" s="8"/>
      <c r="AJ784" s="8"/>
      <c r="AK784" s="8"/>
    </row>
    <row r="785" spans="4:37">
      <c r="D785" s="6"/>
      <c r="E785" s="6"/>
      <c r="F785" s="7"/>
      <c r="G785" s="7"/>
      <c r="H785" s="7"/>
      <c r="I785" s="7"/>
      <c r="J785" s="7"/>
      <c r="K785" s="7"/>
      <c r="L785" s="7"/>
      <c r="M785" s="7"/>
      <c r="N785" s="7"/>
      <c r="O785" s="7"/>
      <c r="P785" s="7"/>
      <c r="Q785" s="7"/>
      <c r="R785" s="7"/>
      <c r="S785" s="7"/>
      <c r="T785" s="7"/>
      <c r="U785" s="7"/>
      <c r="V785" s="8"/>
      <c r="W785" s="8"/>
      <c r="X785" s="8"/>
      <c r="Y785" s="8"/>
      <c r="Z785" s="8"/>
      <c r="AA785" s="8"/>
      <c r="AB785" s="8"/>
      <c r="AC785" s="8"/>
      <c r="AD785" s="8"/>
      <c r="AE785" s="8"/>
      <c r="AF785" s="8"/>
      <c r="AG785" s="8"/>
      <c r="AH785" s="8"/>
      <c r="AI785" s="8"/>
      <c r="AJ785" s="8"/>
      <c r="AK785" s="8"/>
    </row>
    <row r="786" spans="4:37">
      <c r="D786" s="6"/>
      <c r="E786" s="6"/>
      <c r="F786" s="7"/>
      <c r="G786" s="7"/>
      <c r="H786" s="7"/>
      <c r="I786" s="7"/>
      <c r="J786" s="7"/>
      <c r="K786" s="7"/>
      <c r="L786" s="7"/>
      <c r="M786" s="7"/>
      <c r="N786" s="7"/>
      <c r="O786" s="7"/>
      <c r="P786" s="7"/>
      <c r="Q786" s="7"/>
      <c r="R786" s="7"/>
      <c r="S786" s="7"/>
      <c r="T786" s="7"/>
      <c r="U786" s="7"/>
      <c r="V786" s="8"/>
      <c r="W786" s="8"/>
      <c r="X786" s="8"/>
      <c r="Y786" s="8"/>
      <c r="Z786" s="8"/>
      <c r="AA786" s="8"/>
      <c r="AB786" s="8"/>
      <c r="AC786" s="8"/>
      <c r="AD786" s="8"/>
      <c r="AE786" s="8"/>
      <c r="AF786" s="8"/>
      <c r="AG786" s="8"/>
      <c r="AH786" s="8"/>
      <c r="AI786" s="8"/>
      <c r="AJ786" s="8"/>
      <c r="AK786" s="8"/>
    </row>
    <row r="787" spans="4:37">
      <c r="D787" s="6"/>
      <c r="E787" s="6"/>
      <c r="F787" s="7"/>
      <c r="G787" s="7"/>
      <c r="H787" s="7"/>
      <c r="I787" s="7"/>
      <c r="J787" s="7"/>
      <c r="K787" s="7"/>
      <c r="L787" s="7"/>
      <c r="M787" s="7"/>
      <c r="N787" s="7"/>
      <c r="O787" s="7"/>
      <c r="P787" s="7"/>
      <c r="Q787" s="7"/>
      <c r="R787" s="7"/>
      <c r="S787" s="7"/>
      <c r="T787" s="7"/>
      <c r="U787" s="7"/>
      <c r="V787" s="8"/>
      <c r="W787" s="8"/>
      <c r="X787" s="8"/>
      <c r="Y787" s="8"/>
      <c r="Z787" s="8"/>
      <c r="AA787" s="8"/>
      <c r="AB787" s="8"/>
      <c r="AC787" s="8"/>
      <c r="AD787" s="8"/>
      <c r="AE787" s="8"/>
      <c r="AF787" s="8"/>
      <c r="AG787" s="8"/>
      <c r="AH787" s="8"/>
      <c r="AI787" s="8"/>
      <c r="AJ787" s="8"/>
      <c r="AK787" s="8"/>
    </row>
    <row r="788" spans="4:37">
      <c r="D788" s="6"/>
      <c r="E788" s="6"/>
      <c r="F788" s="7"/>
      <c r="G788" s="7"/>
      <c r="H788" s="7"/>
      <c r="I788" s="7"/>
      <c r="J788" s="7"/>
      <c r="K788" s="7"/>
      <c r="L788" s="7"/>
      <c r="M788" s="7"/>
      <c r="N788" s="7"/>
      <c r="O788" s="7"/>
      <c r="P788" s="7"/>
      <c r="Q788" s="7"/>
      <c r="R788" s="7"/>
      <c r="S788" s="7"/>
      <c r="T788" s="7"/>
      <c r="U788" s="7"/>
      <c r="V788" s="8"/>
      <c r="W788" s="8"/>
      <c r="X788" s="8"/>
      <c r="Y788" s="8"/>
      <c r="Z788" s="8"/>
      <c r="AA788" s="8"/>
      <c r="AB788" s="8"/>
      <c r="AC788" s="8"/>
      <c r="AD788" s="8"/>
      <c r="AE788" s="8"/>
      <c r="AF788" s="8"/>
      <c r="AG788" s="8"/>
      <c r="AH788" s="8"/>
      <c r="AI788" s="8"/>
      <c r="AJ788" s="8"/>
      <c r="AK788" s="8"/>
    </row>
    <row r="789" spans="4:37">
      <c r="D789" s="6"/>
      <c r="E789" s="6"/>
      <c r="F789" s="7"/>
      <c r="G789" s="7"/>
      <c r="H789" s="7"/>
      <c r="I789" s="7"/>
      <c r="J789" s="7"/>
      <c r="K789" s="7"/>
      <c r="L789" s="7"/>
      <c r="M789" s="7"/>
      <c r="N789" s="7"/>
      <c r="O789" s="7"/>
      <c r="P789" s="7"/>
      <c r="Q789" s="7"/>
      <c r="R789" s="7"/>
      <c r="S789" s="7"/>
      <c r="T789" s="7"/>
      <c r="U789" s="7"/>
      <c r="V789" s="8"/>
      <c r="W789" s="8"/>
      <c r="X789" s="8"/>
      <c r="Y789" s="8"/>
      <c r="Z789" s="8"/>
      <c r="AA789" s="8"/>
      <c r="AB789" s="8"/>
      <c r="AC789" s="8"/>
      <c r="AD789" s="8"/>
      <c r="AE789" s="8"/>
      <c r="AF789" s="8"/>
      <c r="AG789" s="8"/>
      <c r="AH789" s="8"/>
      <c r="AI789" s="8"/>
      <c r="AJ789" s="8"/>
      <c r="AK789" s="8"/>
    </row>
    <row r="790" spans="4:37">
      <c r="D790" s="6"/>
      <c r="E790" s="6"/>
      <c r="F790" s="7"/>
      <c r="G790" s="7"/>
      <c r="H790" s="7"/>
      <c r="I790" s="7"/>
      <c r="J790" s="7"/>
      <c r="K790" s="7"/>
      <c r="L790" s="7"/>
      <c r="M790" s="7"/>
      <c r="N790" s="7"/>
      <c r="O790" s="7"/>
      <c r="P790" s="7"/>
      <c r="Q790" s="7"/>
      <c r="R790" s="7"/>
      <c r="S790" s="7"/>
      <c r="T790" s="7"/>
      <c r="U790" s="7"/>
      <c r="V790" s="8"/>
      <c r="W790" s="8"/>
      <c r="X790" s="8"/>
      <c r="Y790" s="8"/>
      <c r="Z790" s="8"/>
      <c r="AA790" s="8"/>
      <c r="AB790" s="8"/>
      <c r="AC790" s="8"/>
      <c r="AD790" s="8"/>
      <c r="AE790" s="8"/>
      <c r="AF790" s="8"/>
      <c r="AG790" s="8"/>
      <c r="AH790" s="8"/>
      <c r="AI790" s="8"/>
      <c r="AJ790" s="8"/>
      <c r="AK790" s="8"/>
    </row>
    <row r="791" spans="4:37">
      <c r="D791" s="6"/>
      <c r="E791" s="6"/>
      <c r="F791" s="7"/>
      <c r="G791" s="7"/>
      <c r="H791" s="7"/>
      <c r="I791" s="7"/>
      <c r="J791" s="7"/>
      <c r="K791" s="7"/>
      <c r="L791" s="7"/>
      <c r="M791" s="7"/>
      <c r="N791" s="7"/>
      <c r="O791" s="7"/>
      <c r="P791" s="7"/>
      <c r="Q791" s="7"/>
      <c r="R791" s="7"/>
      <c r="S791" s="7"/>
      <c r="T791" s="7"/>
      <c r="U791" s="7"/>
      <c r="V791" s="8"/>
      <c r="W791" s="8"/>
      <c r="X791" s="8"/>
      <c r="Y791" s="8"/>
      <c r="Z791" s="8"/>
      <c r="AA791" s="8"/>
      <c r="AB791" s="8"/>
      <c r="AC791" s="8"/>
      <c r="AD791" s="8"/>
      <c r="AE791" s="8"/>
      <c r="AF791" s="8"/>
      <c r="AG791" s="8"/>
      <c r="AH791" s="8"/>
      <c r="AI791" s="8"/>
      <c r="AJ791" s="8"/>
      <c r="AK791" s="8"/>
    </row>
    <row r="792" spans="4:37">
      <c r="D792" s="6"/>
      <c r="E792" s="6"/>
      <c r="F792" s="7"/>
      <c r="G792" s="7"/>
      <c r="H792" s="7"/>
      <c r="I792" s="7"/>
      <c r="J792" s="7"/>
      <c r="K792" s="7"/>
      <c r="L792" s="7"/>
      <c r="M792" s="7"/>
      <c r="N792" s="7"/>
      <c r="O792" s="7"/>
      <c r="P792" s="7"/>
      <c r="Q792" s="7"/>
      <c r="R792" s="7"/>
      <c r="S792" s="7"/>
      <c r="T792" s="7"/>
      <c r="U792" s="7"/>
      <c r="V792" s="8"/>
      <c r="W792" s="8"/>
      <c r="X792" s="8"/>
      <c r="Y792" s="8"/>
      <c r="Z792" s="8"/>
      <c r="AA792" s="8"/>
      <c r="AB792" s="8"/>
      <c r="AC792" s="8"/>
      <c r="AD792" s="8"/>
      <c r="AE792" s="8"/>
      <c r="AF792" s="8"/>
      <c r="AG792" s="8"/>
      <c r="AH792" s="8"/>
      <c r="AI792" s="8"/>
      <c r="AJ792" s="8"/>
      <c r="AK792" s="8"/>
    </row>
    <row r="793" spans="4:37">
      <c r="D793" s="6"/>
      <c r="E793" s="6"/>
      <c r="F793" s="7"/>
      <c r="G793" s="7"/>
      <c r="H793" s="7"/>
      <c r="I793" s="7"/>
      <c r="J793" s="7"/>
      <c r="K793" s="7"/>
      <c r="L793" s="7"/>
      <c r="M793" s="7"/>
      <c r="N793" s="7"/>
      <c r="O793" s="7"/>
      <c r="P793" s="7"/>
      <c r="Q793" s="7"/>
      <c r="R793" s="7"/>
      <c r="S793" s="7"/>
      <c r="T793" s="7"/>
      <c r="U793" s="7"/>
      <c r="V793" s="8"/>
      <c r="W793" s="8"/>
      <c r="X793" s="8"/>
      <c r="Y793" s="8"/>
      <c r="Z793" s="8"/>
      <c r="AA793" s="8"/>
      <c r="AB793" s="8"/>
      <c r="AC793" s="8"/>
      <c r="AD793" s="8"/>
      <c r="AE793" s="8"/>
      <c r="AF793" s="8"/>
      <c r="AG793" s="8"/>
      <c r="AH793" s="8"/>
      <c r="AI793" s="8"/>
      <c r="AJ793" s="8"/>
      <c r="AK793" s="8"/>
    </row>
    <row r="794" spans="4:37">
      <c r="D794" s="6"/>
      <c r="E794" s="6"/>
      <c r="F794" s="7"/>
      <c r="G794" s="7"/>
      <c r="H794" s="7"/>
      <c r="I794" s="7"/>
      <c r="J794" s="7"/>
      <c r="K794" s="7"/>
      <c r="L794" s="7"/>
      <c r="M794" s="7"/>
      <c r="N794" s="7"/>
      <c r="O794" s="7"/>
      <c r="P794" s="7"/>
      <c r="Q794" s="7"/>
      <c r="R794" s="7"/>
      <c r="S794" s="7"/>
      <c r="T794" s="7"/>
      <c r="U794" s="7"/>
      <c r="V794" s="8"/>
      <c r="W794" s="8"/>
      <c r="X794" s="8"/>
      <c r="Y794" s="8"/>
      <c r="Z794" s="8"/>
      <c r="AA794" s="8"/>
      <c r="AB794" s="8"/>
      <c r="AC794" s="8"/>
      <c r="AD794" s="8"/>
      <c r="AE794" s="8"/>
      <c r="AF794" s="8"/>
      <c r="AG794" s="8"/>
      <c r="AH794" s="8"/>
      <c r="AI794" s="8"/>
      <c r="AJ794" s="8"/>
      <c r="AK794" s="8"/>
    </row>
    <row r="795" spans="4:37">
      <c r="D795" s="6"/>
      <c r="E795" s="6"/>
      <c r="F795" s="7"/>
      <c r="G795" s="7"/>
      <c r="H795" s="7"/>
      <c r="I795" s="7"/>
      <c r="J795" s="7"/>
      <c r="K795" s="7"/>
      <c r="L795" s="7"/>
      <c r="M795" s="7"/>
      <c r="N795" s="7"/>
      <c r="O795" s="7"/>
      <c r="P795" s="7"/>
      <c r="Q795" s="7"/>
      <c r="R795" s="7"/>
      <c r="S795" s="7"/>
      <c r="T795" s="7"/>
      <c r="U795" s="7"/>
      <c r="V795" s="8"/>
      <c r="W795" s="8"/>
      <c r="X795" s="8"/>
      <c r="Y795" s="8"/>
      <c r="Z795" s="8"/>
      <c r="AA795" s="8"/>
      <c r="AB795" s="8"/>
      <c r="AC795" s="8"/>
      <c r="AD795" s="8"/>
      <c r="AE795" s="8"/>
      <c r="AF795" s="8"/>
      <c r="AG795" s="8"/>
      <c r="AH795" s="8"/>
      <c r="AI795" s="8"/>
      <c r="AJ795" s="8"/>
      <c r="AK795" s="8"/>
    </row>
    <row r="796" spans="4:37">
      <c r="D796" s="6"/>
      <c r="E796" s="6"/>
      <c r="F796" s="7"/>
      <c r="G796" s="7"/>
      <c r="H796" s="7"/>
      <c r="I796" s="7"/>
      <c r="J796" s="7"/>
      <c r="K796" s="7"/>
      <c r="L796" s="7"/>
      <c r="M796" s="7"/>
      <c r="N796" s="7"/>
      <c r="O796" s="7"/>
      <c r="P796" s="7"/>
      <c r="Q796" s="7"/>
      <c r="R796" s="7"/>
      <c r="S796" s="7"/>
      <c r="T796" s="7"/>
      <c r="U796" s="7"/>
      <c r="V796" s="8"/>
      <c r="W796" s="8"/>
      <c r="X796" s="8"/>
      <c r="Y796" s="8"/>
      <c r="Z796" s="8"/>
      <c r="AA796" s="8"/>
      <c r="AB796" s="8"/>
      <c r="AC796" s="8"/>
      <c r="AD796" s="8"/>
      <c r="AE796" s="8"/>
      <c r="AF796" s="8"/>
      <c r="AG796" s="8"/>
      <c r="AH796" s="8"/>
      <c r="AI796" s="8"/>
      <c r="AJ796" s="8"/>
      <c r="AK796" s="8"/>
    </row>
    <row r="797" spans="4:37">
      <c r="D797" s="6"/>
      <c r="E797" s="6"/>
      <c r="F797" s="7"/>
      <c r="G797" s="7"/>
      <c r="H797" s="7"/>
      <c r="I797" s="7"/>
      <c r="J797" s="7"/>
      <c r="K797" s="7"/>
      <c r="L797" s="7"/>
      <c r="M797" s="7"/>
      <c r="N797" s="7"/>
      <c r="O797" s="7"/>
      <c r="P797" s="7"/>
      <c r="Q797" s="7"/>
      <c r="R797" s="7"/>
      <c r="S797" s="7"/>
      <c r="T797" s="7"/>
      <c r="U797" s="7"/>
      <c r="V797" s="8"/>
      <c r="W797" s="8"/>
      <c r="X797" s="8"/>
      <c r="Y797" s="8"/>
      <c r="Z797" s="8"/>
      <c r="AA797" s="8"/>
      <c r="AB797" s="8"/>
      <c r="AC797" s="8"/>
      <c r="AD797" s="8"/>
      <c r="AE797" s="8"/>
      <c r="AF797" s="8"/>
      <c r="AG797" s="8"/>
      <c r="AH797" s="8"/>
      <c r="AI797" s="8"/>
      <c r="AJ797" s="8"/>
      <c r="AK797" s="8"/>
    </row>
    <row r="798" spans="4:37">
      <c r="D798" s="6"/>
      <c r="E798" s="6"/>
      <c r="F798" s="7"/>
      <c r="G798" s="7"/>
      <c r="H798" s="7"/>
      <c r="I798" s="7"/>
      <c r="J798" s="7"/>
      <c r="K798" s="7"/>
      <c r="L798" s="7"/>
      <c r="M798" s="7"/>
      <c r="N798" s="7"/>
      <c r="O798" s="7"/>
      <c r="P798" s="7"/>
      <c r="Q798" s="7"/>
      <c r="R798" s="7"/>
      <c r="S798" s="7"/>
      <c r="T798" s="7"/>
      <c r="U798" s="7"/>
      <c r="V798" s="8"/>
      <c r="W798" s="8"/>
      <c r="X798" s="8"/>
      <c r="Y798" s="8"/>
      <c r="Z798" s="8"/>
      <c r="AA798" s="8"/>
      <c r="AB798" s="8"/>
      <c r="AC798" s="8"/>
      <c r="AD798" s="8"/>
      <c r="AE798" s="8"/>
      <c r="AF798" s="8"/>
      <c r="AG798" s="8"/>
      <c r="AH798" s="8"/>
      <c r="AI798" s="8"/>
      <c r="AJ798" s="8"/>
      <c r="AK798" s="8"/>
    </row>
    <row r="799" spans="4:37">
      <c r="D799" s="6"/>
      <c r="E799" s="6"/>
      <c r="F799" s="7"/>
      <c r="G799" s="7"/>
      <c r="H799" s="7"/>
      <c r="I799" s="7"/>
      <c r="J799" s="7"/>
      <c r="K799" s="7"/>
      <c r="L799" s="7"/>
      <c r="M799" s="7"/>
      <c r="N799" s="7"/>
      <c r="O799" s="7"/>
      <c r="P799" s="7"/>
      <c r="Q799" s="7"/>
      <c r="R799" s="7"/>
      <c r="S799" s="7"/>
      <c r="T799" s="7"/>
      <c r="U799" s="7"/>
      <c r="V799" s="8"/>
      <c r="W799" s="8"/>
      <c r="X799" s="8"/>
      <c r="Y799" s="8"/>
      <c r="Z799" s="8"/>
      <c r="AA799" s="8"/>
      <c r="AB799" s="8"/>
      <c r="AC799" s="8"/>
      <c r="AD799" s="8"/>
      <c r="AE799" s="8"/>
      <c r="AF799" s="8"/>
      <c r="AG799" s="8"/>
      <c r="AH799" s="8"/>
      <c r="AI799" s="8"/>
      <c r="AJ799" s="8"/>
      <c r="AK799" s="8"/>
    </row>
    <row r="800" spans="4:37">
      <c r="D800" s="6"/>
      <c r="E800" s="6"/>
      <c r="F800" s="7"/>
      <c r="G800" s="7"/>
      <c r="H800" s="7"/>
      <c r="I800" s="7"/>
      <c r="J800" s="7"/>
      <c r="K800" s="7"/>
      <c r="L800" s="7"/>
      <c r="M800" s="7"/>
      <c r="N800" s="7"/>
      <c r="O800" s="7"/>
      <c r="P800" s="7"/>
      <c r="Q800" s="7"/>
      <c r="R800" s="7"/>
      <c r="S800" s="7"/>
      <c r="T800" s="7"/>
      <c r="U800" s="7"/>
      <c r="V800" s="8"/>
      <c r="W800" s="8"/>
      <c r="X800" s="8"/>
      <c r="Y800" s="8"/>
      <c r="Z800" s="8"/>
      <c r="AA800" s="8"/>
      <c r="AB800" s="8"/>
      <c r="AC800" s="8"/>
      <c r="AD800" s="8"/>
      <c r="AE800" s="8"/>
      <c r="AF800" s="8"/>
      <c r="AG800" s="8"/>
      <c r="AH800" s="8"/>
      <c r="AI800" s="8"/>
      <c r="AJ800" s="8"/>
      <c r="AK800" s="8"/>
    </row>
    <row r="801" spans="4:37">
      <c r="D801" s="6"/>
      <c r="E801" s="6"/>
      <c r="F801" s="7"/>
      <c r="G801" s="7"/>
      <c r="H801" s="7"/>
      <c r="I801" s="7"/>
      <c r="J801" s="7"/>
      <c r="K801" s="7"/>
      <c r="L801" s="7"/>
      <c r="M801" s="7"/>
      <c r="N801" s="7"/>
      <c r="O801" s="7"/>
      <c r="P801" s="7"/>
      <c r="Q801" s="7"/>
      <c r="R801" s="7"/>
      <c r="S801" s="7"/>
      <c r="T801" s="7"/>
      <c r="U801" s="7"/>
      <c r="V801" s="8"/>
      <c r="W801" s="8"/>
      <c r="X801" s="8"/>
      <c r="Y801" s="8"/>
      <c r="Z801" s="8"/>
      <c r="AA801" s="8"/>
      <c r="AB801" s="8"/>
      <c r="AC801" s="8"/>
      <c r="AD801" s="8"/>
      <c r="AE801" s="8"/>
      <c r="AF801" s="8"/>
      <c r="AG801" s="8"/>
      <c r="AH801" s="8"/>
      <c r="AI801" s="8"/>
      <c r="AJ801" s="8"/>
      <c r="AK801" s="8"/>
    </row>
    <row r="802" spans="4:37">
      <c r="D802" s="6"/>
      <c r="E802" s="6"/>
      <c r="F802" s="7"/>
      <c r="G802" s="7"/>
      <c r="H802" s="7"/>
      <c r="I802" s="7"/>
      <c r="J802" s="7"/>
      <c r="K802" s="7"/>
      <c r="L802" s="7"/>
      <c r="M802" s="7"/>
      <c r="N802" s="7"/>
      <c r="O802" s="7"/>
      <c r="P802" s="7"/>
      <c r="Q802" s="7"/>
      <c r="R802" s="7"/>
      <c r="S802" s="7"/>
      <c r="T802" s="7"/>
      <c r="U802" s="7"/>
      <c r="V802" s="8"/>
      <c r="W802" s="8"/>
      <c r="X802" s="8"/>
      <c r="Y802" s="8"/>
      <c r="Z802" s="8"/>
      <c r="AA802" s="8"/>
      <c r="AB802" s="8"/>
      <c r="AC802" s="8"/>
      <c r="AD802" s="8"/>
      <c r="AE802" s="8"/>
      <c r="AF802" s="8"/>
      <c r="AG802" s="8"/>
      <c r="AH802" s="8"/>
      <c r="AI802" s="8"/>
      <c r="AJ802" s="8"/>
      <c r="AK802" s="8"/>
    </row>
    <row r="803" spans="4:37">
      <c r="D803" s="6"/>
      <c r="E803" s="6"/>
      <c r="F803" s="7"/>
      <c r="G803" s="7"/>
      <c r="H803" s="7"/>
      <c r="I803" s="7"/>
      <c r="J803" s="7"/>
      <c r="K803" s="7"/>
      <c r="L803" s="7"/>
      <c r="M803" s="7"/>
      <c r="N803" s="7"/>
      <c r="O803" s="7"/>
      <c r="P803" s="7"/>
      <c r="Q803" s="7"/>
      <c r="R803" s="7"/>
      <c r="S803" s="7"/>
      <c r="T803" s="7"/>
      <c r="U803" s="7"/>
      <c r="V803" s="8"/>
      <c r="W803" s="8"/>
      <c r="X803" s="8"/>
      <c r="Y803" s="8"/>
      <c r="Z803" s="8"/>
      <c r="AA803" s="8"/>
      <c r="AB803" s="8"/>
      <c r="AC803" s="8"/>
      <c r="AD803" s="8"/>
      <c r="AE803" s="8"/>
      <c r="AF803" s="8"/>
      <c r="AG803" s="8"/>
      <c r="AH803" s="8"/>
      <c r="AI803" s="8"/>
      <c r="AJ803" s="8"/>
      <c r="AK803" s="8"/>
    </row>
    <row r="804" spans="4:37">
      <c r="D804" s="6"/>
      <c r="E804" s="6"/>
      <c r="F804" s="7"/>
      <c r="G804" s="7"/>
      <c r="H804" s="7"/>
      <c r="I804" s="7"/>
      <c r="J804" s="7"/>
      <c r="K804" s="7"/>
      <c r="L804" s="7"/>
      <c r="M804" s="7"/>
      <c r="N804" s="7"/>
      <c r="O804" s="7"/>
      <c r="P804" s="7"/>
      <c r="Q804" s="7"/>
      <c r="R804" s="7"/>
      <c r="S804" s="7"/>
      <c r="T804" s="7"/>
      <c r="U804" s="7"/>
      <c r="V804" s="8"/>
      <c r="W804" s="8"/>
      <c r="X804" s="8"/>
      <c r="Y804" s="8"/>
      <c r="Z804" s="8"/>
      <c r="AA804" s="8"/>
      <c r="AB804" s="8"/>
      <c r="AC804" s="8"/>
      <c r="AD804" s="8"/>
      <c r="AE804" s="8"/>
      <c r="AF804" s="8"/>
      <c r="AG804" s="8"/>
      <c r="AH804" s="8"/>
      <c r="AI804" s="8"/>
      <c r="AJ804" s="8"/>
      <c r="AK804" s="8"/>
    </row>
    <row r="805" spans="4:37">
      <c r="D805" s="6"/>
      <c r="E805" s="6"/>
      <c r="F805" s="7"/>
      <c r="G805" s="7"/>
      <c r="H805" s="7"/>
      <c r="I805" s="7"/>
      <c r="J805" s="7"/>
      <c r="K805" s="7"/>
      <c r="L805" s="7"/>
      <c r="M805" s="7"/>
      <c r="N805" s="7"/>
      <c r="O805" s="7"/>
      <c r="P805" s="7"/>
      <c r="Q805" s="7"/>
      <c r="R805" s="7"/>
      <c r="S805" s="7"/>
      <c r="T805" s="7"/>
      <c r="U805" s="7"/>
      <c r="V805" s="8"/>
      <c r="W805" s="8"/>
      <c r="X805" s="8"/>
      <c r="Y805" s="8"/>
      <c r="Z805" s="8"/>
      <c r="AA805" s="8"/>
      <c r="AB805" s="8"/>
      <c r="AC805" s="8"/>
      <c r="AD805" s="8"/>
      <c r="AE805" s="8"/>
      <c r="AF805" s="8"/>
      <c r="AG805" s="8"/>
      <c r="AH805" s="8"/>
      <c r="AI805" s="8"/>
      <c r="AJ805" s="8"/>
      <c r="AK805" s="8"/>
    </row>
    <row r="806" spans="4:37">
      <c r="D806" s="6"/>
      <c r="E806" s="6"/>
      <c r="F806" s="7"/>
      <c r="G806" s="7"/>
      <c r="H806" s="7"/>
      <c r="I806" s="7"/>
      <c r="J806" s="7"/>
      <c r="K806" s="7"/>
      <c r="L806" s="7"/>
      <c r="M806" s="7"/>
      <c r="N806" s="7"/>
      <c r="O806" s="7"/>
      <c r="P806" s="7"/>
      <c r="Q806" s="7"/>
      <c r="R806" s="7"/>
      <c r="S806" s="7"/>
      <c r="T806" s="7"/>
      <c r="U806" s="7"/>
      <c r="V806" s="8"/>
      <c r="W806" s="8"/>
      <c r="X806" s="8"/>
      <c r="Y806" s="8"/>
      <c r="Z806" s="8"/>
      <c r="AA806" s="8"/>
      <c r="AB806" s="8"/>
      <c r="AC806" s="8"/>
      <c r="AD806" s="8"/>
      <c r="AE806" s="8"/>
      <c r="AF806" s="8"/>
      <c r="AG806" s="8"/>
      <c r="AH806" s="8"/>
      <c r="AI806" s="8"/>
      <c r="AJ806" s="8"/>
      <c r="AK806" s="8"/>
    </row>
    <row r="807" spans="4:37">
      <c r="D807" s="6"/>
      <c r="E807" s="6"/>
      <c r="F807" s="7"/>
      <c r="G807" s="7"/>
      <c r="H807" s="7"/>
      <c r="I807" s="7"/>
      <c r="J807" s="7"/>
      <c r="K807" s="7"/>
      <c r="L807" s="7"/>
      <c r="M807" s="7"/>
      <c r="N807" s="7"/>
      <c r="O807" s="7"/>
      <c r="P807" s="7"/>
      <c r="Q807" s="7"/>
      <c r="R807" s="7"/>
      <c r="S807" s="7"/>
      <c r="T807" s="7"/>
      <c r="U807" s="7"/>
      <c r="V807" s="8"/>
      <c r="W807" s="8"/>
      <c r="X807" s="8"/>
      <c r="Y807" s="8"/>
      <c r="Z807" s="8"/>
      <c r="AA807" s="8"/>
      <c r="AB807" s="8"/>
      <c r="AC807" s="8"/>
      <c r="AD807" s="8"/>
      <c r="AE807" s="8"/>
      <c r="AF807" s="8"/>
      <c r="AG807" s="8"/>
      <c r="AH807" s="8"/>
      <c r="AI807" s="8"/>
      <c r="AJ807" s="8"/>
      <c r="AK807" s="8"/>
    </row>
    <row r="808" spans="4:37">
      <c r="D808" s="6"/>
      <c r="E808" s="6"/>
      <c r="F808" s="7"/>
      <c r="G808" s="7"/>
      <c r="H808" s="7"/>
      <c r="I808" s="7"/>
      <c r="J808" s="7"/>
      <c r="K808" s="7"/>
      <c r="L808" s="7"/>
      <c r="M808" s="7"/>
      <c r="N808" s="7"/>
      <c r="O808" s="7"/>
      <c r="P808" s="7"/>
      <c r="Q808" s="7"/>
      <c r="R808" s="7"/>
      <c r="S808" s="7"/>
      <c r="T808" s="7"/>
      <c r="U808" s="7"/>
      <c r="V808" s="8"/>
      <c r="W808" s="8"/>
      <c r="X808" s="8"/>
      <c r="Y808" s="8"/>
      <c r="Z808" s="8"/>
      <c r="AA808" s="8"/>
      <c r="AB808" s="8"/>
      <c r="AC808" s="8"/>
      <c r="AD808" s="8"/>
      <c r="AE808" s="8"/>
      <c r="AF808" s="8"/>
      <c r="AG808" s="8"/>
      <c r="AH808" s="8"/>
      <c r="AI808" s="8"/>
      <c r="AJ808" s="8"/>
      <c r="AK808" s="8"/>
    </row>
    <row r="809" spans="4:37">
      <c r="D809" s="6"/>
      <c r="E809" s="6"/>
      <c r="F809" s="7"/>
      <c r="G809" s="7"/>
      <c r="H809" s="7"/>
      <c r="I809" s="7"/>
      <c r="J809" s="7"/>
      <c r="K809" s="7"/>
      <c r="L809" s="7"/>
      <c r="M809" s="7"/>
      <c r="N809" s="7"/>
      <c r="O809" s="7"/>
      <c r="P809" s="7"/>
      <c r="Q809" s="7"/>
      <c r="R809" s="7"/>
      <c r="S809" s="7"/>
      <c r="T809" s="7"/>
      <c r="U809" s="7"/>
      <c r="V809" s="8"/>
      <c r="W809" s="8"/>
      <c r="X809" s="8"/>
      <c r="Y809" s="8"/>
      <c r="Z809" s="8"/>
      <c r="AA809" s="8"/>
      <c r="AB809" s="8"/>
      <c r="AC809" s="8"/>
      <c r="AD809" s="8"/>
      <c r="AE809" s="8"/>
      <c r="AF809" s="8"/>
      <c r="AG809" s="8"/>
      <c r="AH809" s="8"/>
      <c r="AI809" s="8"/>
      <c r="AJ809" s="8"/>
      <c r="AK809" s="8"/>
    </row>
    <row r="810" spans="4:37">
      <c r="D810" s="6"/>
      <c r="E810" s="6"/>
      <c r="F810" s="7"/>
      <c r="G810" s="7"/>
      <c r="H810" s="7"/>
      <c r="I810" s="7"/>
      <c r="J810" s="7"/>
      <c r="K810" s="7"/>
      <c r="L810" s="7"/>
      <c r="M810" s="7"/>
      <c r="N810" s="7"/>
      <c r="O810" s="7"/>
      <c r="P810" s="7"/>
      <c r="Q810" s="7"/>
      <c r="R810" s="7"/>
      <c r="S810" s="7"/>
      <c r="T810" s="7"/>
      <c r="U810" s="7"/>
      <c r="V810" s="8"/>
      <c r="W810" s="8"/>
      <c r="X810" s="8"/>
      <c r="Y810" s="8"/>
      <c r="Z810" s="8"/>
      <c r="AA810" s="8"/>
      <c r="AB810" s="8"/>
      <c r="AC810" s="8"/>
      <c r="AD810" s="8"/>
      <c r="AE810" s="8"/>
      <c r="AF810" s="8"/>
      <c r="AG810" s="8"/>
      <c r="AH810" s="8"/>
      <c r="AI810" s="8"/>
      <c r="AJ810" s="8"/>
      <c r="AK810" s="8"/>
    </row>
    <row r="811" spans="4:37">
      <c r="D811" s="6"/>
      <c r="E811" s="6"/>
      <c r="F811" s="7"/>
      <c r="G811" s="7"/>
      <c r="H811" s="7"/>
      <c r="I811" s="7"/>
      <c r="J811" s="7"/>
      <c r="K811" s="7"/>
      <c r="L811" s="7"/>
      <c r="M811" s="7"/>
      <c r="N811" s="7"/>
      <c r="O811" s="7"/>
      <c r="P811" s="7"/>
      <c r="Q811" s="7"/>
      <c r="R811" s="7"/>
      <c r="S811" s="7"/>
      <c r="T811" s="7"/>
      <c r="U811" s="7"/>
      <c r="V811" s="8"/>
      <c r="W811" s="8"/>
      <c r="X811" s="8"/>
      <c r="Y811" s="8"/>
      <c r="Z811" s="8"/>
      <c r="AA811" s="8"/>
      <c r="AB811" s="8"/>
      <c r="AC811" s="8"/>
      <c r="AD811" s="8"/>
      <c r="AE811" s="8"/>
      <c r="AF811" s="8"/>
      <c r="AG811" s="8"/>
      <c r="AH811" s="8"/>
      <c r="AI811" s="8"/>
      <c r="AJ811" s="8"/>
      <c r="AK811" s="8"/>
    </row>
    <row r="812" spans="4:37">
      <c r="D812" s="6"/>
      <c r="E812" s="6"/>
      <c r="F812" s="7"/>
      <c r="G812" s="7"/>
      <c r="H812" s="7"/>
      <c r="I812" s="7"/>
      <c r="J812" s="7"/>
      <c r="K812" s="7"/>
      <c r="L812" s="7"/>
      <c r="M812" s="7"/>
      <c r="N812" s="7"/>
      <c r="O812" s="7"/>
      <c r="P812" s="7"/>
      <c r="Q812" s="7"/>
      <c r="R812" s="7"/>
      <c r="S812" s="7"/>
      <c r="T812" s="7"/>
      <c r="U812" s="7"/>
      <c r="V812" s="8"/>
      <c r="W812" s="8"/>
      <c r="X812" s="8"/>
      <c r="Y812" s="8"/>
      <c r="Z812" s="8"/>
      <c r="AA812" s="8"/>
      <c r="AB812" s="8"/>
      <c r="AC812" s="8"/>
      <c r="AD812" s="8"/>
      <c r="AE812" s="8"/>
      <c r="AF812" s="8"/>
      <c r="AG812" s="8"/>
      <c r="AH812" s="8"/>
      <c r="AI812" s="8"/>
      <c r="AJ812" s="8"/>
      <c r="AK812" s="8"/>
    </row>
    <row r="813" spans="4:37">
      <c r="D813" s="6"/>
      <c r="E813" s="6"/>
      <c r="F813" s="7"/>
      <c r="G813" s="7"/>
      <c r="H813" s="7"/>
      <c r="I813" s="7"/>
      <c r="J813" s="7"/>
      <c r="K813" s="7"/>
      <c r="L813" s="7"/>
      <c r="M813" s="7"/>
      <c r="N813" s="7"/>
      <c r="O813" s="7"/>
      <c r="P813" s="7"/>
      <c r="Q813" s="7"/>
      <c r="R813" s="7"/>
      <c r="S813" s="7"/>
      <c r="T813" s="7"/>
      <c r="U813" s="7"/>
      <c r="V813" s="8"/>
      <c r="W813" s="8"/>
      <c r="X813" s="8"/>
      <c r="Y813" s="8"/>
      <c r="Z813" s="8"/>
      <c r="AA813" s="8"/>
      <c r="AB813" s="8"/>
      <c r="AC813" s="8"/>
      <c r="AD813" s="8"/>
      <c r="AE813" s="8"/>
      <c r="AF813" s="8"/>
      <c r="AG813" s="8"/>
      <c r="AH813" s="8"/>
      <c r="AI813" s="8"/>
      <c r="AJ813" s="8"/>
      <c r="AK813" s="8"/>
    </row>
    <row r="814" spans="4:37">
      <c r="D814" s="6"/>
      <c r="E814" s="6"/>
      <c r="F814" s="7"/>
      <c r="G814" s="7"/>
      <c r="H814" s="7"/>
      <c r="I814" s="7"/>
      <c r="J814" s="7"/>
      <c r="K814" s="7"/>
      <c r="L814" s="7"/>
      <c r="M814" s="7"/>
      <c r="N814" s="7"/>
      <c r="O814" s="7"/>
      <c r="P814" s="7"/>
      <c r="Q814" s="7"/>
      <c r="R814" s="7"/>
      <c r="S814" s="7"/>
      <c r="T814" s="7"/>
      <c r="U814" s="7"/>
      <c r="V814" s="8"/>
      <c r="W814" s="8"/>
      <c r="X814" s="8"/>
      <c r="Y814" s="8"/>
      <c r="Z814" s="8"/>
      <c r="AA814" s="8"/>
      <c r="AB814" s="8"/>
      <c r="AC814" s="8"/>
      <c r="AD814" s="8"/>
      <c r="AE814" s="8"/>
      <c r="AF814" s="8"/>
      <c r="AG814" s="8"/>
      <c r="AH814" s="8"/>
      <c r="AI814" s="8"/>
      <c r="AJ814" s="8"/>
      <c r="AK814" s="8"/>
    </row>
    <row r="815" spans="4:37">
      <c r="D815" s="6"/>
      <c r="E815" s="6"/>
      <c r="F815" s="7"/>
      <c r="G815" s="7"/>
      <c r="H815" s="7"/>
      <c r="I815" s="7"/>
      <c r="J815" s="7"/>
      <c r="K815" s="7"/>
      <c r="L815" s="7"/>
      <c r="M815" s="7"/>
      <c r="N815" s="7"/>
      <c r="O815" s="7"/>
      <c r="P815" s="7"/>
      <c r="Q815" s="7"/>
      <c r="R815" s="7"/>
      <c r="S815" s="7"/>
      <c r="T815" s="7"/>
      <c r="U815" s="7"/>
      <c r="V815" s="8"/>
      <c r="W815" s="8"/>
      <c r="X815" s="8"/>
      <c r="Y815" s="8"/>
      <c r="Z815" s="8"/>
      <c r="AA815" s="8"/>
      <c r="AB815" s="8"/>
      <c r="AC815" s="8"/>
      <c r="AD815" s="8"/>
      <c r="AE815" s="8"/>
      <c r="AF815" s="8"/>
      <c r="AG815" s="8"/>
      <c r="AH815" s="8"/>
      <c r="AI815" s="8"/>
      <c r="AJ815" s="8"/>
      <c r="AK815" s="8"/>
    </row>
    <row r="816" spans="4:37">
      <c r="D816" s="6"/>
      <c r="E816" s="6"/>
      <c r="F816" s="7"/>
      <c r="G816" s="7"/>
      <c r="H816" s="7"/>
      <c r="I816" s="7"/>
      <c r="J816" s="7"/>
      <c r="K816" s="7"/>
      <c r="L816" s="7"/>
      <c r="M816" s="7"/>
      <c r="N816" s="7"/>
      <c r="O816" s="7"/>
      <c r="P816" s="7"/>
      <c r="Q816" s="7"/>
      <c r="R816" s="7"/>
      <c r="S816" s="7"/>
      <c r="T816" s="7"/>
      <c r="U816" s="7"/>
      <c r="V816" s="8"/>
      <c r="W816" s="8"/>
      <c r="X816" s="8"/>
      <c r="Y816" s="8"/>
      <c r="Z816" s="8"/>
      <c r="AA816" s="8"/>
      <c r="AB816" s="8"/>
      <c r="AC816" s="8"/>
      <c r="AD816" s="8"/>
      <c r="AE816" s="8"/>
      <c r="AF816" s="8"/>
      <c r="AG816" s="8"/>
      <c r="AH816" s="8"/>
      <c r="AI816" s="8"/>
      <c r="AJ816" s="8"/>
      <c r="AK816" s="8"/>
    </row>
    <row r="817" spans="4:37">
      <c r="D817" s="6"/>
      <c r="E817" s="6"/>
      <c r="F817" s="7"/>
      <c r="G817" s="7"/>
      <c r="H817" s="7"/>
      <c r="I817" s="7"/>
      <c r="J817" s="7"/>
      <c r="K817" s="7"/>
      <c r="L817" s="7"/>
      <c r="M817" s="7"/>
      <c r="N817" s="7"/>
      <c r="O817" s="7"/>
      <c r="P817" s="7"/>
      <c r="Q817" s="7"/>
      <c r="R817" s="7"/>
      <c r="S817" s="7"/>
      <c r="T817" s="7"/>
      <c r="U817" s="7"/>
      <c r="V817" s="8"/>
      <c r="W817" s="8"/>
      <c r="X817" s="8"/>
      <c r="Y817" s="8"/>
      <c r="Z817" s="8"/>
      <c r="AA817" s="8"/>
      <c r="AB817" s="8"/>
      <c r="AC817" s="8"/>
      <c r="AD817" s="8"/>
      <c r="AE817" s="8"/>
      <c r="AF817" s="8"/>
      <c r="AG817" s="8"/>
      <c r="AH817" s="8"/>
      <c r="AI817" s="8"/>
      <c r="AJ817" s="8"/>
      <c r="AK817" s="8"/>
    </row>
    <row r="818" spans="4:37">
      <c r="D818" s="6"/>
      <c r="E818" s="6"/>
      <c r="F818" s="7"/>
      <c r="G818" s="7"/>
      <c r="H818" s="7"/>
      <c r="I818" s="7"/>
      <c r="J818" s="7"/>
      <c r="K818" s="7"/>
      <c r="L818" s="7"/>
      <c r="M818" s="7"/>
      <c r="N818" s="7"/>
      <c r="O818" s="7"/>
      <c r="P818" s="7"/>
      <c r="Q818" s="7"/>
      <c r="R818" s="7"/>
      <c r="S818" s="7"/>
      <c r="T818" s="7"/>
      <c r="U818" s="7"/>
      <c r="V818" s="8"/>
      <c r="W818" s="8"/>
      <c r="X818" s="8"/>
      <c r="Y818" s="8"/>
      <c r="Z818" s="8"/>
      <c r="AA818" s="8"/>
      <c r="AB818" s="8"/>
      <c r="AC818" s="8"/>
      <c r="AD818" s="8"/>
      <c r="AE818" s="8"/>
      <c r="AF818" s="8"/>
      <c r="AG818" s="8"/>
      <c r="AH818" s="8"/>
      <c r="AI818" s="8"/>
      <c r="AJ818" s="8"/>
      <c r="AK818" s="8"/>
    </row>
    <row r="819" spans="4:37">
      <c r="D819" s="6"/>
      <c r="E819" s="6"/>
      <c r="F819" s="7"/>
      <c r="G819" s="7"/>
      <c r="H819" s="7"/>
      <c r="I819" s="7"/>
      <c r="J819" s="7"/>
      <c r="K819" s="7"/>
      <c r="L819" s="7"/>
      <c r="M819" s="7"/>
      <c r="N819" s="7"/>
      <c r="O819" s="7"/>
      <c r="P819" s="7"/>
      <c r="Q819" s="7"/>
      <c r="R819" s="7"/>
      <c r="S819" s="7"/>
      <c r="T819" s="7"/>
      <c r="U819" s="7"/>
      <c r="V819" s="8"/>
      <c r="W819" s="8"/>
      <c r="X819" s="8"/>
      <c r="Y819" s="8"/>
      <c r="Z819" s="8"/>
      <c r="AA819" s="8"/>
      <c r="AB819" s="8"/>
      <c r="AC819" s="8"/>
      <c r="AD819" s="8"/>
      <c r="AE819" s="8"/>
      <c r="AF819" s="8"/>
      <c r="AG819" s="8"/>
      <c r="AH819" s="8"/>
      <c r="AI819" s="8"/>
      <c r="AJ819" s="8"/>
      <c r="AK819" s="8"/>
    </row>
    <row r="820" spans="4:37">
      <c r="D820" s="6"/>
      <c r="E820" s="6"/>
      <c r="F820" s="7"/>
      <c r="G820" s="7"/>
      <c r="H820" s="7"/>
      <c r="I820" s="7"/>
      <c r="J820" s="7"/>
      <c r="K820" s="7"/>
      <c r="L820" s="7"/>
      <c r="M820" s="7"/>
      <c r="N820" s="7"/>
      <c r="O820" s="7"/>
      <c r="P820" s="7"/>
      <c r="Q820" s="7"/>
      <c r="R820" s="7"/>
      <c r="S820" s="7"/>
      <c r="T820" s="7"/>
      <c r="U820" s="7"/>
      <c r="V820" s="8"/>
      <c r="W820" s="8"/>
      <c r="X820" s="8"/>
      <c r="Y820" s="8"/>
      <c r="Z820" s="8"/>
      <c r="AA820" s="8"/>
      <c r="AB820" s="8"/>
      <c r="AC820" s="8"/>
      <c r="AD820" s="8"/>
      <c r="AE820" s="8"/>
      <c r="AF820" s="8"/>
      <c r="AG820" s="8"/>
      <c r="AH820" s="8"/>
      <c r="AI820" s="8"/>
      <c r="AJ820" s="8"/>
      <c r="AK820" s="8"/>
    </row>
    <row r="821" spans="4:37">
      <c r="D821" s="6"/>
      <c r="E821" s="6"/>
      <c r="F821" s="7"/>
      <c r="G821" s="7"/>
      <c r="H821" s="7"/>
      <c r="I821" s="7"/>
      <c r="J821" s="7"/>
      <c r="K821" s="7"/>
      <c r="L821" s="7"/>
      <c r="M821" s="7"/>
      <c r="N821" s="7"/>
      <c r="O821" s="7"/>
      <c r="P821" s="7"/>
      <c r="Q821" s="7"/>
      <c r="R821" s="7"/>
      <c r="S821" s="7"/>
      <c r="T821" s="7"/>
      <c r="U821" s="7"/>
      <c r="V821" s="8"/>
      <c r="W821" s="8"/>
      <c r="X821" s="8"/>
      <c r="Y821" s="8"/>
      <c r="Z821" s="8"/>
      <c r="AA821" s="8"/>
      <c r="AB821" s="8"/>
      <c r="AC821" s="8"/>
      <c r="AD821" s="8"/>
      <c r="AE821" s="8"/>
      <c r="AF821" s="8"/>
      <c r="AG821" s="8"/>
      <c r="AH821" s="8"/>
      <c r="AI821" s="8"/>
      <c r="AJ821" s="8"/>
      <c r="AK821" s="8"/>
    </row>
    <row r="822" spans="4:37">
      <c r="D822" s="6"/>
      <c r="E822" s="6"/>
      <c r="F822" s="7"/>
      <c r="G822" s="7"/>
      <c r="H822" s="7"/>
      <c r="I822" s="7"/>
      <c r="J822" s="7"/>
      <c r="K822" s="7"/>
      <c r="L822" s="7"/>
      <c r="M822" s="7"/>
      <c r="N822" s="7"/>
      <c r="O822" s="7"/>
      <c r="P822" s="7"/>
      <c r="Q822" s="7"/>
      <c r="R822" s="7"/>
      <c r="S822" s="7"/>
      <c r="T822" s="7"/>
      <c r="U822" s="7"/>
      <c r="V822" s="8"/>
      <c r="W822" s="8"/>
      <c r="X822" s="8"/>
      <c r="Y822" s="8"/>
      <c r="Z822" s="8"/>
      <c r="AA822" s="8"/>
      <c r="AB822" s="8"/>
      <c r="AC822" s="8"/>
      <c r="AD822" s="8"/>
      <c r="AE822" s="8"/>
      <c r="AF822" s="8"/>
      <c r="AG822" s="8"/>
      <c r="AH822" s="8"/>
      <c r="AI822" s="8"/>
      <c r="AJ822" s="8"/>
      <c r="AK822" s="8"/>
    </row>
    <row r="823" spans="4:37">
      <c r="D823" s="6"/>
      <c r="E823" s="6"/>
      <c r="F823" s="7"/>
      <c r="G823" s="7"/>
      <c r="H823" s="7"/>
      <c r="I823" s="7"/>
      <c r="J823" s="7"/>
      <c r="K823" s="7"/>
      <c r="L823" s="7"/>
      <c r="M823" s="7"/>
      <c r="N823" s="7"/>
      <c r="O823" s="7"/>
      <c r="P823" s="7"/>
      <c r="Q823" s="7"/>
      <c r="R823" s="7"/>
      <c r="S823" s="7"/>
      <c r="T823" s="7"/>
      <c r="U823" s="7"/>
      <c r="V823" s="8"/>
      <c r="W823" s="8"/>
      <c r="X823" s="8"/>
      <c r="Y823" s="8"/>
      <c r="Z823" s="8"/>
      <c r="AA823" s="8"/>
      <c r="AB823" s="8"/>
      <c r="AC823" s="8"/>
      <c r="AD823" s="8"/>
      <c r="AE823" s="8"/>
      <c r="AF823" s="8"/>
      <c r="AG823" s="8"/>
      <c r="AH823" s="8"/>
      <c r="AI823" s="8"/>
      <c r="AJ823" s="8"/>
      <c r="AK823" s="8"/>
    </row>
    <row r="824" spans="4:37">
      <c r="D824" s="6"/>
      <c r="E824" s="6"/>
      <c r="F824" s="7"/>
      <c r="G824" s="7"/>
      <c r="H824" s="7"/>
      <c r="I824" s="7"/>
      <c r="J824" s="7"/>
      <c r="K824" s="7"/>
      <c r="L824" s="7"/>
      <c r="M824" s="7"/>
      <c r="N824" s="7"/>
      <c r="O824" s="7"/>
      <c r="P824" s="7"/>
      <c r="Q824" s="7"/>
      <c r="R824" s="7"/>
      <c r="S824" s="7"/>
      <c r="T824" s="7"/>
      <c r="U824" s="7"/>
      <c r="V824" s="8"/>
      <c r="W824" s="8"/>
      <c r="X824" s="8"/>
      <c r="Y824" s="8"/>
      <c r="Z824" s="8"/>
      <c r="AA824" s="8"/>
      <c r="AB824" s="8"/>
      <c r="AC824" s="8"/>
      <c r="AD824" s="8"/>
      <c r="AE824" s="8"/>
      <c r="AF824" s="8"/>
      <c r="AG824" s="8"/>
      <c r="AH824" s="8"/>
      <c r="AI824" s="8"/>
      <c r="AJ824" s="8"/>
      <c r="AK824" s="8"/>
    </row>
    <row r="825" spans="4:37">
      <c r="D825" s="6"/>
      <c r="E825" s="6"/>
      <c r="F825" s="7"/>
      <c r="G825" s="7"/>
      <c r="H825" s="7"/>
      <c r="I825" s="7"/>
      <c r="J825" s="7"/>
      <c r="K825" s="7"/>
      <c r="L825" s="7"/>
      <c r="M825" s="7"/>
      <c r="N825" s="7"/>
      <c r="O825" s="7"/>
      <c r="P825" s="7"/>
      <c r="Q825" s="7"/>
      <c r="R825" s="7"/>
      <c r="S825" s="7"/>
      <c r="T825" s="7"/>
      <c r="U825" s="7"/>
      <c r="V825" s="8"/>
      <c r="W825" s="8"/>
      <c r="X825" s="8"/>
      <c r="Y825" s="8"/>
      <c r="Z825" s="8"/>
      <c r="AA825" s="8"/>
      <c r="AB825" s="8"/>
      <c r="AC825" s="8"/>
      <c r="AD825" s="8"/>
      <c r="AE825" s="8"/>
      <c r="AF825" s="8"/>
      <c r="AG825" s="8"/>
      <c r="AH825" s="8"/>
      <c r="AI825" s="8"/>
      <c r="AJ825" s="8"/>
      <c r="AK825" s="8"/>
    </row>
    <row r="826" spans="4:37">
      <c r="D826" s="6"/>
      <c r="E826" s="6"/>
      <c r="F826" s="7"/>
      <c r="G826" s="7"/>
      <c r="H826" s="7"/>
      <c r="I826" s="7"/>
      <c r="J826" s="7"/>
      <c r="K826" s="7"/>
      <c r="L826" s="7"/>
      <c r="M826" s="7"/>
      <c r="N826" s="7"/>
      <c r="O826" s="7"/>
      <c r="P826" s="7"/>
      <c r="Q826" s="7"/>
      <c r="R826" s="7"/>
      <c r="S826" s="7"/>
      <c r="T826" s="7"/>
      <c r="U826" s="7"/>
      <c r="V826" s="8"/>
      <c r="W826" s="8"/>
      <c r="X826" s="8"/>
      <c r="Y826" s="8"/>
      <c r="Z826" s="8"/>
      <c r="AA826" s="8"/>
      <c r="AB826" s="8"/>
      <c r="AC826" s="8"/>
      <c r="AD826" s="8"/>
      <c r="AE826" s="8"/>
      <c r="AF826" s="8"/>
      <c r="AG826" s="8"/>
      <c r="AH826" s="8"/>
      <c r="AI826" s="8"/>
      <c r="AJ826" s="8"/>
      <c r="AK826" s="8"/>
    </row>
    <row r="827" spans="4:37">
      <c r="D827" s="6"/>
      <c r="E827" s="6"/>
      <c r="F827" s="7"/>
      <c r="G827" s="7"/>
      <c r="H827" s="7"/>
      <c r="I827" s="7"/>
      <c r="J827" s="7"/>
      <c r="K827" s="7"/>
      <c r="L827" s="7"/>
      <c r="M827" s="7"/>
      <c r="N827" s="7"/>
      <c r="O827" s="7"/>
      <c r="P827" s="7"/>
      <c r="Q827" s="7"/>
      <c r="R827" s="7"/>
      <c r="S827" s="7"/>
      <c r="T827" s="7"/>
      <c r="U827" s="7"/>
      <c r="V827" s="8"/>
      <c r="W827" s="8"/>
      <c r="X827" s="8"/>
      <c r="Y827" s="8"/>
      <c r="Z827" s="8"/>
      <c r="AA827" s="8"/>
      <c r="AB827" s="8"/>
      <c r="AC827" s="8"/>
      <c r="AD827" s="8"/>
      <c r="AE827" s="8"/>
      <c r="AF827" s="8"/>
      <c r="AG827" s="8"/>
      <c r="AH827" s="8"/>
      <c r="AI827" s="8"/>
      <c r="AJ827" s="8"/>
      <c r="AK827" s="8"/>
    </row>
    <row r="828" spans="4:37">
      <c r="D828" s="6"/>
      <c r="E828" s="6"/>
      <c r="F828" s="7"/>
      <c r="G828" s="7"/>
      <c r="H828" s="7"/>
      <c r="I828" s="7"/>
      <c r="J828" s="7"/>
      <c r="K828" s="7"/>
      <c r="L828" s="7"/>
      <c r="M828" s="7"/>
      <c r="N828" s="7"/>
      <c r="O828" s="7"/>
      <c r="P828" s="7"/>
      <c r="Q828" s="7"/>
      <c r="R828" s="7"/>
      <c r="S828" s="7"/>
      <c r="T828" s="7"/>
      <c r="U828" s="7"/>
      <c r="V828" s="8"/>
      <c r="W828" s="8"/>
      <c r="X828" s="8"/>
      <c r="Y828" s="8"/>
      <c r="Z828" s="8"/>
      <c r="AA828" s="8"/>
      <c r="AB828" s="8"/>
      <c r="AC828" s="8"/>
      <c r="AD828" s="8"/>
      <c r="AE828" s="8"/>
      <c r="AF828" s="8"/>
      <c r="AG828" s="8"/>
      <c r="AH828" s="8"/>
      <c r="AI828" s="8"/>
      <c r="AJ828" s="8"/>
      <c r="AK828" s="8"/>
    </row>
    <row r="829" spans="4:37">
      <c r="D829" s="6"/>
      <c r="E829" s="6"/>
      <c r="F829" s="7"/>
      <c r="G829" s="7"/>
      <c r="H829" s="7"/>
      <c r="I829" s="7"/>
      <c r="J829" s="7"/>
      <c r="K829" s="7"/>
      <c r="L829" s="7"/>
      <c r="M829" s="7"/>
      <c r="N829" s="7"/>
      <c r="O829" s="7"/>
      <c r="P829" s="7"/>
      <c r="Q829" s="7"/>
      <c r="R829" s="7"/>
      <c r="S829" s="7"/>
      <c r="T829" s="7"/>
      <c r="U829" s="7"/>
      <c r="V829" s="8"/>
      <c r="W829" s="8"/>
      <c r="X829" s="8"/>
      <c r="Y829" s="8"/>
      <c r="Z829" s="8"/>
      <c r="AA829" s="8"/>
      <c r="AB829" s="8"/>
      <c r="AC829" s="8"/>
      <c r="AD829" s="8"/>
      <c r="AE829" s="8"/>
      <c r="AF829" s="8"/>
      <c r="AG829" s="8"/>
      <c r="AH829" s="8"/>
      <c r="AI829" s="8"/>
      <c r="AJ829" s="8"/>
      <c r="AK829" s="8"/>
    </row>
    <row r="830" spans="4:37">
      <c r="D830" s="6"/>
      <c r="E830" s="6"/>
      <c r="F830" s="7"/>
      <c r="G830" s="7"/>
      <c r="H830" s="7"/>
      <c r="I830" s="7"/>
      <c r="J830" s="7"/>
      <c r="K830" s="7"/>
      <c r="L830" s="7"/>
      <c r="M830" s="7"/>
      <c r="N830" s="7"/>
      <c r="O830" s="7"/>
      <c r="P830" s="7"/>
      <c r="Q830" s="7"/>
      <c r="R830" s="7"/>
      <c r="S830" s="7"/>
      <c r="T830" s="7"/>
      <c r="U830" s="7"/>
      <c r="V830" s="8"/>
      <c r="W830" s="8"/>
      <c r="X830" s="8"/>
      <c r="Y830" s="8"/>
      <c r="Z830" s="8"/>
      <c r="AA830" s="8"/>
      <c r="AB830" s="8"/>
      <c r="AC830" s="8"/>
      <c r="AD830" s="8"/>
      <c r="AE830" s="8"/>
      <c r="AF830" s="8"/>
      <c r="AG830" s="8"/>
      <c r="AH830" s="8"/>
      <c r="AI830" s="8"/>
      <c r="AJ830" s="8"/>
      <c r="AK830" s="8"/>
    </row>
    <row r="831" spans="4:37">
      <c r="D831" s="6"/>
      <c r="E831" s="6"/>
      <c r="F831" s="7"/>
      <c r="G831" s="7"/>
      <c r="H831" s="7"/>
      <c r="I831" s="7"/>
      <c r="J831" s="7"/>
      <c r="K831" s="7"/>
      <c r="L831" s="7"/>
      <c r="M831" s="7"/>
      <c r="N831" s="7"/>
      <c r="O831" s="7"/>
      <c r="P831" s="7"/>
      <c r="Q831" s="7"/>
      <c r="R831" s="7"/>
      <c r="S831" s="7"/>
      <c r="T831" s="7"/>
      <c r="U831" s="7"/>
      <c r="V831" s="8"/>
      <c r="W831" s="8"/>
      <c r="X831" s="8"/>
      <c r="Y831" s="8"/>
      <c r="Z831" s="8"/>
      <c r="AA831" s="8"/>
      <c r="AB831" s="8"/>
      <c r="AC831" s="8"/>
      <c r="AD831" s="8"/>
      <c r="AE831" s="8"/>
      <c r="AF831" s="8"/>
      <c r="AG831" s="8"/>
      <c r="AH831" s="8"/>
      <c r="AI831" s="8"/>
      <c r="AJ831" s="8"/>
      <c r="AK831" s="8"/>
    </row>
    <row r="832" spans="4:37">
      <c r="D832" s="6"/>
      <c r="E832" s="6"/>
      <c r="F832" s="7"/>
      <c r="G832" s="7"/>
      <c r="H832" s="7"/>
      <c r="I832" s="7"/>
      <c r="J832" s="7"/>
      <c r="K832" s="7"/>
      <c r="L832" s="7"/>
      <c r="M832" s="7"/>
      <c r="N832" s="7"/>
      <c r="O832" s="7"/>
      <c r="P832" s="7"/>
      <c r="Q832" s="7"/>
      <c r="R832" s="7"/>
      <c r="S832" s="7"/>
      <c r="T832" s="7"/>
      <c r="U832" s="7"/>
      <c r="V832" s="8"/>
      <c r="W832" s="8"/>
      <c r="X832" s="8"/>
      <c r="Y832" s="8"/>
      <c r="Z832" s="8"/>
      <c r="AA832" s="8"/>
      <c r="AB832" s="8"/>
      <c r="AC832" s="8"/>
      <c r="AD832" s="8"/>
      <c r="AE832" s="8"/>
      <c r="AF832" s="8"/>
      <c r="AG832" s="8"/>
      <c r="AH832" s="8"/>
      <c r="AI832" s="8"/>
      <c r="AJ832" s="8"/>
      <c r="AK832" s="8"/>
    </row>
    <row r="833" spans="4:37">
      <c r="D833" s="6"/>
      <c r="E833" s="6"/>
      <c r="F833" s="7"/>
      <c r="G833" s="7"/>
      <c r="H833" s="7"/>
      <c r="I833" s="7"/>
      <c r="J833" s="7"/>
      <c r="K833" s="7"/>
      <c r="L833" s="7"/>
      <c r="M833" s="7"/>
      <c r="N833" s="7"/>
      <c r="O833" s="7"/>
      <c r="P833" s="7"/>
      <c r="Q833" s="7"/>
      <c r="R833" s="7"/>
      <c r="S833" s="7"/>
      <c r="T833" s="7"/>
      <c r="U833" s="7"/>
      <c r="V833" s="8"/>
      <c r="W833" s="8"/>
      <c r="X833" s="8"/>
      <c r="Y833" s="8"/>
      <c r="Z833" s="8"/>
      <c r="AA833" s="8"/>
      <c r="AB833" s="8"/>
      <c r="AC833" s="8"/>
      <c r="AD833" s="8"/>
      <c r="AE833" s="8"/>
      <c r="AF833" s="8"/>
      <c r="AG833" s="8"/>
      <c r="AH833" s="8"/>
      <c r="AI833" s="8"/>
      <c r="AJ833" s="8"/>
      <c r="AK833" s="8"/>
    </row>
    <row r="834" spans="4:37">
      <c r="D834" s="6"/>
      <c r="E834" s="6"/>
      <c r="F834" s="7"/>
      <c r="G834" s="7"/>
      <c r="H834" s="7"/>
      <c r="I834" s="7"/>
      <c r="J834" s="7"/>
      <c r="K834" s="7"/>
      <c r="L834" s="7"/>
      <c r="M834" s="7"/>
      <c r="N834" s="7"/>
      <c r="O834" s="7"/>
      <c r="P834" s="7"/>
      <c r="Q834" s="7"/>
      <c r="R834" s="7"/>
      <c r="S834" s="7"/>
      <c r="T834" s="7"/>
      <c r="U834" s="7"/>
      <c r="V834" s="8"/>
      <c r="W834" s="8"/>
      <c r="X834" s="8"/>
      <c r="Y834" s="8"/>
      <c r="Z834" s="8"/>
      <c r="AA834" s="8"/>
      <c r="AB834" s="8"/>
      <c r="AC834" s="8"/>
      <c r="AD834" s="8"/>
      <c r="AE834" s="8"/>
      <c r="AF834" s="8"/>
      <c r="AG834" s="8"/>
      <c r="AH834" s="8"/>
      <c r="AI834" s="8"/>
      <c r="AJ834" s="8"/>
      <c r="AK834" s="8"/>
    </row>
    <row r="835" spans="4:37">
      <c r="D835" s="6"/>
      <c r="E835" s="6"/>
      <c r="F835" s="7"/>
      <c r="G835" s="7"/>
      <c r="H835" s="7"/>
      <c r="I835" s="7"/>
      <c r="J835" s="7"/>
      <c r="K835" s="7"/>
      <c r="L835" s="7"/>
      <c r="M835" s="7"/>
      <c r="N835" s="7"/>
      <c r="O835" s="7"/>
      <c r="P835" s="7"/>
      <c r="Q835" s="7"/>
      <c r="R835" s="7"/>
      <c r="S835" s="7"/>
      <c r="T835" s="7"/>
      <c r="U835" s="7"/>
      <c r="V835" s="8"/>
      <c r="W835" s="8"/>
      <c r="X835" s="8"/>
      <c r="Y835" s="8"/>
      <c r="Z835" s="8"/>
      <c r="AA835" s="8"/>
      <c r="AB835" s="8"/>
      <c r="AC835" s="8"/>
      <c r="AD835" s="8"/>
      <c r="AE835" s="8"/>
      <c r="AF835" s="8"/>
      <c r="AG835" s="8"/>
      <c r="AH835" s="8"/>
      <c r="AI835" s="8"/>
      <c r="AJ835" s="8"/>
      <c r="AK835" s="8"/>
    </row>
    <row r="836" spans="4:37">
      <c r="D836" s="6"/>
      <c r="E836" s="6"/>
      <c r="F836" s="7"/>
      <c r="G836" s="7"/>
      <c r="H836" s="7"/>
      <c r="I836" s="7"/>
      <c r="J836" s="7"/>
      <c r="K836" s="7"/>
      <c r="L836" s="7"/>
      <c r="M836" s="7"/>
      <c r="N836" s="7"/>
      <c r="O836" s="7"/>
      <c r="P836" s="7"/>
      <c r="Q836" s="7"/>
      <c r="R836" s="7"/>
      <c r="S836" s="7"/>
      <c r="T836" s="7"/>
      <c r="U836" s="7"/>
      <c r="V836" s="8"/>
      <c r="W836" s="8"/>
      <c r="X836" s="8"/>
      <c r="Y836" s="8"/>
      <c r="Z836" s="8"/>
      <c r="AA836" s="8"/>
      <c r="AB836" s="8"/>
      <c r="AC836" s="8"/>
      <c r="AD836" s="8"/>
      <c r="AE836" s="8"/>
      <c r="AF836" s="8"/>
      <c r="AG836" s="8"/>
      <c r="AH836" s="8"/>
      <c r="AI836" s="8"/>
      <c r="AJ836" s="8"/>
      <c r="AK836" s="8"/>
    </row>
    <row r="837" spans="4:37">
      <c r="D837" s="6"/>
      <c r="E837" s="6"/>
      <c r="F837" s="7"/>
      <c r="G837" s="7"/>
      <c r="H837" s="7"/>
      <c r="I837" s="7"/>
      <c r="J837" s="7"/>
      <c r="K837" s="7"/>
      <c r="L837" s="7"/>
      <c r="M837" s="7"/>
      <c r="N837" s="7"/>
      <c r="O837" s="7"/>
      <c r="P837" s="7"/>
      <c r="Q837" s="7"/>
      <c r="R837" s="7"/>
      <c r="S837" s="7"/>
      <c r="T837" s="7"/>
      <c r="U837" s="7"/>
      <c r="V837" s="8"/>
      <c r="W837" s="8"/>
      <c r="X837" s="8"/>
      <c r="Y837" s="8"/>
      <c r="Z837" s="8"/>
      <c r="AA837" s="8"/>
      <c r="AB837" s="8"/>
      <c r="AC837" s="8"/>
      <c r="AD837" s="8"/>
      <c r="AE837" s="8"/>
      <c r="AF837" s="8"/>
      <c r="AG837" s="8"/>
      <c r="AH837" s="8"/>
      <c r="AI837" s="8"/>
      <c r="AJ837" s="8"/>
      <c r="AK837" s="8"/>
    </row>
    <row r="838" spans="4:37">
      <c r="D838" s="6"/>
      <c r="E838" s="6"/>
      <c r="F838" s="7"/>
      <c r="G838" s="7"/>
      <c r="H838" s="7"/>
      <c r="I838" s="7"/>
      <c r="J838" s="7"/>
      <c r="K838" s="7"/>
      <c r="L838" s="7"/>
      <c r="M838" s="7"/>
      <c r="N838" s="7"/>
      <c r="O838" s="7"/>
      <c r="P838" s="7"/>
      <c r="Q838" s="7"/>
      <c r="R838" s="7"/>
      <c r="S838" s="7"/>
      <c r="T838" s="7"/>
      <c r="U838" s="7"/>
      <c r="V838" s="8"/>
      <c r="W838" s="8"/>
      <c r="X838" s="8"/>
      <c r="Y838" s="8"/>
      <c r="Z838" s="8"/>
      <c r="AA838" s="8"/>
      <c r="AB838" s="8"/>
      <c r="AC838" s="8"/>
      <c r="AD838" s="8"/>
      <c r="AE838" s="8"/>
      <c r="AF838" s="8"/>
      <c r="AG838" s="8"/>
      <c r="AH838" s="8"/>
      <c r="AI838" s="8"/>
      <c r="AJ838" s="8"/>
      <c r="AK838" s="8"/>
    </row>
    <row r="839" spans="4:37">
      <c r="D839" s="6"/>
      <c r="E839" s="6"/>
      <c r="F839" s="7"/>
      <c r="G839" s="7"/>
      <c r="H839" s="7"/>
      <c r="I839" s="7"/>
      <c r="J839" s="7"/>
      <c r="K839" s="7"/>
      <c r="L839" s="7"/>
      <c r="M839" s="7"/>
      <c r="N839" s="7"/>
      <c r="O839" s="7"/>
      <c r="P839" s="7"/>
      <c r="Q839" s="7"/>
      <c r="R839" s="7"/>
      <c r="S839" s="7"/>
      <c r="T839" s="7"/>
      <c r="U839" s="7"/>
      <c r="V839" s="8"/>
      <c r="W839" s="8"/>
      <c r="X839" s="8"/>
      <c r="Y839" s="8"/>
      <c r="Z839" s="8"/>
      <c r="AA839" s="8"/>
      <c r="AB839" s="8"/>
      <c r="AC839" s="8"/>
      <c r="AD839" s="8"/>
      <c r="AE839" s="8"/>
      <c r="AF839" s="8"/>
      <c r="AG839" s="8"/>
      <c r="AH839" s="8"/>
      <c r="AI839" s="8"/>
      <c r="AJ839" s="8"/>
      <c r="AK839" s="8"/>
    </row>
    <row r="840" spans="4:37">
      <c r="D840" s="6"/>
      <c r="E840" s="6"/>
      <c r="F840" s="7"/>
      <c r="G840" s="7"/>
      <c r="H840" s="7"/>
      <c r="I840" s="7"/>
      <c r="J840" s="7"/>
      <c r="K840" s="7"/>
      <c r="L840" s="7"/>
      <c r="M840" s="7"/>
      <c r="N840" s="7"/>
      <c r="O840" s="7"/>
      <c r="P840" s="7"/>
      <c r="Q840" s="7"/>
      <c r="R840" s="7"/>
      <c r="S840" s="7"/>
      <c r="T840" s="7"/>
      <c r="U840" s="7"/>
      <c r="V840" s="8"/>
      <c r="W840" s="8"/>
      <c r="X840" s="8"/>
      <c r="Y840" s="8"/>
      <c r="Z840" s="8"/>
      <c r="AA840" s="8"/>
      <c r="AB840" s="8"/>
      <c r="AC840" s="8"/>
      <c r="AD840" s="8"/>
      <c r="AE840" s="8"/>
      <c r="AF840" s="8"/>
      <c r="AG840" s="8"/>
      <c r="AH840" s="8"/>
      <c r="AI840" s="8"/>
      <c r="AJ840" s="8"/>
      <c r="AK840" s="8"/>
    </row>
    <row r="841" spans="4:37">
      <c r="D841" s="6"/>
      <c r="E841" s="6"/>
      <c r="F841" s="7"/>
      <c r="G841" s="7"/>
      <c r="H841" s="7"/>
      <c r="I841" s="7"/>
      <c r="J841" s="7"/>
      <c r="K841" s="7"/>
      <c r="L841" s="7"/>
      <c r="M841" s="7"/>
      <c r="N841" s="7"/>
      <c r="O841" s="7"/>
      <c r="P841" s="7"/>
      <c r="Q841" s="7"/>
      <c r="R841" s="7"/>
      <c r="S841" s="7"/>
      <c r="T841" s="7"/>
      <c r="U841" s="7"/>
      <c r="V841" s="8"/>
      <c r="W841" s="8"/>
      <c r="X841" s="8"/>
      <c r="Y841" s="8"/>
      <c r="Z841" s="8"/>
      <c r="AA841" s="8"/>
      <c r="AB841" s="8"/>
      <c r="AC841" s="8"/>
      <c r="AD841" s="8"/>
      <c r="AE841" s="8"/>
      <c r="AF841" s="8"/>
      <c r="AG841" s="8"/>
      <c r="AH841" s="8"/>
      <c r="AI841" s="8"/>
      <c r="AJ841" s="8"/>
      <c r="AK841" s="8"/>
    </row>
    <row r="842" spans="4:37">
      <c r="D842" s="6"/>
      <c r="E842" s="6"/>
      <c r="F842" s="7"/>
      <c r="G842" s="7"/>
      <c r="H842" s="7"/>
      <c r="I842" s="7"/>
      <c r="J842" s="7"/>
      <c r="K842" s="7"/>
      <c r="L842" s="7"/>
      <c r="M842" s="7"/>
      <c r="N842" s="7"/>
      <c r="O842" s="7"/>
      <c r="P842" s="7"/>
      <c r="Q842" s="7"/>
      <c r="R842" s="7"/>
      <c r="S842" s="7"/>
      <c r="T842" s="7"/>
      <c r="U842" s="7"/>
      <c r="V842" s="8"/>
      <c r="W842" s="8"/>
      <c r="X842" s="8"/>
      <c r="Y842" s="8"/>
      <c r="Z842" s="8"/>
      <c r="AA842" s="8"/>
      <c r="AB842" s="8"/>
      <c r="AC842" s="8"/>
      <c r="AD842" s="8"/>
      <c r="AE842" s="8"/>
      <c r="AF842" s="8"/>
      <c r="AG842" s="8"/>
      <c r="AH842" s="8"/>
      <c r="AI842" s="8"/>
      <c r="AJ842" s="8"/>
      <c r="AK842" s="8"/>
    </row>
    <row r="843" spans="4:37">
      <c r="D843" s="6"/>
      <c r="E843" s="6"/>
      <c r="F843" s="7"/>
      <c r="G843" s="7"/>
      <c r="H843" s="7"/>
      <c r="I843" s="7"/>
      <c r="J843" s="7"/>
      <c r="K843" s="7"/>
      <c r="L843" s="7"/>
      <c r="M843" s="7"/>
      <c r="N843" s="7"/>
      <c r="O843" s="7"/>
      <c r="P843" s="7"/>
      <c r="Q843" s="7"/>
      <c r="R843" s="7"/>
      <c r="S843" s="7"/>
      <c r="T843" s="7"/>
      <c r="U843" s="7"/>
      <c r="V843" s="8"/>
      <c r="W843" s="8"/>
      <c r="X843" s="8"/>
      <c r="Y843" s="8"/>
      <c r="Z843" s="8"/>
      <c r="AA843" s="8"/>
      <c r="AB843" s="8"/>
      <c r="AC843" s="8"/>
      <c r="AD843" s="8"/>
      <c r="AE843" s="8"/>
      <c r="AF843" s="8"/>
      <c r="AG843" s="8"/>
      <c r="AH843" s="8"/>
      <c r="AI843" s="8"/>
      <c r="AJ843" s="8"/>
      <c r="AK843" s="8"/>
    </row>
    <row r="844" spans="4:37">
      <c r="D844" s="6"/>
      <c r="E844" s="6"/>
      <c r="F844" s="7"/>
      <c r="G844" s="7"/>
      <c r="H844" s="7"/>
      <c r="I844" s="7"/>
      <c r="J844" s="7"/>
      <c r="K844" s="7"/>
      <c r="L844" s="7"/>
      <c r="M844" s="7"/>
      <c r="N844" s="7"/>
      <c r="O844" s="7"/>
      <c r="P844" s="7"/>
      <c r="Q844" s="7"/>
      <c r="R844" s="7"/>
      <c r="S844" s="7"/>
      <c r="T844" s="7"/>
      <c r="U844" s="7"/>
      <c r="V844" s="8"/>
      <c r="W844" s="8"/>
      <c r="X844" s="8"/>
      <c r="Y844" s="8"/>
      <c r="Z844" s="8"/>
      <c r="AA844" s="8"/>
      <c r="AB844" s="8"/>
      <c r="AC844" s="8"/>
      <c r="AD844" s="8"/>
      <c r="AE844" s="8"/>
      <c r="AF844" s="8"/>
      <c r="AG844" s="8"/>
      <c r="AH844" s="8"/>
      <c r="AI844" s="8"/>
      <c r="AJ844" s="8"/>
      <c r="AK844" s="8"/>
    </row>
    <row r="845" spans="4:37">
      <c r="D845" s="6"/>
      <c r="E845" s="6"/>
      <c r="F845" s="7"/>
      <c r="G845" s="7"/>
      <c r="H845" s="7"/>
      <c r="I845" s="7"/>
      <c r="J845" s="7"/>
      <c r="K845" s="7"/>
      <c r="L845" s="7"/>
      <c r="M845" s="7"/>
      <c r="N845" s="7"/>
      <c r="O845" s="7"/>
      <c r="P845" s="7"/>
      <c r="Q845" s="7"/>
      <c r="R845" s="7"/>
      <c r="S845" s="7"/>
      <c r="T845" s="7"/>
      <c r="U845" s="7"/>
      <c r="V845" s="8"/>
      <c r="W845" s="8"/>
      <c r="X845" s="8"/>
      <c r="Y845" s="8"/>
      <c r="Z845" s="8"/>
      <c r="AA845" s="8"/>
      <c r="AB845" s="8"/>
      <c r="AC845" s="8"/>
      <c r="AD845" s="8"/>
      <c r="AE845" s="8"/>
      <c r="AF845" s="8"/>
      <c r="AG845" s="8"/>
      <c r="AH845" s="8"/>
      <c r="AI845" s="8"/>
      <c r="AJ845" s="8"/>
      <c r="AK845" s="8"/>
    </row>
    <row r="846" spans="4:37">
      <c r="D846" s="6"/>
      <c r="E846" s="6"/>
      <c r="F846" s="7"/>
      <c r="G846" s="7"/>
      <c r="H846" s="7"/>
      <c r="I846" s="7"/>
      <c r="J846" s="7"/>
      <c r="K846" s="7"/>
      <c r="L846" s="7"/>
      <c r="M846" s="7"/>
      <c r="N846" s="7"/>
      <c r="O846" s="7"/>
      <c r="P846" s="7"/>
      <c r="Q846" s="7"/>
      <c r="R846" s="7"/>
      <c r="S846" s="7"/>
      <c r="T846" s="7"/>
      <c r="U846" s="7"/>
      <c r="V846" s="8"/>
      <c r="W846" s="8"/>
      <c r="X846" s="8"/>
      <c r="Y846" s="8"/>
      <c r="Z846" s="8"/>
      <c r="AA846" s="8"/>
      <c r="AB846" s="8"/>
      <c r="AC846" s="8"/>
      <c r="AD846" s="8"/>
      <c r="AE846" s="8"/>
      <c r="AF846" s="8"/>
      <c r="AG846" s="8"/>
      <c r="AH846" s="8"/>
      <c r="AI846" s="8"/>
      <c r="AJ846" s="8"/>
      <c r="AK846" s="8"/>
    </row>
    <row r="847" spans="4:37">
      <c r="D847" s="6"/>
      <c r="E847" s="6"/>
      <c r="F847" s="7"/>
      <c r="G847" s="7"/>
      <c r="H847" s="7"/>
      <c r="I847" s="7"/>
      <c r="J847" s="7"/>
      <c r="K847" s="7"/>
      <c r="L847" s="7"/>
      <c r="M847" s="7"/>
      <c r="N847" s="7"/>
      <c r="O847" s="7"/>
      <c r="P847" s="7"/>
      <c r="Q847" s="7"/>
      <c r="R847" s="7"/>
      <c r="S847" s="7"/>
      <c r="T847" s="7"/>
      <c r="U847" s="7"/>
      <c r="V847" s="8"/>
      <c r="W847" s="8"/>
      <c r="X847" s="8"/>
      <c r="Y847" s="8"/>
      <c r="Z847" s="8"/>
      <c r="AA847" s="8"/>
      <c r="AB847" s="8"/>
      <c r="AC847" s="8"/>
      <c r="AD847" s="8"/>
      <c r="AE847" s="8"/>
      <c r="AF847" s="8"/>
      <c r="AG847" s="8"/>
      <c r="AH847" s="8"/>
      <c r="AI847" s="8"/>
      <c r="AJ847" s="8"/>
      <c r="AK847" s="8"/>
    </row>
    <row r="848" spans="4:37">
      <c r="D848" s="6"/>
      <c r="E848" s="6"/>
      <c r="F848" s="7"/>
      <c r="G848" s="7"/>
      <c r="H848" s="7"/>
      <c r="I848" s="7"/>
      <c r="J848" s="7"/>
      <c r="K848" s="7"/>
      <c r="L848" s="7"/>
      <c r="M848" s="7"/>
      <c r="N848" s="7"/>
      <c r="O848" s="7"/>
      <c r="P848" s="7"/>
      <c r="Q848" s="7"/>
      <c r="R848" s="7"/>
      <c r="S848" s="7"/>
      <c r="T848" s="7"/>
      <c r="U848" s="7"/>
      <c r="V848" s="8"/>
      <c r="W848" s="8"/>
      <c r="X848" s="8"/>
      <c r="Y848" s="8"/>
      <c r="Z848" s="8"/>
      <c r="AA848" s="8"/>
      <c r="AB848" s="8"/>
      <c r="AC848" s="8"/>
      <c r="AD848" s="8"/>
      <c r="AE848" s="8"/>
      <c r="AF848" s="8"/>
      <c r="AG848" s="8"/>
      <c r="AH848" s="8"/>
      <c r="AI848" s="8"/>
      <c r="AJ848" s="8"/>
      <c r="AK848" s="8"/>
    </row>
    <row r="849" spans="4:37">
      <c r="D849" s="6"/>
      <c r="E849" s="6"/>
      <c r="F849" s="7"/>
      <c r="G849" s="7"/>
      <c r="H849" s="7"/>
      <c r="I849" s="7"/>
      <c r="J849" s="7"/>
      <c r="K849" s="7"/>
      <c r="L849" s="7"/>
      <c r="M849" s="7"/>
      <c r="N849" s="7"/>
      <c r="O849" s="7"/>
      <c r="P849" s="7"/>
      <c r="Q849" s="7"/>
      <c r="R849" s="7"/>
      <c r="S849" s="7"/>
      <c r="T849" s="7"/>
      <c r="U849" s="7"/>
      <c r="V849" s="8"/>
      <c r="W849" s="8"/>
      <c r="X849" s="8"/>
      <c r="Y849" s="8"/>
      <c r="Z849" s="8"/>
      <c r="AA849" s="8"/>
      <c r="AB849" s="8"/>
      <c r="AC849" s="8"/>
      <c r="AD849" s="8"/>
      <c r="AE849" s="8"/>
      <c r="AF849" s="8"/>
      <c r="AG849" s="8"/>
      <c r="AH849" s="8"/>
      <c r="AI849" s="8"/>
      <c r="AJ849" s="8"/>
      <c r="AK849" s="8"/>
    </row>
    <row r="850" spans="4:37">
      <c r="D850" s="6"/>
      <c r="E850" s="6"/>
      <c r="F850" s="7"/>
      <c r="G850" s="7"/>
      <c r="H850" s="7"/>
      <c r="I850" s="7"/>
      <c r="J850" s="7"/>
      <c r="K850" s="7"/>
      <c r="L850" s="7"/>
      <c r="M850" s="7"/>
      <c r="N850" s="7"/>
      <c r="O850" s="7"/>
      <c r="P850" s="7"/>
      <c r="Q850" s="7"/>
      <c r="R850" s="7"/>
      <c r="S850" s="7"/>
      <c r="T850" s="7"/>
      <c r="U850" s="7"/>
      <c r="V850" s="8"/>
      <c r="W850" s="8"/>
      <c r="X850" s="8"/>
      <c r="Y850" s="8"/>
      <c r="Z850" s="8"/>
      <c r="AA850" s="8"/>
      <c r="AB850" s="8"/>
      <c r="AC850" s="8"/>
      <c r="AD850" s="8"/>
      <c r="AE850" s="8"/>
      <c r="AF850" s="8"/>
      <c r="AG850" s="8"/>
      <c r="AH850" s="8"/>
      <c r="AI850" s="8"/>
      <c r="AJ850" s="8"/>
      <c r="AK850" s="8"/>
    </row>
    <row r="851" spans="4:37">
      <c r="D851" s="6"/>
      <c r="E851" s="6"/>
      <c r="F851" s="7"/>
      <c r="G851" s="7"/>
      <c r="H851" s="7"/>
      <c r="I851" s="7"/>
      <c r="J851" s="7"/>
      <c r="K851" s="7"/>
      <c r="L851" s="7"/>
      <c r="M851" s="7"/>
      <c r="N851" s="7"/>
      <c r="O851" s="7"/>
      <c r="P851" s="7"/>
      <c r="Q851" s="7"/>
      <c r="R851" s="7"/>
      <c r="S851" s="7"/>
      <c r="T851" s="7"/>
      <c r="U851" s="7"/>
      <c r="V851" s="8"/>
      <c r="W851" s="8"/>
      <c r="X851" s="8"/>
      <c r="Y851" s="8"/>
      <c r="Z851" s="8"/>
      <c r="AA851" s="8"/>
      <c r="AB851" s="8"/>
      <c r="AC851" s="8"/>
      <c r="AD851" s="8"/>
      <c r="AE851" s="8"/>
      <c r="AF851" s="8"/>
      <c r="AG851" s="8"/>
      <c r="AH851" s="8"/>
      <c r="AI851" s="8"/>
      <c r="AJ851" s="8"/>
      <c r="AK851" s="8"/>
    </row>
    <row r="852" spans="4:37">
      <c r="D852" s="6"/>
      <c r="E852" s="6"/>
      <c r="F852" s="7"/>
      <c r="G852" s="7"/>
      <c r="H852" s="7"/>
      <c r="I852" s="7"/>
      <c r="J852" s="7"/>
      <c r="K852" s="7"/>
      <c r="L852" s="7"/>
      <c r="M852" s="7"/>
      <c r="N852" s="7"/>
      <c r="O852" s="7"/>
      <c r="P852" s="7"/>
      <c r="Q852" s="7"/>
      <c r="R852" s="7"/>
      <c r="S852" s="7"/>
      <c r="T852" s="7"/>
      <c r="U852" s="7"/>
      <c r="V852" s="8"/>
      <c r="W852" s="8"/>
      <c r="X852" s="8"/>
      <c r="Y852" s="8"/>
      <c r="Z852" s="8"/>
      <c r="AA852" s="8"/>
      <c r="AB852" s="8"/>
      <c r="AC852" s="8"/>
      <c r="AD852" s="8"/>
      <c r="AE852" s="8"/>
      <c r="AF852" s="8"/>
      <c r="AG852" s="8"/>
      <c r="AH852" s="8"/>
      <c r="AI852" s="8"/>
      <c r="AJ852" s="8"/>
      <c r="AK852" s="8"/>
    </row>
    <row r="853" spans="4:37">
      <c r="D853" s="6"/>
      <c r="E853" s="6"/>
      <c r="F853" s="7"/>
      <c r="G853" s="7"/>
      <c r="H853" s="7"/>
      <c r="I853" s="7"/>
      <c r="J853" s="7"/>
      <c r="K853" s="7"/>
      <c r="L853" s="7"/>
      <c r="M853" s="7"/>
      <c r="N853" s="7"/>
      <c r="O853" s="7"/>
      <c r="P853" s="7"/>
      <c r="Q853" s="7"/>
      <c r="R853" s="7"/>
      <c r="S853" s="7"/>
      <c r="T853" s="7"/>
      <c r="U853" s="7"/>
      <c r="V853" s="8"/>
      <c r="W853" s="8"/>
      <c r="X853" s="8"/>
      <c r="Y853" s="8"/>
      <c r="Z853" s="8"/>
      <c r="AA853" s="8"/>
      <c r="AB853" s="8"/>
      <c r="AC853" s="8"/>
      <c r="AD853" s="8"/>
      <c r="AE853" s="8"/>
      <c r="AF853" s="8"/>
      <c r="AG853" s="8"/>
      <c r="AH853" s="8"/>
      <c r="AI853" s="8"/>
      <c r="AJ853" s="8"/>
      <c r="AK853" s="8"/>
    </row>
    <row r="854" spans="4:37">
      <c r="D854" s="6"/>
      <c r="E854" s="6"/>
      <c r="F854" s="7"/>
      <c r="G854" s="7"/>
      <c r="H854" s="7"/>
      <c r="I854" s="7"/>
      <c r="J854" s="7"/>
      <c r="K854" s="7"/>
      <c r="L854" s="7"/>
      <c r="M854" s="7"/>
      <c r="N854" s="7"/>
      <c r="O854" s="7"/>
      <c r="P854" s="7"/>
      <c r="Q854" s="7"/>
      <c r="R854" s="7"/>
      <c r="S854" s="7"/>
      <c r="T854" s="7"/>
      <c r="U854" s="7"/>
      <c r="V854" s="8"/>
      <c r="W854" s="8"/>
      <c r="X854" s="8"/>
      <c r="Y854" s="8"/>
      <c r="Z854" s="8"/>
      <c r="AA854" s="8"/>
      <c r="AB854" s="8"/>
      <c r="AC854" s="8"/>
      <c r="AD854" s="8"/>
      <c r="AE854" s="8"/>
      <c r="AF854" s="8"/>
      <c r="AG854" s="8"/>
      <c r="AH854" s="8"/>
      <c r="AI854" s="8"/>
      <c r="AJ854" s="8"/>
      <c r="AK854" s="8"/>
    </row>
    <row r="855" spans="4:37">
      <c r="D855" s="6"/>
      <c r="E855" s="6"/>
      <c r="F855" s="7"/>
      <c r="G855" s="7"/>
      <c r="H855" s="7"/>
      <c r="I855" s="7"/>
      <c r="J855" s="7"/>
      <c r="K855" s="7"/>
      <c r="L855" s="7"/>
      <c r="M855" s="7"/>
      <c r="N855" s="7"/>
      <c r="O855" s="7"/>
      <c r="P855" s="7"/>
      <c r="Q855" s="7"/>
      <c r="R855" s="7"/>
      <c r="S855" s="7"/>
      <c r="T855" s="7"/>
      <c r="U855" s="7"/>
      <c r="V855" s="8"/>
      <c r="W855" s="8"/>
      <c r="X855" s="8"/>
      <c r="Y855" s="8"/>
      <c r="Z855" s="8"/>
      <c r="AA855" s="8"/>
      <c r="AB855" s="8"/>
      <c r="AC855" s="8"/>
      <c r="AD855" s="8"/>
      <c r="AE855" s="8"/>
      <c r="AF855" s="8"/>
      <c r="AG855" s="8"/>
      <c r="AH855" s="8"/>
      <c r="AI855" s="8"/>
      <c r="AJ855" s="8"/>
      <c r="AK855" s="8"/>
    </row>
    <row r="856" spans="4:37">
      <c r="D856" s="6"/>
      <c r="E856" s="6"/>
      <c r="F856" s="7"/>
      <c r="G856" s="7"/>
      <c r="H856" s="7"/>
      <c r="I856" s="7"/>
      <c r="J856" s="7"/>
      <c r="K856" s="7"/>
      <c r="L856" s="7"/>
      <c r="M856" s="7"/>
      <c r="N856" s="7"/>
      <c r="O856" s="7"/>
      <c r="P856" s="7"/>
      <c r="Q856" s="7"/>
      <c r="R856" s="7"/>
      <c r="S856" s="7"/>
      <c r="T856" s="7"/>
      <c r="U856" s="7"/>
      <c r="V856" s="8"/>
      <c r="W856" s="8"/>
      <c r="X856" s="8"/>
      <c r="Y856" s="8"/>
      <c r="Z856" s="8"/>
      <c r="AA856" s="8"/>
      <c r="AB856" s="8"/>
      <c r="AC856" s="8"/>
      <c r="AD856" s="8"/>
      <c r="AE856" s="8"/>
      <c r="AF856" s="8"/>
      <c r="AG856" s="8"/>
      <c r="AH856" s="8"/>
      <c r="AI856" s="8"/>
      <c r="AJ856" s="8"/>
      <c r="AK856" s="8"/>
    </row>
    <row r="857" spans="4:37">
      <c r="D857" s="6"/>
      <c r="E857" s="6"/>
      <c r="F857" s="7"/>
      <c r="G857" s="7"/>
      <c r="H857" s="7"/>
      <c r="I857" s="7"/>
      <c r="J857" s="7"/>
      <c r="K857" s="7"/>
      <c r="L857" s="7"/>
      <c r="M857" s="7"/>
      <c r="N857" s="7"/>
      <c r="O857" s="7"/>
      <c r="P857" s="7"/>
      <c r="Q857" s="7"/>
      <c r="R857" s="7"/>
      <c r="S857" s="7"/>
      <c r="T857" s="7"/>
      <c r="U857" s="7"/>
      <c r="V857" s="8"/>
      <c r="W857" s="8"/>
      <c r="X857" s="8"/>
      <c r="Y857" s="8"/>
      <c r="Z857" s="8"/>
      <c r="AA857" s="8"/>
      <c r="AB857" s="8"/>
      <c r="AC857" s="8"/>
      <c r="AD857" s="8"/>
      <c r="AE857" s="8"/>
      <c r="AF857" s="8"/>
      <c r="AG857" s="8"/>
      <c r="AH857" s="8"/>
      <c r="AI857" s="8"/>
      <c r="AJ857" s="8"/>
      <c r="AK857" s="8"/>
    </row>
    <row r="858" spans="4:37">
      <c r="D858" s="6"/>
      <c r="E858" s="6"/>
      <c r="F858" s="7"/>
      <c r="G858" s="7"/>
      <c r="H858" s="7"/>
      <c r="I858" s="7"/>
      <c r="J858" s="7"/>
      <c r="K858" s="7"/>
      <c r="L858" s="7"/>
      <c r="M858" s="7"/>
      <c r="N858" s="7"/>
      <c r="O858" s="7"/>
      <c r="P858" s="7"/>
      <c r="Q858" s="7"/>
      <c r="R858" s="7"/>
      <c r="S858" s="7"/>
      <c r="T858" s="7"/>
      <c r="U858" s="7"/>
      <c r="V858" s="8"/>
      <c r="W858" s="8"/>
      <c r="X858" s="8"/>
      <c r="Y858" s="8"/>
      <c r="Z858" s="8"/>
      <c r="AA858" s="8"/>
      <c r="AB858" s="8"/>
      <c r="AC858" s="8"/>
      <c r="AD858" s="8"/>
      <c r="AE858" s="8"/>
      <c r="AF858" s="8"/>
      <c r="AG858" s="8"/>
      <c r="AH858" s="8"/>
      <c r="AI858" s="8"/>
      <c r="AJ858" s="8"/>
      <c r="AK858" s="8"/>
    </row>
    <row r="859" spans="4:37">
      <c r="D859" s="6"/>
      <c r="E859" s="6"/>
      <c r="F859" s="7"/>
      <c r="G859" s="7"/>
      <c r="H859" s="7"/>
      <c r="I859" s="7"/>
      <c r="J859" s="7"/>
      <c r="K859" s="7"/>
      <c r="L859" s="7"/>
      <c r="M859" s="7"/>
      <c r="N859" s="7"/>
      <c r="O859" s="7"/>
      <c r="P859" s="7"/>
      <c r="Q859" s="7"/>
      <c r="R859" s="7"/>
      <c r="S859" s="7"/>
      <c r="T859" s="7"/>
      <c r="U859" s="7"/>
      <c r="V859" s="8"/>
      <c r="W859" s="8"/>
      <c r="X859" s="8"/>
      <c r="Y859" s="8"/>
      <c r="Z859" s="8"/>
      <c r="AA859" s="8"/>
      <c r="AB859" s="8"/>
      <c r="AC859" s="8"/>
      <c r="AD859" s="8"/>
      <c r="AE859" s="8"/>
      <c r="AF859" s="8"/>
      <c r="AG859" s="8"/>
      <c r="AH859" s="8"/>
      <c r="AI859" s="8"/>
      <c r="AJ859" s="8"/>
      <c r="AK859" s="8"/>
    </row>
    <row r="860" spans="4:37">
      <c r="D860" s="6"/>
      <c r="E860" s="6"/>
      <c r="F860" s="7"/>
      <c r="G860" s="7"/>
      <c r="H860" s="7"/>
      <c r="I860" s="7"/>
      <c r="J860" s="7"/>
      <c r="K860" s="7"/>
      <c r="L860" s="7"/>
      <c r="M860" s="7"/>
      <c r="N860" s="7"/>
      <c r="O860" s="7"/>
      <c r="P860" s="7"/>
      <c r="Q860" s="7"/>
      <c r="R860" s="7"/>
      <c r="S860" s="7"/>
      <c r="T860" s="7"/>
      <c r="U860" s="7"/>
      <c r="V860" s="8"/>
      <c r="W860" s="8"/>
      <c r="X860" s="8"/>
      <c r="Y860" s="8"/>
      <c r="Z860" s="8"/>
      <c r="AA860" s="8"/>
      <c r="AB860" s="8"/>
      <c r="AC860" s="8"/>
      <c r="AD860" s="8"/>
      <c r="AE860" s="8"/>
      <c r="AF860" s="8"/>
      <c r="AG860" s="8"/>
      <c r="AH860" s="8"/>
      <c r="AI860" s="8"/>
      <c r="AJ860" s="8"/>
      <c r="AK860" s="8"/>
    </row>
    <row r="861" spans="4:37">
      <c r="D861" s="6"/>
      <c r="E861" s="6"/>
      <c r="F861" s="7"/>
      <c r="G861" s="7"/>
      <c r="H861" s="7"/>
      <c r="I861" s="7"/>
      <c r="J861" s="7"/>
      <c r="K861" s="7"/>
      <c r="L861" s="7"/>
      <c r="M861" s="7"/>
      <c r="N861" s="7"/>
      <c r="O861" s="7"/>
      <c r="P861" s="7"/>
      <c r="Q861" s="7"/>
      <c r="R861" s="7"/>
      <c r="S861" s="7"/>
      <c r="T861" s="7"/>
      <c r="U861" s="7"/>
      <c r="V861" s="8"/>
      <c r="W861" s="8"/>
      <c r="X861" s="8"/>
      <c r="Y861" s="8"/>
      <c r="Z861" s="8"/>
      <c r="AA861" s="8"/>
      <c r="AB861" s="8"/>
      <c r="AC861" s="8"/>
      <c r="AD861" s="8"/>
      <c r="AE861" s="8"/>
      <c r="AF861" s="8"/>
      <c r="AG861" s="8"/>
      <c r="AH861" s="8"/>
      <c r="AI861" s="8"/>
      <c r="AJ861" s="8"/>
      <c r="AK861" s="8"/>
    </row>
    <row r="862" spans="4:37">
      <c r="D862" s="6"/>
      <c r="E862" s="6"/>
      <c r="F862" s="7"/>
      <c r="G862" s="7"/>
      <c r="H862" s="7"/>
      <c r="I862" s="7"/>
      <c r="J862" s="7"/>
      <c r="K862" s="7"/>
      <c r="L862" s="7"/>
      <c r="M862" s="7"/>
      <c r="N862" s="7"/>
      <c r="O862" s="7"/>
      <c r="P862" s="7"/>
      <c r="Q862" s="7"/>
      <c r="R862" s="7"/>
      <c r="S862" s="7"/>
      <c r="T862" s="7"/>
      <c r="U862" s="7"/>
      <c r="V862" s="8"/>
      <c r="W862" s="8"/>
      <c r="X862" s="8"/>
      <c r="Y862" s="8"/>
      <c r="Z862" s="8"/>
      <c r="AA862" s="8"/>
      <c r="AB862" s="8"/>
      <c r="AC862" s="8"/>
      <c r="AD862" s="8"/>
      <c r="AE862" s="8"/>
      <c r="AF862" s="8"/>
      <c r="AG862" s="8"/>
      <c r="AH862" s="8"/>
      <c r="AI862" s="8"/>
      <c r="AJ862" s="8"/>
      <c r="AK862" s="8"/>
    </row>
    <row r="863" spans="4:37">
      <c r="D863" s="6"/>
      <c r="E863" s="6"/>
      <c r="F863" s="7"/>
      <c r="G863" s="7"/>
      <c r="H863" s="7"/>
      <c r="I863" s="7"/>
      <c r="J863" s="7"/>
      <c r="K863" s="7"/>
      <c r="L863" s="7"/>
      <c r="M863" s="7"/>
      <c r="N863" s="7"/>
      <c r="O863" s="7"/>
      <c r="P863" s="7"/>
      <c r="Q863" s="7"/>
      <c r="R863" s="7"/>
      <c r="S863" s="7"/>
      <c r="T863" s="7"/>
      <c r="U863" s="7"/>
      <c r="V863" s="8"/>
      <c r="W863" s="8"/>
      <c r="X863" s="8"/>
      <c r="Y863" s="8"/>
      <c r="Z863" s="8"/>
      <c r="AA863" s="8"/>
      <c r="AB863" s="8"/>
      <c r="AC863" s="8"/>
      <c r="AD863" s="8"/>
      <c r="AE863" s="8"/>
      <c r="AF863" s="8"/>
      <c r="AG863" s="8"/>
      <c r="AH863" s="8"/>
      <c r="AI863" s="8"/>
      <c r="AJ863" s="8"/>
      <c r="AK863" s="8"/>
    </row>
    <row r="864" spans="4:37">
      <c r="D864" s="6"/>
      <c r="E864" s="6"/>
      <c r="F864" s="7"/>
      <c r="G864" s="7"/>
      <c r="H864" s="7"/>
      <c r="I864" s="7"/>
      <c r="J864" s="7"/>
      <c r="K864" s="7"/>
      <c r="L864" s="7"/>
      <c r="M864" s="7"/>
      <c r="N864" s="7"/>
      <c r="O864" s="7"/>
      <c r="P864" s="7"/>
      <c r="Q864" s="7"/>
      <c r="R864" s="7"/>
      <c r="S864" s="7"/>
      <c r="T864" s="7"/>
      <c r="U864" s="7"/>
      <c r="V864" s="8"/>
      <c r="W864" s="8"/>
      <c r="X864" s="8"/>
      <c r="Y864" s="8"/>
      <c r="Z864" s="8"/>
      <c r="AA864" s="8"/>
      <c r="AB864" s="8"/>
      <c r="AC864" s="8"/>
      <c r="AD864" s="8"/>
      <c r="AE864" s="8"/>
      <c r="AF864" s="8"/>
      <c r="AG864" s="8"/>
      <c r="AH864" s="8"/>
      <c r="AI864" s="8"/>
      <c r="AJ864" s="8"/>
      <c r="AK864" s="8"/>
    </row>
    <row r="865" spans="4:37">
      <c r="D865" s="6"/>
      <c r="E865" s="6"/>
      <c r="F865" s="7"/>
      <c r="G865" s="7"/>
      <c r="H865" s="7"/>
      <c r="I865" s="7"/>
      <c r="J865" s="7"/>
      <c r="K865" s="7"/>
      <c r="L865" s="7"/>
      <c r="M865" s="7"/>
      <c r="N865" s="7"/>
      <c r="O865" s="7"/>
      <c r="P865" s="7"/>
      <c r="Q865" s="7"/>
      <c r="R865" s="7"/>
      <c r="S865" s="7"/>
      <c r="T865" s="7"/>
      <c r="U865" s="7"/>
      <c r="V865" s="8"/>
      <c r="W865" s="8"/>
      <c r="X865" s="8"/>
      <c r="Y865" s="8"/>
      <c r="Z865" s="8"/>
      <c r="AA865" s="8"/>
      <c r="AB865" s="8"/>
      <c r="AC865" s="8"/>
      <c r="AD865" s="8"/>
      <c r="AE865" s="8"/>
      <c r="AF865" s="8"/>
      <c r="AG865" s="8"/>
      <c r="AH865" s="8"/>
      <c r="AI865" s="8"/>
      <c r="AJ865" s="8"/>
      <c r="AK865" s="8"/>
    </row>
    <row r="866" spans="4:37">
      <c r="D866" s="6"/>
      <c r="E866" s="6"/>
      <c r="F866" s="7"/>
      <c r="G866" s="7"/>
      <c r="H866" s="7"/>
      <c r="I866" s="7"/>
      <c r="J866" s="7"/>
      <c r="K866" s="7"/>
      <c r="L866" s="7"/>
      <c r="M866" s="7"/>
      <c r="N866" s="7"/>
      <c r="O866" s="7"/>
      <c r="P866" s="7"/>
      <c r="Q866" s="7"/>
      <c r="R866" s="7"/>
      <c r="S866" s="7"/>
      <c r="T866" s="7"/>
      <c r="U866" s="7"/>
      <c r="V866" s="8"/>
      <c r="W866" s="8"/>
      <c r="X866" s="8"/>
      <c r="Y866" s="8"/>
      <c r="Z866" s="8"/>
      <c r="AA866" s="8"/>
      <c r="AB866" s="8"/>
      <c r="AC866" s="8"/>
      <c r="AD866" s="8"/>
      <c r="AE866" s="8"/>
      <c r="AF866" s="8"/>
      <c r="AG866" s="8"/>
      <c r="AH866" s="8"/>
      <c r="AI866" s="8"/>
      <c r="AJ866" s="8"/>
      <c r="AK866" s="8"/>
    </row>
    <row r="867" spans="4:37">
      <c r="D867" s="6"/>
      <c r="E867" s="6"/>
      <c r="F867" s="7"/>
      <c r="G867" s="7"/>
      <c r="H867" s="7"/>
      <c r="I867" s="7"/>
      <c r="J867" s="7"/>
      <c r="K867" s="7"/>
      <c r="L867" s="7"/>
      <c r="M867" s="7"/>
      <c r="N867" s="7"/>
      <c r="O867" s="7"/>
      <c r="P867" s="7"/>
      <c r="Q867" s="7"/>
      <c r="R867" s="7"/>
      <c r="S867" s="7"/>
      <c r="T867" s="7"/>
      <c r="U867" s="7"/>
      <c r="V867" s="8"/>
      <c r="W867" s="8"/>
      <c r="X867" s="8"/>
      <c r="Y867" s="8"/>
      <c r="Z867" s="8"/>
      <c r="AA867" s="8"/>
      <c r="AB867" s="8"/>
      <c r="AC867" s="8"/>
      <c r="AD867" s="8"/>
      <c r="AE867" s="8"/>
      <c r="AF867" s="8"/>
      <c r="AG867" s="8"/>
      <c r="AH867" s="8"/>
      <c r="AI867" s="8"/>
      <c r="AJ867" s="8"/>
      <c r="AK867" s="8"/>
    </row>
    <row r="868" spans="4:37">
      <c r="D868" s="6"/>
      <c r="E868" s="6"/>
      <c r="F868" s="7"/>
      <c r="G868" s="7"/>
      <c r="H868" s="7"/>
      <c r="I868" s="7"/>
      <c r="J868" s="7"/>
      <c r="K868" s="7"/>
      <c r="L868" s="7"/>
      <c r="M868" s="7"/>
      <c r="N868" s="7"/>
      <c r="O868" s="7"/>
      <c r="P868" s="7"/>
      <c r="Q868" s="7"/>
      <c r="R868" s="7"/>
      <c r="S868" s="7"/>
      <c r="T868" s="7"/>
      <c r="U868" s="7"/>
      <c r="V868" s="8"/>
      <c r="W868" s="8"/>
      <c r="X868" s="8"/>
      <c r="Y868" s="8"/>
      <c r="Z868" s="8"/>
      <c r="AA868" s="8"/>
      <c r="AB868" s="8"/>
      <c r="AC868" s="8"/>
      <c r="AD868" s="8"/>
      <c r="AE868" s="8"/>
      <c r="AF868" s="8"/>
      <c r="AG868" s="8"/>
      <c r="AH868" s="8"/>
      <c r="AI868" s="8"/>
      <c r="AJ868" s="8"/>
      <c r="AK868" s="8"/>
    </row>
    <row r="869" spans="4:37">
      <c r="D869" s="6"/>
      <c r="E869" s="6"/>
      <c r="F869" s="7"/>
      <c r="G869" s="7"/>
      <c r="H869" s="7"/>
      <c r="I869" s="7"/>
      <c r="J869" s="7"/>
      <c r="K869" s="7"/>
      <c r="L869" s="7"/>
      <c r="M869" s="7"/>
      <c r="N869" s="7"/>
      <c r="O869" s="7"/>
      <c r="P869" s="7"/>
      <c r="Q869" s="7"/>
      <c r="R869" s="7"/>
      <c r="S869" s="7"/>
      <c r="T869" s="7"/>
      <c r="U869" s="7"/>
      <c r="V869" s="8"/>
      <c r="W869" s="8"/>
      <c r="X869" s="8"/>
      <c r="Y869" s="8"/>
      <c r="Z869" s="8"/>
      <c r="AA869" s="8"/>
      <c r="AB869" s="8"/>
      <c r="AC869" s="8"/>
      <c r="AD869" s="8"/>
      <c r="AE869" s="8"/>
      <c r="AF869" s="8"/>
      <c r="AG869" s="8"/>
      <c r="AH869" s="8"/>
      <c r="AI869" s="8"/>
      <c r="AJ869" s="8"/>
      <c r="AK869" s="8"/>
    </row>
    <row r="870" spans="4:37">
      <c r="D870" s="6"/>
      <c r="E870" s="6"/>
      <c r="F870" s="7"/>
      <c r="G870" s="7"/>
      <c r="H870" s="7"/>
      <c r="I870" s="7"/>
      <c r="J870" s="7"/>
      <c r="K870" s="7"/>
      <c r="L870" s="7"/>
      <c r="M870" s="7"/>
      <c r="N870" s="7"/>
      <c r="O870" s="7"/>
      <c r="P870" s="7"/>
      <c r="Q870" s="7"/>
      <c r="R870" s="7"/>
      <c r="S870" s="7"/>
      <c r="T870" s="7"/>
      <c r="U870" s="7"/>
      <c r="V870" s="8"/>
      <c r="W870" s="8"/>
      <c r="X870" s="8"/>
      <c r="Y870" s="8"/>
      <c r="Z870" s="8"/>
      <c r="AA870" s="8"/>
      <c r="AB870" s="8"/>
      <c r="AC870" s="8"/>
      <c r="AD870" s="8"/>
      <c r="AE870" s="8"/>
      <c r="AF870" s="8"/>
      <c r="AG870" s="8"/>
      <c r="AH870" s="8"/>
      <c r="AI870" s="8"/>
      <c r="AJ870" s="8"/>
      <c r="AK870" s="8"/>
    </row>
    <row r="871" spans="4:37">
      <c r="D871" s="6"/>
      <c r="E871" s="6"/>
      <c r="F871" s="7"/>
      <c r="G871" s="7"/>
      <c r="H871" s="7"/>
      <c r="I871" s="7"/>
      <c r="J871" s="7"/>
      <c r="K871" s="7"/>
      <c r="L871" s="7"/>
      <c r="M871" s="7"/>
      <c r="N871" s="7"/>
      <c r="O871" s="7"/>
      <c r="P871" s="7"/>
      <c r="Q871" s="7"/>
      <c r="R871" s="7"/>
      <c r="S871" s="7"/>
      <c r="T871" s="7"/>
      <c r="U871" s="7"/>
      <c r="V871" s="8"/>
      <c r="W871" s="8"/>
      <c r="X871" s="8"/>
      <c r="Y871" s="8"/>
      <c r="Z871" s="8"/>
      <c r="AA871" s="8"/>
      <c r="AB871" s="8"/>
      <c r="AC871" s="8"/>
      <c r="AD871" s="8"/>
      <c r="AE871" s="8"/>
      <c r="AF871" s="8"/>
      <c r="AG871" s="8"/>
      <c r="AH871" s="8"/>
      <c r="AI871" s="8"/>
      <c r="AJ871" s="8"/>
      <c r="AK871" s="8"/>
    </row>
    <row r="872" spans="4:37">
      <c r="D872" s="6"/>
      <c r="E872" s="6"/>
      <c r="F872" s="7"/>
      <c r="G872" s="7"/>
      <c r="H872" s="7"/>
      <c r="I872" s="7"/>
      <c r="J872" s="7"/>
      <c r="K872" s="7"/>
      <c r="L872" s="7"/>
      <c r="M872" s="7"/>
      <c r="N872" s="7"/>
      <c r="O872" s="7"/>
      <c r="P872" s="7"/>
      <c r="Q872" s="7"/>
      <c r="R872" s="7"/>
      <c r="S872" s="7"/>
      <c r="T872" s="7"/>
      <c r="U872" s="7"/>
      <c r="V872" s="8"/>
      <c r="W872" s="8"/>
      <c r="X872" s="8"/>
      <c r="Y872" s="8"/>
      <c r="Z872" s="8"/>
      <c r="AA872" s="8"/>
      <c r="AB872" s="8"/>
      <c r="AC872" s="8"/>
      <c r="AD872" s="8"/>
      <c r="AE872" s="8"/>
      <c r="AF872" s="8"/>
      <c r="AG872" s="8"/>
      <c r="AH872" s="8"/>
      <c r="AI872" s="8"/>
      <c r="AJ872" s="8"/>
      <c r="AK872" s="8"/>
    </row>
    <row r="873" spans="4:37">
      <c r="D873" s="6"/>
      <c r="E873" s="6"/>
      <c r="F873" s="7"/>
      <c r="G873" s="7"/>
      <c r="H873" s="7"/>
      <c r="I873" s="7"/>
      <c r="J873" s="7"/>
      <c r="K873" s="7"/>
      <c r="L873" s="7"/>
      <c r="M873" s="7"/>
      <c r="N873" s="7"/>
      <c r="O873" s="7"/>
      <c r="P873" s="7"/>
      <c r="Q873" s="7"/>
      <c r="R873" s="7"/>
      <c r="S873" s="7"/>
      <c r="T873" s="7"/>
      <c r="U873" s="7"/>
      <c r="V873" s="8"/>
      <c r="W873" s="8"/>
      <c r="X873" s="8"/>
      <c r="Y873" s="8"/>
      <c r="Z873" s="8"/>
      <c r="AA873" s="8"/>
      <c r="AB873" s="8"/>
      <c r="AC873" s="8"/>
      <c r="AD873" s="8"/>
      <c r="AE873" s="8"/>
      <c r="AF873" s="8"/>
      <c r="AG873" s="8"/>
      <c r="AH873" s="8"/>
      <c r="AI873" s="8"/>
      <c r="AJ873" s="8"/>
      <c r="AK873" s="8"/>
    </row>
    <row r="874" spans="4:37">
      <c r="D874" s="6"/>
      <c r="E874" s="6"/>
      <c r="F874" s="7"/>
      <c r="G874" s="7"/>
      <c r="H874" s="7"/>
      <c r="I874" s="7"/>
      <c r="J874" s="7"/>
      <c r="K874" s="7"/>
      <c r="L874" s="7"/>
      <c r="M874" s="7"/>
      <c r="N874" s="7"/>
      <c r="O874" s="7"/>
      <c r="P874" s="7"/>
      <c r="Q874" s="7"/>
      <c r="R874" s="7"/>
      <c r="S874" s="7"/>
      <c r="T874" s="7"/>
      <c r="U874" s="7"/>
      <c r="V874" s="8"/>
      <c r="W874" s="8"/>
      <c r="X874" s="8"/>
      <c r="Y874" s="8"/>
      <c r="Z874" s="8"/>
      <c r="AA874" s="8"/>
      <c r="AB874" s="8"/>
      <c r="AC874" s="8"/>
      <c r="AD874" s="8"/>
      <c r="AE874" s="8"/>
      <c r="AF874" s="8"/>
      <c r="AG874" s="8"/>
      <c r="AH874" s="8"/>
      <c r="AI874" s="8"/>
      <c r="AJ874" s="8"/>
      <c r="AK874" s="8"/>
    </row>
    <row r="875" spans="4:37">
      <c r="D875" s="6"/>
      <c r="E875" s="6"/>
      <c r="F875" s="7"/>
      <c r="G875" s="7"/>
      <c r="H875" s="7"/>
      <c r="I875" s="7"/>
      <c r="J875" s="7"/>
      <c r="K875" s="7"/>
      <c r="L875" s="7"/>
      <c r="M875" s="7"/>
      <c r="N875" s="7"/>
      <c r="O875" s="7"/>
      <c r="P875" s="7"/>
      <c r="Q875" s="7"/>
      <c r="R875" s="7"/>
      <c r="S875" s="7"/>
      <c r="T875" s="7"/>
      <c r="U875" s="7"/>
      <c r="V875" s="8"/>
      <c r="W875" s="8"/>
      <c r="X875" s="8"/>
      <c r="Y875" s="8"/>
      <c r="Z875" s="8"/>
      <c r="AA875" s="8"/>
      <c r="AB875" s="8"/>
      <c r="AC875" s="8"/>
      <c r="AD875" s="8"/>
      <c r="AE875" s="8"/>
      <c r="AF875" s="8"/>
      <c r="AG875" s="8"/>
      <c r="AH875" s="8"/>
      <c r="AI875" s="8"/>
      <c r="AJ875" s="8"/>
      <c r="AK875" s="8"/>
    </row>
    <row r="876" spans="4:37">
      <c r="D876" s="6"/>
      <c r="E876" s="6"/>
      <c r="F876" s="7"/>
      <c r="G876" s="7"/>
      <c r="H876" s="7"/>
      <c r="I876" s="7"/>
      <c r="J876" s="7"/>
      <c r="K876" s="7"/>
      <c r="L876" s="7"/>
      <c r="M876" s="7"/>
      <c r="N876" s="7"/>
      <c r="O876" s="7"/>
      <c r="P876" s="7"/>
      <c r="Q876" s="7"/>
      <c r="R876" s="7"/>
      <c r="S876" s="7"/>
      <c r="T876" s="7"/>
      <c r="U876" s="7"/>
      <c r="V876" s="8"/>
      <c r="W876" s="8"/>
      <c r="X876" s="8"/>
      <c r="Y876" s="8"/>
      <c r="Z876" s="8"/>
      <c r="AA876" s="8"/>
      <c r="AB876" s="8"/>
      <c r="AC876" s="8"/>
      <c r="AD876" s="8"/>
      <c r="AE876" s="8"/>
      <c r="AF876" s="8"/>
      <c r="AG876" s="8"/>
      <c r="AH876" s="8"/>
      <c r="AI876" s="8"/>
      <c r="AJ876" s="8"/>
      <c r="AK876" s="8"/>
    </row>
    <row r="877" spans="4:37">
      <c r="D877" s="6"/>
      <c r="E877" s="6"/>
      <c r="F877" s="7"/>
      <c r="G877" s="7"/>
      <c r="H877" s="7"/>
      <c r="I877" s="7"/>
      <c r="J877" s="7"/>
      <c r="K877" s="7"/>
      <c r="L877" s="7"/>
      <c r="M877" s="7"/>
      <c r="N877" s="7"/>
      <c r="O877" s="7"/>
      <c r="P877" s="7"/>
      <c r="Q877" s="7"/>
      <c r="R877" s="7"/>
      <c r="S877" s="7"/>
      <c r="T877" s="7"/>
      <c r="U877" s="7"/>
      <c r="V877" s="8"/>
      <c r="W877" s="8"/>
      <c r="X877" s="8"/>
      <c r="Y877" s="8"/>
      <c r="Z877" s="8"/>
      <c r="AA877" s="8"/>
      <c r="AB877" s="8"/>
      <c r="AC877" s="8"/>
      <c r="AD877" s="8"/>
      <c r="AE877" s="8"/>
      <c r="AF877" s="8"/>
      <c r="AG877" s="8"/>
      <c r="AH877" s="8"/>
      <c r="AI877" s="8"/>
      <c r="AJ877" s="8"/>
      <c r="AK877" s="8"/>
    </row>
    <row r="878" spans="4:37">
      <c r="D878" s="6"/>
      <c r="E878" s="6"/>
      <c r="F878" s="7"/>
      <c r="G878" s="7"/>
      <c r="H878" s="7"/>
      <c r="I878" s="7"/>
      <c r="J878" s="7"/>
      <c r="K878" s="7"/>
      <c r="L878" s="7"/>
      <c r="M878" s="7"/>
      <c r="N878" s="7"/>
      <c r="O878" s="7"/>
      <c r="P878" s="7"/>
      <c r="Q878" s="7"/>
      <c r="R878" s="7"/>
      <c r="S878" s="7"/>
      <c r="T878" s="7"/>
      <c r="U878" s="7"/>
      <c r="V878" s="8"/>
      <c r="W878" s="8"/>
      <c r="X878" s="8"/>
      <c r="Y878" s="8"/>
      <c r="Z878" s="8"/>
      <c r="AA878" s="8"/>
      <c r="AB878" s="8"/>
      <c r="AC878" s="8"/>
      <c r="AD878" s="8"/>
      <c r="AE878" s="8"/>
      <c r="AF878" s="8"/>
      <c r="AG878" s="8"/>
      <c r="AH878" s="8"/>
      <c r="AI878" s="8"/>
      <c r="AJ878" s="8"/>
      <c r="AK878" s="8"/>
    </row>
    <row r="879" spans="4:37">
      <c r="D879" s="6"/>
      <c r="E879" s="6"/>
      <c r="F879" s="7"/>
      <c r="G879" s="7"/>
      <c r="H879" s="7"/>
      <c r="I879" s="7"/>
      <c r="J879" s="7"/>
      <c r="K879" s="7"/>
      <c r="L879" s="7"/>
      <c r="M879" s="7"/>
      <c r="N879" s="7"/>
      <c r="O879" s="7"/>
      <c r="P879" s="7"/>
      <c r="Q879" s="7"/>
      <c r="R879" s="7"/>
      <c r="S879" s="7"/>
      <c r="T879" s="7"/>
      <c r="U879" s="7"/>
      <c r="V879" s="8"/>
      <c r="W879" s="8"/>
      <c r="X879" s="8"/>
      <c r="Y879" s="8"/>
      <c r="Z879" s="8"/>
      <c r="AA879" s="8"/>
      <c r="AB879" s="8"/>
      <c r="AC879" s="8"/>
      <c r="AD879" s="8"/>
      <c r="AE879" s="8"/>
      <c r="AF879" s="8"/>
      <c r="AG879" s="8"/>
      <c r="AH879" s="8"/>
      <c r="AI879" s="8"/>
      <c r="AJ879" s="8"/>
      <c r="AK879" s="8"/>
    </row>
    <row r="880" spans="4:37">
      <c r="D880" s="6"/>
      <c r="E880" s="6"/>
      <c r="F880" s="7"/>
      <c r="G880" s="7"/>
      <c r="H880" s="7"/>
      <c r="I880" s="7"/>
      <c r="J880" s="7"/>
      <c r="K880" s="7"/>
      <c r="L880" s="7"/>
      <c r="M880" s="7"/>
      <c r="N880" s="7"/>
      <c r="O880" s="7"/>
      <c r="P880" s="7"/>
      <c r="Q880" s="7"/>
      <c r="R880" s="7"/>
      <c r="S880" s="7"/>
      <c r="T880" s="7"/>
      <c r="U880" s="7"/>
      <c r="V880" s="8"/>
      <c r="W880" s="8"/>
      <c r="X880" s="8"/>
      <c r="Y880" s="8"/>
      <c r="Z880" s="8"/>
      <c r="AA880" s="8"/>
      <c r="AB880" s="8"/>
      <c r="AC880" s="8"/>
      <c r="AD880" s="8"/>
      <c r="AE880" s="8"/>
      <c r="AF880" s="8"/>
      <c r="AG880" s="8"/>
      <c r="AH880" s="8"/>
      <c r="AI880" s="8"/>
      <c r="AJ880" s="8"/>
      <c r="AK880" s="8"/>
    </row>
    <row r="881" spans="4:37">
      <c r="D881" s="6"/>
      <c r="E881" s="6"/>
      <c r="F881" s="7"/>
      <c r="G881" s="7"/>
      <c r="H881" s="7"/>
      <c r="I881" s="7"/>
      <c r="J881" s="7"/>
      <c r="K881" s="7"/>
      <c r="L881" s="7"/>
      <c r="M881" s="7"/>
      <c r="N881" s="7"/>
      <c r="O881" s="7"/>
      <c r="P881" s="7"/>
      <c r="Q881" s="7"/>
      <c r="R881" s="7"/>
      <c r="S881" s="7"/>
      <c r="T881" s="7"/>
      <c r="U881" s="7"/>
      <c r="V881" s="8"/>
      <c r="W881" s="8"/>
      <c r="X881" s="8"/>
      <c r="Y881" s="8"/>
      <c r="Z881" s="8"/>
      <c r="AA881" s="8"/>
      <c r="AB881" s="8"/>
      <c r="AC881" s="8"/>
      <c r="AD881" s="8"/>
      <c r="AE881" s="8"/>
      <c r="AF881" s="8"/>
      <c r="AG881" s="8"/>
      <c r="AH881" s="8"/>
      <c r="AI881" s="8"/>
      <c r="AJ881" s="8"/>
      <c r="AK881" s="8"/>
    </row>
    <row r="882" spans="4:37">
      <c r="D882" s="6"/>
      <c r="E882" s="6"/>
      <c r="F882" s="7"/>
      <c r="G882" s="7"/>
      <c r="H882" s="7"/>
      <c r="I882" s="7"/>
      <c r="J882" s="7"/>
      <c r="K882" s="7"/>
      <c r="L882" s="7"/>
      <c r="M882" s="7"/>
      <c r="N882" s="7"/>
      <c r="O882" s="7"/>
      <c r="P882" s="7"/>
      <c r="Q882" s="7"/>
      <c r="R882" s="7"/>
      <c r="S882" s="7"/>
      <c r="T882" s="7"/>
      <c r="U882" s="7"/>
      <c r="V882" s="8"/>
      <c r="W882" s="8"/>
      <c r="X882" s="8"/>
      <c r="Y882" s="8"/>
      <c r="Z882" s="8"/>
      <c r="AA882" s="8"/>
      <c r="AB882" s="8"/>
      <c r="AC882" s="8"/>
      <c r="AD882" s="8"/>
      <c r="AE882" s="8"/>
      <c r="AF882" s="8"/>
      <c r="AG882" s="8"/>
      <c r="AH882" s="8"/>
      <c r="AI882" s="8"/>
      <c r="AJ882" s="8"/>
      <c r="AK882" s="8"/>
    </row>
    <row r="883" spans="4:37">
      <c r="D883" s="6"/>
      <c r="E883" s="6"/>
      <c r="F883" s="7"/>
      <c r="G883" s="7"/>
      <c r="H883" s="7"/>
      <c r="I883" s="7"/>
      <c r="J883" s="7"/>
      <c r="K883" s="7"/>
      <c r="L883" s="7"/>
      <c r="M883" s="7"/>
      <c r="N883" s="7"/>
      <c r="O883" s="7"/>
      <c r="P883" s="7"/>
      <c r="Q883" s="7"/>
      <c r="R883" s="7"/>
      <c r="S883" s="7"/>
      <c r="T883" s="7"/>
      <c r="U883" s="7"/>
      <c r="V883" s="8"/>
      <c r="W883" s="8"/>
      <c r="X883" s="8"/>
      <c r="Y883" s="8"/>
      <c r="Z883" s="8"/>
      <c r="AA883" s="8"/>
      <c r="AB883" s="8"/>
      <c r="AC883" s="8"/>
      <c r="AD883" s="8"/>
      <c r="AE883" s="8"/>
      <c r="AF883" s="8"/>
      <c r="AG883" s="8"/>
      <c r="AH883" s="8"/>
      <c r="AI883" s="8"/>
      <c r="AJ883" s="8"/>
      <c r="AK883" s="8"/>
    </row>
    <row r="884" spans="4:37">
      <c r="D884" s="6"/>
      <c r="E884" s="6"/>
      <c r="F884" s="7"/>
      <c r="G884" s="7"/>
      <c r="H884" s="7"/>
      <c r="I884" s="7"/>
      <c r="J884" s="7"/>
      <c r="K884" s="7"/>
      <c r="L884" s="7"/>
      <c r="M884" s="7"/>
      <c r="N884" s="7"/>
      <c r="O884" s="7"/>
      <c r="P884" s="7"/>
      <c r="Q884" s="7"/>
      <c r="R884" s="7"/>
      <c r="S884" s="7"/>
      <c r="T884" s="7"/>
      <c r="U884" s="7"/>
      <c r="V884" s="8"/>
      <c r="W884" s="8"/>
      <c r="X884" s="8"/>
      <c r="Y884" s="8"/>
      <c r="Z884" s="8"/>
      <c r="AA884" s="8"/>
      <c r="AB884" s="8"/>
      <c r="AC884" s="8"/>
      <c r="AD884" s="8"/>
      <c r="AE884" s="8"/>
      <c r="AF884" s="8"/>
      <c r="AG884" s="8"/>
      <c r="AH884" s="8"/>
      <c r="AI884" s="8"/>
      <c r="AJ884" s="8"/>
      <c r="AK884" s="8"/>
    </row>
    <row r="885" spans="4:37">
      <c r="D885" s="6"/>
      <c r="E885" s="6"/>
      <c r="F885" s="7"/>
      <c r="G885" s="7"/>
      <c r="H885" s="7"/>
      <c r="I885" s="7"/>
      <c r="J885" s="7"/>
      <c r="K885" s="7"/>
      <c r="L885" s="7"/>
      <c r="M885" s="7"/>
      <c r="N885" s="7"/>
      <c r="O885" s="7"/>
      <c r="P885" s="7"/>
      <c r="Q885" s="7"/>
      <c r="R885" s="7"/>
      <c r="S885" s="7"/>
      <c r="T885" s="7"/>
      <c r="U885" s="7"/>
      <c r="V885" s="8"/>
      <c r="W885" s="8"/>
      <c r="X885" s="8"/>
      <c r="Y885" s="8"/>
      <c r="Z885" s="8"/>
      <c r="AA885" s="8"/>
      <c r="AB885" s="8"/>
      <c r="AC885" s="8"/>
      <c r="AD885" s="8"/>
      <c r="AE885" s="8"/>
      <c r="AF885" s="8"/>
      <c r="AG885" s="8"/>
      <c r="AH885" s="8"/>
      <c r="AI885" s="8"/>
      <c r="AJ885" s="8"/>
      <c r="AK885" s="8"/>
    </row>
    <row r="886" spans="4:37">
      <c r="D886" s="6"/>
      <c r="E886" s="6"/>
      <c r="F886" s="7"/>
      <c r="G886" s="7"/>
      <c r="H886" s="7"/>
      <c r="I886" s="7"/>
      <c r="J886" s="7"/>
      <c r="K886" s="7"/>
      <c r="L886" s="7"/>
      <c r="M886" s="7"/>
      <c r="N886" s="7"/>
      <c r="O886" s="7"/>
      <c r="P886" s="7"/>
      <c r="Q886" s="7"/>
      <c r="R886" s="7"/>
      <c r="S886" s="7"/>
      <c r="T886" s="7"/>
      <c r="U886" s="7"/>
      <c r="V886" s="8"/>
      <c r="W886" s="8"/>
      <c r="X886" s="8"/>
      <c r="Y886" s="8"/>
      <c r="Z886" s="8"/>
      <c r="AA886" s="8"/>
      <c r="AB886" s="8"/>
      <c r="AC886" s="8"/>
      <c r="AD886" s="8"/>
      <c r="AE886" s="8"/>
      <c r="AF886" s="8"/>
      <c r="AG886" s="8"/>
      <c r="AH886" s="8"/>
      <c r="AI886" s="8"/>
      <c r="AJ886" s="8"/>
      <c r="AK886" s="8"/>
    </row>
    <row r="887" spans="4:37">
      <c r="D887" s="6"/>
      <c r="E887" s="6"/>
      <c r="F887" s="7"/>
      <c r="G887" s="7"/>
      <c r="H887" s="7"/>
      <c r="I887" s="7"/>
      <c r="J887" s="7"/>
      <c r="K887" s="7"/>
      <c r="L887" s="7"/>
      <c r="M887" s="7"/>
      <c r="N887" s="7"/>
      <c r="O887" s="7"/>
      <c r="P887" s="7"/>
      <c r="Q887" s="7"/>
      <c r="R887" s="7"/>
      <c r="S887" s="7"/>
      <c r="T887" s="7"/>
      <c r="U887" s="7"/>
      <c r="V887" s="8"/>
      <c r="W887" s="8"/>
      <c r="X887" s="8"/>
      <c r="Y887" s="8"/>
      <c r="Z887" s="8"/>
      <c r="AA887" s="8"/>
      <c r="AB887" s="8"/>
      <c r="AC887" s="8"/>
      <c r="AD887" s="8"/>
      <c r="AE887" s="8"/>
      <c r="AF887" s="8"/>
      <c r="AG887" s="8"/>
      <c r="AH887" s="8"/>
      <c r="AI887" s="8"/>
      <c r="AJ887" s="8"/>
      <c r="AK887" s="8"/>
    </row>
    <row r="888" spans="4:37">
      <c r="D888" s="6"/>
      <c r="E888" s="6"/>
      <c r="F888" s="7"/>
      <c r="G888" s="7"/>
      <c r="H888" s="7"/>
      <c r="I888" s="7"/>
      <c r="J888" s="7"/>
      <c r="K888" s="7"/>
      <c r="L888" s="7"/>
      <c r="M888" s="7"/>
      <c r="N888" s="7"/>
      <c r="O888" s="7"/>
      <c r="P888" s="7"/>
      <c r="Q888" s="7"/>
      <c r="R888" s="7"/>
      <c r="S888" s="7"/>
      <c r="T888" s="7"/>
      <c r="U888" s="7"/>
      <c r="V888" s="8"/>
      <c r="W888" s="8"/>
      <c r="X888" s="8"/>
      <c r="Y888" s="8"/>
      <c r="Z888" s="8"/>
      <c r="AA888" s="8"/>
      <c r="AB888" s="8"/>
      <c r="AC888" s="8"/>
      <c r="AD888" s="8"/>
      <c r="AE888" s="8"/>
      <c r="AF888" s="8"/>
      <c r="AG888" s="8"/>
      <c r="AH888" s="8"/>
      <c r="AI888" s="8"/>
      <c r="AJ888" s="8"/>
      <c r="AK888" s="8"/>
    </row>
    <row r="889" spans="4:37">
      <c r="D889" s="6"/>
      <c r="E889" s="6"/>
      <c r="F889" s="7"/>
      <c r="G889" s="7"/>
      <c r="H889" s="7"/>
      <c r="I889" s="7"/>
      <c r="J889" s="7"/>
      <c r="K889" s="7"/>
      <c r="L889" s="7"/>
      <c r="M889" s="7"/>
      <c r="N889" s="7"/>
      <c r="O889" s="7"/>
      <c r="P889" s="7"/>
      <c r="Q889" s="7"/>
      <c r="R889" s="7"/>
      <c r="S889" s="7"/>
      <c r="T889" s="7"/>
      <c r="U889" s="7"/>
      <c r="V889" s="8"/>
      <c r="W889" s="8"/>
      <c r="X889" s="8"/>
      <c r="Y889" s="8"/>
      <c r="Z889" s="8"/>
      <c r="AA889" s="8"/>
      <c r="AB889" s="8"/>
      <c r="AC889" s="8"/>
      <c r="AD889" s="8"/>
      <c r="AE889" s="8"/>
      <c r="AF889" s="8"/>
      <c r="AG889" s="8"/>
      <c r="AH889" s="8"/>
      <c r="AI889" s="8"/>
      <c r="AJ889" s="8"/>
      <c r="AK889" s="8"/>
    </row>
    <row r="890" spans="4:37">
      <c r="D890" s="6"/>
      <c r="E890" s="6"/>
      <c r="F890" s="7"/>
      <c r="G890" s="7"/>
      <c r="H890" s="7"/>
      <c r="I890" s="7"/>
      <c r="J890" s="7"/>
      <c r="K890" s="7"/>
      <c r="L890" s="7"/>
      <c r="M890" s="7"/>
      <c r="N890" s="7"/>
      <c r="O890" s="7"/>
      <c r="P890" s="7"/>
      <c r="Q890" s="7"/>
      <c r="R890" s="7"/>
      <c r="S890" s="7"/>
      <c r="T890" s="7"/>
      <c r="U890" s="7"/>
      <c r="V890" s="8"/>
      <c r="W890" s="8"/>
      <c r="X890" s="8"/>
      <c r="Y890" s="8"/>
      <c r="Z890" s="8"/>
      <c r="AA890" s="8"/>
      <c r="AB890" s="8"/>
      <c r="AC890" s="8"/>
      <c r="AD890" s="8"/>
      <c r="AE890" s="8"/>
      <c r="AF890" s="8"/>
      <c r="AG890" s="8"/>
      <c r="AH890" s="8"/>
      <c r="AI890" s="8"/>
      <c r="AJ890" s="8"/>
      <c r="AK890" s="8"/>
    </row>
    <row r="891" spans="4:37">
      <c r="D891" s="6"/>
      <c r="E891" s="6"/>
      <c r="F891" s="7"/>
      <c r="G891" s="7"/>
      <c r="H891" s="7"/>
      <c r="I891" s="7"/>
      <c r="J891" s="7"/>
      <c r="K891" s="7"/>
      <c r="L891" s="7"/>
      <c r="M891" s="7"/>
      <c r="N891" s="7"/>
      <c r="O891" s="7"/>
      <c r="P891" s="7"/>
      <c r="Q891" s="7"/>
      <c r="R891" s="7"/>
      <c r="S891" s="7"/>
      <c r="T891" s="7"/>
      <c r="U891" s="7"/>
      <c r="V891" s="8"/>
      <c r="W891" s="8"/>
      <c r="X891" s="8"/>
      <c r="Y891" s="8"/>
      <c r="Z891" s="8"/>
      <c r="AA891" s="8"/>
      <c r="AB891" s="8"/>
      <c r="AC891" s="8"/>
      <c r="AD891" s="8"/>
      <c r="AE891" s="8"/>
      <c r="AF891" s="8"/>
      <c r="AG891" s="8"/>
      <c r="AH891" s="8"/>
      <c r="AI891" s="8"/>
      <c r="AJ891" s="8"/>
      <c r="AK891" s="8"/>
    </row>
    <row r="892" spans="4:37">
      <c r="D892" s="6"/>
      <c r="E892" s="6"/>
      <c r="F892" s="7"/>
      <c r="G892" s="7"/>
      <c r="H892" s="7"/>
      <c r="I892" s="7"/>
      <c r="J892" s="7"/>
      <c r="K892" s="7"/>
      <c r="L892" s="7"/>
      <c r="M892" s="7"/>
      <c r="N892" s="7"/>
      <c r="O892" s="7"/>
      <c r="P892" s="7"/>
      <c r="Q892" s="7"/>
      <c r="R892" s="7"/>
      <c r="S892" s="7"/>
      <c r="T892" s="7"/>
      <c r="U892" s="7"/>
      <c r="V892" s="8"/>
      <c r="W892" s="8"/>
      <c r="X892" s="8"/>
      <c r="Y892" s="8"/>
      <c r="Z892" s="8"/>
      <c r="AA892" s="8"/>
      <c r="AB892" s="8"/>
      <c r="AC892" s="8"/>
      <c r="AD892" s="8"/>
      <c r="AE892" s="8"/>
      <c r="AF892" s="8"/>
      <c r="AG892" s="8"/>
      <c r="AH892" s="8"/>
      <c r="AI892" s="8"/>
      <c r="AJ892" s="8"/>
      <c r="AK892" s="8"/>
    </row>
    <row r="893" spans="4:37">
      <c r="D893" s="6"/>
      <c r="E893" s="6"/>
      <c r="F893" s="7"/>
      <c r="G893" s="7"/>
      <c r="H893" s="7"/>
      <c r="I893" s="7"/>
      <c r="J893" s="7"/>
      <c r="K893" s="7"/>
      <c r="L893" s="7"/>
      <c r="M893" s="7"/>
      <c r="N893" s="7"/>
      <c r="O893" s="7"/>
      <c r="P893" s="7"/>
      <c r="Q893" s="7"/>
      <c r="R893" s="7"/>
      <c r="S893" s="7"/>
      <c r="T893" s="7"/>
      <c r="U893" s="7"/>
      <c r="V893" s="8"/>
      <c r="W893" s="8"/>
      <c r="X893" s="8"/>
      <c r="Y893" s="8"/>
      <c r="Z893" s="8"/>
      <c r="AA893" s="8"/>
      <c r="AB893" s="8"/>
      <c r="AC893" s="8"/>
      <c r="AD893" s="8"/>
      <c r="AE893" s="8"/>
      <c r="AF893" s="8"/>
      <c r="AG893" s="8"/>
      <c r="AH893" s="8"/>
      <c r="AI893" s="8"/>
      <c r="AJ893" s="8"/>
      <c r="AK893" s="8"/>
    </row>
    <row r="894" spans="4:37">
      <c r="D894" s="6"/>
      <c r="E894" s="6"/>
      <c r="F894" s="7"/>
      <c r="G894" s="7"/>
      <c r="H894" s="7"/>
      <c r="I894" s="7"/>
      <c r="J894" s="7"/>
      <c r="K894" s="7"/>
      <c r="L894" s="7"/>
      <c r="M894" s="7"/>
      <c r="N894" s="7"/>
      <c r="O894" s="7"/>
      <c r="P894" s="7"/>
      <c r="Q894" s="7"/>
      <c r="R894" s="7"/>
      <c r="S894" s="7"/>
      <c r="T894" s="7"/>
      <c r="U894" s="7"/>
      <c r="V894" s="8"/>
      <c r="W894" s="8"/>
      <c r="X894" s="8"/>
      <c r="Y894" s="8"/>
      <c r="Z894" s="8"/>
      <c r="AA894" s="8"/>
      <c r="AB894" s="8"/>
      <c r="AC894" s="8"/>
      <c r="AD894" s="8"/>
      <c r="AE894" s="8"/>
      <c r="AF894" s="8"/>
      <c r="AG894" s="8"/>
      <c r="AH894" s="8"/>
      <c r="AI894" s="8"/>
      <c r="AJ894" s="8"/>
      <c r="AK894" s="8"/>
    </row>
    <row r="895" spans="4:37">
      <c r="D895" s="6"/>
      <c r="E895" s="6"/>
      <c r="F895" s="7"/>
      <c r="G895" s="7"/>
      <c r="H895" s="7"/>
      <c r="I895" s="7"/>
      <c r="J895" s="7"/>
      <c r="K895" s="7"/>
      <c r="L895" s="7"/>
      <c r="M895" s="7"/>
      <c r="N895" s="7"/>
      <c r="O895" s="7"/>
      <c r="P895" s="7"/>
      <c r="Q895" s="7"/>
      <c r="R895" s="7"/>
      <c r="S895" s="7"/>
      <c r="T895" s="7"/>
      <c r="U895" s="7"/>
      <c r="V895" s="8"/>
      <c r="W895" s="8"/>
      <c r="X895" s="8"/>
      <c r="Y895" s="8"/>
      <c r="Z895" s="8"/>
      <c r="AA895" s="8"/>
      <c r="AB895" s="8"/>
      <c r="AC895" s="8"/>
      <c r="AD895" s="8"/>
      <c r="AE895" s="8"/>
      <c r="AF895" s="8"/>
      <c r="AG895" s="8"/>
      <c r="AH895" s="8"/>
      <c r="AI895" s="8"/>
      <c r="AJ895" s="8"/>
      <c r="AK895" s="8"/>
    </row>
    <row r="896" spans="4:37">
      <c r="D896" s="6"/>
      <c r="E896" s="6"/>
      <c r="F896" s="7"/>
      <c r="G896" s="7"/>
      <c r="H896" s="7"/>
      <c r="I896" s="7"/>
      <c r="J896" s="7"/>
      <c r="K896" s="7"/>
      <c r="L896" s="7"/>
      <c r="M896" s="7"/>
      <c r="N896" s="7"/>
      <c r="O896" s="7"/>
      <c r="P896" s="7"/>
      <c r="Q896" s="7"/>
      <c r="R896" s="7"/>
      <c r="S896" s="7"/>
      <c r="T896" s="7"/>
      <c r="U896" s="7"/>
      <c r="V896" s="8"/>
      <c r="W896" s="8"/>
      <c r="X896" s="8"/>
      <c r="Y896" s="8"/>
      <c r="Z896" s="8"/>
      <c r="AA896" s="8"/>
      <c r="AB896" s="8"/>
      <c r="AC896" s="8"/>
      <c r="AD896" s="8"/>
      <c r="AE896" s="8"/>
      <c r="AF896" s="8"/>
      <c r="AG896" s="8"/>
      <c r="AH896" s="8"/>
      <c r="AI896" s="8"/>
      <c r="AJ896" s="8"/>
      <c r="AK896" s="8"/>
    </row>
    <row r="897" spans="4:37">
      <c r="D897" s="6"/>
      <c r="E897" s="6"/>
      <c r="F897" s="7"/>
      <c r="G897" s="7"/>
      <c r="H897" s="7"/>
      <c r="I897" s="7"/>
      <c r="J897" s="7"/>
      <c r="K897" s="7"/>
      <c r="L897" s="7"/>
      <c r="M897" s="7"/>
      <c r="N897" s="7"/>
      <c r="O897" s="7"/>
      <c r="P897" s="7"/>
      <c r="Q897" s="7"/>
      <c r="R897" s="7"/>
      <c r="S897" s="7"/>
      <c r="T897" s="7"/>
      <c r="U897" s="7"/>
      <c r="V897" s="8"/>
      <c r="W897" s="8"/>
      <c r="X897" s="8"/>
      <c r="Y897" s="8"/>
      <c r="Z897" s="8"/>
      <c r="AA897" s="8"/>
      <c r="AB897" s="8"/>
      <c r="AC897" s="8"/>
      <c r="AD897" s="8"/>
      <c r="AE897" s="8"/>
      <c r="AF897" s="8"/>
      <c r="AG897" s="8"/>
      <c r="AH897" s="8"/>
      <c r="AI897" s="8"/>
      <c r="AJ897" s="8"/>
      <c r="AK897" s="8"/>
    </row>
    <row r="898" spans="4:37">
      <c r="D898" s="6"/>
      <c r="E898" s="6"/>
      <c r="F898" s="7"/>
      <c r="G898" s="7"/>
      <c r="H898" s="7"/>
      <c r="I898" s="7"/>
      <c r="J898" s="7"/>
      <c r="K898" s="7"/>
      <c r="L898" s="7"/>
      <c r="M898" s="7"/>
      <c r="N898" s="7"/>
      <c r="O898" s="7"/>
      <c r="P898" s="7"/>
      <c r="Q898" s="7"/>
      <c r="R898" s="7"/>
      <c r="S898" s="7"/>
      <c r="T898" s="7"/>
      <c r="U898" s="7"/>
      <c r="V898" s="8"/>
      <c r="W898" s="8"/>
      <c r="X898" s="8"/>
      <c r="Y898" s="8"/>
      <c r="Z898" s="8"/>
      <c r="AA898" s="8"/>
      <c r="AB898" s="8"/>
      <c r="AC898" s="8"/>
      <c r="AD898" s="8"/>
      <c r="AE898" s="8"/>
      <c r="AF898" s="8"/>
      <c r="AG898" s="8"/>
      <c r="AH898" s="8"/>
      <c r="AI898" s="8"/>
      <c r="AJ898" s="8"/>
      <c r="AK898" s="8"/>
    </row>
    <row r="899" spans="4:37">
      <c r="D899" s="6"/>
      <c r="E899" s="6"/>
      <c r="F899" s="7"/>
      <c r="G899" s="7"/>
      <c r="H899" s="7"/>
      <c r="I899" s="7"/>
      <c r="J899" s="7"/>
      <c r="K899" s="7"/>
      <c r="L899" s="7"/>
      <c r="M899" s="7"/>
      <c r="N899" s="7"/>
      <c r="O899" s="7"/>
      <c r="P899" s="7"/>
      <c r="Q899" s="7"/>
      <c r="R899" s="7"/>
      <c r="S899" s="7"/>
      <c r="T899" s="7"/>
      <c r="U899" s="7"/>
      <c r="V899" s="8"/>
      <c r="W899" s="8"/>
      <c r="X899" s="8"/>
      <c r="Y899" s="8"/>
      <c r="Z899" s="8"/>
      <c r="AA899" s="8"/>
      <c r="AB899" s="8"/>
      <c r="AC899" s="8"/>
      <c r="AD899" s="8"/>
      <c r="AE899" s="8"/>
      <c r="AF899" s="8"/>
      <c r="AG899" s="8"/>
      <c r="AH899" s="8"/>
      <c r="AI899" s="8"/>
      <c r="AJ899" s="8"/>
      <c r="AK899" s="8"/>
    </row>
    <row r="900" spans="4:37">
      <c r="D900" s="6"/>
      <c r="E900" s="6"/>
      <c r="F900" s="7"/>
      <c r="G900" s="7"/>
      <c r="H900" s="7"/>
      <c r="I900" s="7"/>
      <c r="J900" s="7"/>
      <c r="K900" s="7"/>
      <c r="L900" s="7"/>
      <c r="M900" s="7"/>
      <c r="N900" s="7"/>
      <c r="O900" s="7"/>
      <c r="P900" s="7"/>
      <c r="Q900" s="7"/>
      <c r="R900" s="7"/>
      <c r="S900" s="7"/>
      <c r="T900" s="7"/>
      <c r="U900" s="7"/>
      <c r="V900" s="8"/>
      <c r="W900" s="8"/>
      <c r="X900" s="8"/>
      <c r="Y900" s="8"/>
      <c r="Z900" s="8"/>
      <c r="AA900" s="8"/>
      <c r="AB900" s="8"/>
      <c r="AC900" s="8"/>
      <c r="AD900" s="8"/>
      <c r="AE900" s="8"/>
      <c r="AF900" s="8"/>
      <c r="AG900" s="8"/>
      <c r="AH900" s="8"/>
      <c r="AI900" s="8"/>
      <c r="AJ900" s="8"/>
      <c r="AK900" s="8"/>
    </row>
    <row r="901" spans="4:37">
      <c r="D901" s="6"/>
      <c r="E901" s="6"/>
      <c r="F901" s="7"/>
      <c r="G901" s="7"/>
      <c r="H901" s="7"/>
      <c r="I901" s="7"/>
      <c r="J901" s="7"/>
      <c r="K901" s="7"/>
      <c r="L901" s="7"/>
      <c r="M901" s="7"/>
      <c r="N901" s="7"/>
      <c r="O901" s="7"/>
      <c r="P901" s="7"/>
      <c r="Q901" s="7"/>
      <c r="R901" s="7"/>
      <c r="S901" s="7"/>
      <c r="T901" s="7"/>
      <c r="U901" s="7"/>
      <c r="V901" s="8"/>
      <c r="W901" s="8"/>
      <c r="X901" s="8"/>
      <c r="Y901" s="8"/>
      <c r="Z901" s="8"/>
      <c r="AA901" s="8"/>
      <c r="AB901" s="8"/>
      <c r="AC901" s="8"/>
      <c r="AD901" s="8"/>
      <c r="AE901" s="8"/>
      <c r="AF901" s="8"/>
      <c r="AG901" s="8"/>
      <c r="AH901" s="8"/>
      <c r="AI901" s="8"/>
      <c r="AJ901" s="8"/>
      <c r="AK901" s="8"/>
    </row>
    <row r="902" spans="4:37">
      <c r="D902" s="6"/>
      <c r="E902" s="6"/>
      <c r="F902" s="7"/>
      <c r="G902" s="7"/>
      <c r="H902" s="7"/>
      <c r="I902" s="7"/>
      <c r="J902" s="7"/>
      <c r="K902" s="7"/>
      <c r="L902" s="7"/>
      <c r="M902" s="7"/>
      <c r="N902" s="7"/>
      <c r="O902" s="7"/>
      <c r="P902" s="7"/>
      <c r="Q902" s="7"/>
      <c r="R902" s="7"/>
      <c r="S902" s="7"/>
      <c r="T902" s="7"/>
      <c r="U902" s="7"/>
      <c r="V902" s="8"/>
      <c r="W902" s="8"/>
      <c r="X902" s="8"/>
      <c r="Y902" s="8"/>
      <c r="Z902" s="8"/>
      <c r="AA902" s="8"/>
      <c r="AB902" s="8"/>
      <c r="AC902" s="8"/>
      <c r="AD902" s="8"/>
      <c r="AE902" s="8"/>
      <c r="AF902" s="8"/>
      <c r="AG902" s="8"/>
      <c r="AH902" s="8"/>
      <c r="AI902" s="8"/>
      <c r="AJ902" s="8"/>
      <c r="AK902" s="8"/>
    </row>
    <row r="903" spans="4:37">
      <c r="D903" s="6"/>
      <c r="E903" s="6"/>
      <c r="F903" s="7"/>
      <c r="G903" s="7"/>
      <c r="H903" s="7"/>
      <c r="I903" s="7"/>
      <c r="J903" s="7"/>
      <c r="K903" s="7"/>
      <c r="L903" s="7"/>
      <c r="M903" s="7"/>
      <c r="N903" s="7"/>
      <c r="O903" s="7"/>
      <c r="P903" s="7"/>
      <c r="Q903" s="7"/>
      <c r="R903" s="7"/>
      <c r="S903" s="7"/>
      <c r="T903" s="7"/>
      <c r="U903" s="7"/>
      <c r="V903" s="8"/>
      <c r="W903" s="8"/>
      <c r="X903" s="8"/>
      <c r="Y903" s="8"/>
      <c r="Z903" s="8"/>
      <c r="AA903" s="8"/>
      <c r="AB903" s="8"/>
      <c r="AC903" s="8"/>
      <c r="AD903" s="8"/>
      <c r="AE903" s="8"/>
      <c r="AF903" s="8"/>
      <c r="AG903" s="8"/>
      <c r="AH903" s="8"/>
      <c r="AI903" s="8"/>
      <c r="AJ903" s="8"/>
      <c r="AK903" s="8"/>
    </row>
    <row r="904" spans="4:37">
      <c r="D904" s="6"/>
      <c r="E904" s="6"/>
      <c r="F904" s="7"/>
      <c r="G904" s="7"/>
      <c r="H904" s="7"/>
      <c r="I904" s="7"/>
      <c r="J904" s="7"/>
      <c r="K904" s="7"/>
      <c r="L904" s="7"/>
      <c r="M904" s="7"/>
      <c r="N904" s="7"/>
      <c r="O904" s="7"/>
      <c r="P904" s="7"/>
      <c r="Q904" s="7"/>
      <c r="R904" s="7"/>
      <c r="S904" s="7"/>
      <c r="T904" s="7"/>
      <c r="U904" s="7"/>
      <c r="V904" s="8"/>
      <c r="W904" s="8"/>
      <c r="X904" s="8"/>
      <c r="Y904" s="8"/>
      <c r="Z904" s="8"/>
      <c r="AA904" s="8"/>
      <c r="AB904" s="8"/>
      <c r="AC904" s="8"/>
      <c r="AD904" s="8"/>
      <c r="AE904" s="8"/>
      <c r="AF904" s="8"/>
      <c r="AG904" s="8"/>
      <c r="AH904" s="8"/>
      <c r="AI904" s="8"/>
      <c r="AJ904" s="8"/>
      <c r="AK904" s="8"/>
    </row>
    <row r="905" spans="4:37">
      <c r="D905" s="6"/>
      <c r="E905" s="6"/>
      <c r="F905" s="7"/>
      <c r="G905" s="7"/>
      <c r="H905" s="7"/>
      <c r="I905" s="7"/>
      <c r="J905" s="7"/>
      <c r="K905" s="7"/>
      <c r="L905" s="7"/>
      <c r="M905" s="7"/>
      <c r="N905" s="7"/>
      <c r="O905" s="7"/>
      <c r="P905" s="7"/>
      <c r="Q905" s="7"/>
      <c r="R905" s="7"/>
      <c r="S905" s="7"/>
      <c r="T905" s="7"/>
      <c r="U905" s="7"/>
      <c r="V905" s="8"/>
      <c r="W905" s="8"/>
      <c r="X905" s="8"/>
      <c r="Y905" s="8"/>
      <c r="Z905" s="8"/>
      <c r="AA905" s="8"/>
      <c r="AB905" s="8"/>
      <c r="AC905" s="8"/>
      <c r="AD905" s="8"/>
      <c r="AE905" s="8"/>
      <c r="AF905" s="8"/>
      <c r="AG905" s="8"/>
      <c r="AH905" s="8"/>
      <c r="AI905" s="8"/>
      <c r="AJ905" s="8"/>
      <c r="AK905" s="8"/>
    </row>
    <row r="906" spans="4:37">
      <c r="D906" s="6"/>
      <c r="E906" s="6"/>
      <c r="F906" s="7"/>
      <c r="G906" s="7"/>
      <c r="H906" s="7"/>
      <c r="I906" s="7"/>
      <c r="J906" s="7"/>
      <c r="K906" s="7"/>
      <c r="L906" s="7"/>
      <c r="M906" s="7"/>
      <c r="N906" s="7"/>
      <c r="O906" s="7"/>
      <c r="P906" s="7"/>
      <c r="Q906" s="7"/>
      <c r="R906" s="7"/>
      <c r="S906" s="7"/>
      <c r="T906" s="7"/>
      <c r="U906" s="7"/>
      <c r="V906" s="8"/>
      <c r="W906" s="8"/>
      <c r="X906" s="8"/>
      <c r="Y906" s="8"/>
      <c r="Z906" s="8"/>
      <c r="AA906" s="8"/>
      <c r="AB906" s="8"/>
      <c r="AC906" s="8"/>
      <c r="AD906" s="8"/>
      <c r="AE906" s="8"/>
      <c r="AF906" s="8"/>
      <c r="AG906" s="8"/>
      <c r="AH906" s="8"/>
      <c r="AI906" s="8"/>
      <c r="AJ906" s="8"/>
      <c r="AK906" s="8"/>
    </row>
    <row r="907" spans="4:37">
      <c r="D907" s="6"/>
      <c r="E907" s="6"/>
      <c r="F907" s="7"/>
      <c r="G907" s="7"/>
      <c r="H907" s="7"/>
      <c r="I907" s="7"/>
      <c r="J907" s="7"/>
      <c r="K907" s="7"/>
      <c r="L907" s="7"/>
      <c r="M907" s="7"/>
      <c r="N907" s="7"/>
      <c r="O907" s="7"/>
      <c r="P907" s="7"/>
      <c r="Q907" s="7"/>
      <c r="R907" s="7"/>
      <c r="S907" s="7"/>
      <c r="T907" s="7"/>
      <c r="U907" s="7"/>
      <c r="V907" s="8"/>
      <c r="W907" s="8"/>
      <c r="X907" s="8"/>
      <c r="Y907" s="8"/>
      <c r="Z907" s="8"/>
      <c r="AA907" s="8"/>
      <c r="AB907" s="8"/>
      <c r="AC907" s="8"/>
      <c r="AD907" s="8"/>
      <c r="AE907" s="8"/>
      <c r="AF907" s="8"/>
      <c r="AG907" s="8"/>
      <c r="AH907" s="8"/>
      <c r="AI907" s="8"/>
      <c r="AJ907" s="8"/>
      <c r="AK907" s="8"/>
    </row>
    <row r="908" spans="4:37">
      <c r="D908" s="6"/>
      <c r="E908" s="6"/>
      <c r="F908" s="7"/>
      <c r="G908" s="7"/>
      <c r="H908" s="7"/>
      <c r="I908" s="7"/>
      <c r="J908" s="7"/>
      <c r="K908" s="7"/>
      <c r="L908" s="7"/>
      <c r="M908" s="7"/>
      <c r="N908" s="7"/>
      <c r="O908" s="7"/>
      <c r="P908" s="7"/>
      <c r="Q908" s="7"/>
      <c r="R908" s="7"/>
      <c r="S908" s="7"/>
      <c r="T908" s="7"/>
      <c r="U908" s="7"/>
      <c r="V908" s="8"/>
      <c r="W908" s="8"/>
      <c r="X908" s="8"/>
      <c r="Y908" s="8"/>
      <c r="Z908" s="8"/>
      <c r="AA908" s="8"/>
      <c r="AB908" s="8"/>
      <c r="AC908" s="8"/>
      <c r="AD908" s="8"/>
      <c r="AE908" s="8"/>
      <c r="AF908" s="8"/>
      <c r="AG908" s="8"/>
      <c r="AH908" s="8"/>
      <c r="AI908" s="8"/>
      <c r="AJ908" s="8"/>
      <c r="AK908" s="8"/>
    </row>
    <row r="909" spans="4:37">
      <c r="D909" s="6"/>
      <c r="E909" s="6"/>
      <c r="F909" s="7"/>
      <c r="G909" s="7"/>
      <c r="H909" s="7"/>
      <c r="I909" s="7"/>
      <c r="J909" s="7"/>
      <c r="K909" s="7"/>
      <c r="L909" s="7"/>
      <c r="M909" s="7"/>
      <c r="N909" s="7"/>
      <c r="O909" s="7"/>
      <c r="P909" s="7"/>
      <c r="Q909" s="7"/>
      <c r="R909" s="7"/>
      <c r="S909" s="7"/>
      <c r="T909" s="7"/>
      <c r="U909" s="7"/>
      <c r="V909" s="8"/>
      <c r="W909" s="8"/>
      <c r="X909" s="8"/>
      <c r="Y909" s="8"/>
      <c r="Z909" s="8"/>
      <c r="AA909" s="8"/>
      <c r="AB909" s="8"/>
      <c r="AC909" s="8"/>
      <c r="AD909" s="8"/>
      <c r="AE909" s="8"/>
      <c r="AF909" s="8"/>
      <c r="AG909" s="8"/>
      <c r="AH909" s="8"/>
      <c r="AI909" s="8"/>
      <c r="AJ909" s="8"/>
      <c r="AK909" s="8"/>
    </row>
    <row r="910" spans="4:37">
      <c r="D910" s="6"/>
      <c r="E910" s="6"/>
      <c r="F910" s="7"/>
      <c r="G910" s="7"/>
      <c r="H910" s="7"/>
      <c r="I910" s="7"/>
      <c r="J910" s="7"/>
      <c r="K910" s="7"/>
      <c r="L910" s="7"/>
      <c r="M910" s="7"/>
      <c r="N910" s="7"/>
      <c r="O910" s="7"/>
      <c r="P910" s="7"/>
      <c r="Q910" s="7"/>
      <c r="R910" s="7"/>
      <c r="S910" s="7"/>
      <c r="T910" s="7"/>
      <c r="U910" s="7"/>
      <c r="V910" s="8"/>
      <c r="W910" s="8"/>
      <c r="X910" s="8"/>
      <c r="Y910" s="8"/>
      <c r="Z910" s="8"/>
      <c r="AA910" s="8"/>
      <c r="AB910" s="8"/>
      <c r="AC910" s="8"/>
      <c r="AD910" s="8"/>
      <c r="AE910" s="8"/>
      <c r="AF910" s="8"/>
      <c r="AG910" s="8"/>
      <c r="AH910" s="8"/>
      <c r="AI910" s="8"/>
      <c r="AJ910" s="8"/>
      <c r="AK910" s="8"/>
    </row>
    <row r="911" spans="4:37">
      <c r="D911" s="6"/>
      <c r="E911" s="6"/>
      <c r="F911" s="7"/>
      <c r="G911" s="7"/>
      <c r="H911" s="7"/>
      <c r="I911" s="7"/>
      <c r="J911" s="7"/>
      <c r="K911" s="7"/>
      <c r="L911" s="7"/>
      <c r="M911" s="7"/>
      <c r="N911" s="7"/>
      <c r="O911" s="7"/>
      <c r="P911" s="7"/>
      <c r="Q911" s="7"/>
      <c r="R911" s="7"/>
      <c r="S911" s="7"/>
      <c r="T911" s="7"/>
      <c r="U911" s="7"/>
      <c r="V911" s="8"/>
      <c r="W911" s="8"/>
      <c r="X911" s="8"/>
      <c r="Y911" s="8"/>
      <c r="Z911" s="8"/>
      <c r="AA911" s="8"/>
      <c r="AB911" s="8"/>
      <c r="AC911" s="8"/>
      <c r="AD911" s="8"/>
      <c r="AE911" s="8"/>
      <c r="AF911" s="8"/>
      <c r="AG911" s="8"/>
      <c r="AH911" s="8"/>
      <c r="AI911" s="8"/>
      <c r="AJ911" s="8"/>
      <c r="AK911" s="8"/>
    </row>
    <row r="912" spans="4:37">
      <c r="D912" s="6"/>
      <c r="E912" s="6"/>
      <c r="F912" s="7"/>
      <c r="G912" s="7"/>
      <c r="H912" s="7"/>
      <c r="I912" s="7"/>
      <c r="J912" s="7"/>
      <c r="K912" s="7"/>
      <c r="L912" s="7"/>
      <c r="M912" s="7"/>
      <c r="N912" s="7"/>
      <c r="O912" s="7"/>
      <c r="P912" s="7"/>
      <c r="Q912" s="7"/>
      <c r="R912" s="7"/>
      <c r="S912" s="7"/>
      <c r="T912" s="7"/>
      <c r="U912" s="7"/>
      <c r="V912" s="8"/>
      <c r="W912" s="8"/>
      <c r="X912" s="8"/>
      <c r="Y912" s="8"/>
      <c r="Z912" s="8"/>
      <c r="AA912" s="8"/>
      <c r="AB912" s="8"/>
      <c r="AC912" s="8"/>
      <c r="AD912" s="8"/>
      <c r="AE912" s="8"/>
      <c r="AF912" s="8"/>
      <c r="AG912" s="8"/>
      <c r="AH912" s="8"/>
      <c r="AI912" s="8"/>
      <c r="AJ912" s="8"/>
      <c r="AK912" s="8"/>
    </row>
    <row r="913" spans="4:37">
      <c r="D913" s="6"/>
      <c r="E913" s="6"/>
      <c r="F913" s="7"/>
      <c r="G913" s="7"/>
      <c r="H913" s="7"/>
      <c r="I913" s="7"/>
      <c r="J913" s="7"/>
      <c r="K913" s="7"/>
      <c r="L913" s="7"/>
      <c r="M913" s="7"/>
      <c r="N913" s="7"/>
      <c r="O913" s="7"/>
      <c r="P913" s="7"/>
      <c r="Q913" s="7"/>
      <c r="R913" s="7"/>
      <c r="S913" s="7"/>
      <c r="T913" s="7"/>
      <c r="U913" s="7"/>
      <c r="V913" s="8"/>
      <c r="W913" s="8"/>
      <c r="X913" s="8"/>
      <c r="Y913" s="8"/>
      <c r="Z913" s="8"/>
      <c r="AA913" s="8"/>
      <c r="AB913" s="8"/>
      <c r="AC913" s="8"/>
      <c r="AD913" s="8"/>
      <c r="AE913" s="8"/>
      <c r="AF913" s="8"/>
      <c r="AG913" s="8"/>
      <c r="AH913" s="8"/>
      <c r="AI913" s="8"/>
      <c r="AJ913" s="8"/>
      <c r="AK913" s="8"/>
    </row>
    <row r="914" spans="4:37">
      <c r="D914" s="6"/>
      <c r="E914" s="6"/>
      <c r="F914" s="7"/>
      <c r="G914" s="7"/>
      <c r="H914" s="7"/>
      <c r="I914" s="7"/>
      <c r="J914" s="7"/>
      <c r="K914" s="7"/>
      <c r="L914" s="7"/>
      <c r="M914" s="7"/>
      <c r="N914" s="7"/>
      <c r="O914" s="7"/>
      <c r="P914" s="7"/>
      <c r="Q914" s="7"/>
      <c r="R914" s="7"/>
      <c r="S914" s="7"/>
      <c r="T914" s="7"/>
      <c r="U914" s="7"/>
      <c r="V914" s="8"/>
      <c r="W914" s="8"/>
      <c r="X914" s="8"/>
      <c r="Y914" s="8"/>
      <c r="Z914" s="8"/>
      <c r="AA914" s="8"/>
      <c r="AB914" s="8"/>
      <c r="AC914" s="8"/>
      <c r="AD914" s="8"/>
      <c r="AE914" s="8"/>
      <c r="AF914" s="8"/>
      <c r="AG914" s="8"/>
      <c r="AH914" s="8"/>
      <c r="AI914" s="8"/>
      <c r="AJ914" s="8"/>
      <c r="AK914" s="8"/>
    </row>
    <row r="915" spans="4:37">
      <c r="D915" s="6"/>
      <c r="E915" s="6"/>
      <c r="F915" s="7"/>
      <c r="G915" s="7"/>
      <c r="H915" s="7"/>
      <c r="I915" s="7"/>
      <c r="J915" s="7"/>
      <c r="K915" s="7"/>
      <c r="L915" s="7"/>
      <c r="M915" s="7"/>
      <c r="N915" s="7"/>
      <c r="O915" s="7"/>
      <c r="P915" s="7"/>
      <c r="Q915" s="7"/>
      <c r="R915" s="7"/>
      <c r="S915" s="7"/>
      <c r="T915" s="7"/>
      <c r="U915" s="7"/>
      <c r="V915" s="8"/>
      <c r="W915" s="8"/>
      <c r="X915" s="8"/>
      <c r="Y915" s="8"/>
      <c r="Z915" s="8"/>
      <c r="AA915" s="8"/>
      <c r="AB915" s="8"/>
      <c r="AC915" s="8"/>
      <c r="AD915" s="8"/>
      <c r="AE915" s="8"/>
      <c r="AF915" s="8"/>
      <c r="AG915" s="8"/>
      <c r="AH915" s="8"/>
      <c r="AI915" s="8"/>
      <c r="AJ915" s="8"/>
      <c r="AK915" s="8"/>
    </row>
    <row r="916" spans="4:37">
      <c r="D916" s="6"/>
      <c r="E916" s="6"/>
      <c r="F916" s="7"/>
      <c r="G916" s="7"/>
      <c r="H916" s="7"/>
      <c r="I916" s="7"/>
      <c r="J916" s="7"/>
      <c r="K916" s="7"/>
      <c r="L916" s="7"/>
      <c r="M916" s="7"/>
      <c r="N916" s="7"/>
      <c r="O916" s="7"/>
      <c r="P916" s="7"/>
      <c r="Q916" s="7"/>
      <c r="R916" s="7"/>
      <c r="S916" s="7"/>
      <c r="T916" s="7"/>
      <c r="U916" s="7"/>
      <c r="V916" s="8"/>
      <c r="W916" s="8"/>
      <c r="X916" s="8"/>
      <c r="Y916" s="8"/>
      <c r="Z916" s="8"/>
      <c r="AA916" s="8"/>
      <c r="AB916" s="8"/>
      <c r="AC916" s="8"/>
      <c r="AD916" s="8"/>
      <c r="AE916" s="8"/>
      <c r="AF916" s="8"/>
      <c r="AG916" s="8"/>
      <c r="AH916" s="8"/>
      <c r="AI916" s="8"/>
      <c r="AJ916" s="8"/>
      <c r="AK916" s="8"/>
    </row>
    <row r="917" spans="4:37">
      <c r="D917" s="6"/>
      <c r="E917" s="6"/>
      <c r="F917" s="7"/>
      <c r="G917" s="7"/>
      <c r="H917" s="7"/>
      <c r="I917" s="7"/>
      <c r="J917" s="7"/>
      <c r="K917" s="7"/>
      <c r="L917" s="7"/>
      <c r="M917" s="7"/>
      <c r="N917" s="7"/>
      <c r="O917" s="7"/>
      <c r="P917" s="7"/>
      <c r="Q917" s="7"/>
      <c r="R917" s="7"/>
      <c r="S917" s="7"/>
      <c r="T917" s="7"/>
      <c r="U917" s="7"/>
      <c r="V917" s="8"/>
      <c r="W917" s="8"/>
      <c r="X917" s="8"/>
      <c r="Y917" s="8"/>
      <c r="Z917" s="8"/>
      <c r="AA917" s="8"/>
      <c r="AB917" s="8"/>
      <c r="AC917" s="8"/>
      <c r="AD917" s="8"/>
      <c r="AE917" s="8"/>
      <c r="AF917" s="8"/>
      <c r="AG917" s="8"/>
      <c r="AH917" s="8"/>
      <c r="AI917" s="8"/>
      <c r="AJ917" s="8"/>
      <c r="AK917" s="8"/>
    </row>
    <row r="918" spans="4:37">
      <c r="D918" s="6"/>
      <c r="E918" s="6"/>
      <c r="F918" s="7"/>
      <c r="G918" s="7"/>
      <c r="H918" s="7"/>
      <c r="I918" s="7"/>
      <c r="J918" s="7"/>
      <c r="K918" s="7"/>
      <c r="L918" s="7"/>
      <c r="M918" s="7"/>
      <c r="N918" s="7"/>
      <c r="O918" s="7"/>
      <c r="P918" s="7"/>
      <c r="Q918" s="7"/>
      <c r="R918" s="7"/>
      <c r="S918" s="7"/>
      <c r="T918" s="7"/>
      <c r="U918" s="7"/>
      <c r="V918" s="8"/>
      <c r="W918" s="8"/>
      <c r="X918" s="8"/>
      <c r="Y918" s="8"/>
      <c r="Z918" s="8"/>
      <c r="AA918" s="8"/>
      <c r="AB918" s="8"/>
      <c r="AC918" s="8"/>
      <c r="AD918" s="8"/>
      <c r="AE918" s="8"/>
      <c r="AF918" s="8"/>
      <c r="AG918" s="8"/>
      <c r="AH918" s="8"/>
      <c r="AI918" s="8"/>
      <c r="AJ918" s="8"/>
      <c r="AK918" s="8"/>
    </row>
    <row r="919" spans="4:37">
      <c r="D919" s="6"/>
      <c r="E919" s="6"/>
      <c r="F919" s="7"/>
      <c r="G919" s="7"/>
      <c r="H919" s="7"/>
      <c r="I919" s="7"/>
      <c r="J919" s="7"/>
      <c r="K919" s="7"/>
      <c r="L919" s="7"/>
      <c r="M919" s="7"/>
      <c r="N919" s="7"/>
      <c r="O919" s="7"/>
      <c r="P919" s="7"/>
      <c r="Q919" s="7"/>
      <c r="R919" s="7"/>
      <c r="S919" s="7"/>
      <c r="T919" s="7"/>
      <c r="U919" s="7"/>
      <c r="V919" s="8"/>
      <c r="W919" s="8"/>
      <c r="X919" s="8"/>
      <c r="Y919" s="8"/>
      <c r="Z919" s="8"/>
      <c r="AA919" s="8"/>
      <c r="AB919" s="8"/>
      <c r="AC919" s="8"/>
      <c r="AD919" s="8"/>
      <c r="AE919" s="8"/>
      <c r="AF919" s="8"/>
      <c r="AG919" s="8"/>
      <c r="AH919" s="8"/>
      <c r="AI919" s="8"/>
      <c r="AJ919" s="8"/>
      <c r="AK919" s="8"/>
    </row>
    <row r="920" spans="4:37">
      <c r="D920" s="6"/>
      <c r="E920" s="6"/>
      <c r="F920" s="7"/>
      <c r="G920" s="7"/>
      <c r="H920" s="7"/>
      <c r="I920" s="7"/>
      <c r="J920" s="7"/>
      <c r="K920" s="7"/>
      <c r="L920" s="7"/>
      <c r="M920" s="7"/>
      <c r="N920" s="7"/>
      <c r="O920" s="7"/>
      <c r="P920" s="7"/>
      <c r="Q920" s="7"/>
      <c r="R920" s="7"/>
      <c r="S920" s="7"/>
      <c r="T920" s="7"/>
      <c r="U920" s="7"/>
      <c r="V920" s="8"/>
      <c r="W920" s="8"/>
      <c r="X920" s="8"/>
      <c r="Y920" s="8"/>
      <c r="Z920" s="8"/>
      <c r="AA920" s="8"/>
      <c r="AB920" s="8"/>
      <c r="AC920" s="8"/>
      <c r="AD920" s="8"/>
      <c r="AE920" s="8"/>
      <c r="AF920" s="8"/>
      <c r="AG920" s="8"/>
      <c r="AH920" s="8"/>
      <c r="AI920" s="8"/>
      <c r="AJ920" s="8"/>
      <c r="AK920" s="8"/>
    </row>
    <row r="921" spans="4:37">
      <c r="D921" s="6"/>
      <c r="E921" s="6"/>
      <c r="F921" s="7"/>
      <c r="G921" s="7"/>
      <c r="H921" s="7"/>
      <c r="I921" s="7"/>
      <c r="J921" s="7"/>
      <c r="K921" s="7"/>
      <c r="L921" s="7"/>
      <c r="M921" s="7"/>
      <c r="N921" s="7"/>
      <c r="O921" s="7"/>
      <c r="P921" s="7"/>
      <c r="Q921" s="7"/>
      <c r="R921" s="7"/>
      <c r="S921" s="7"/>
      <c r="T921" s="7"/>
      <c r="U921" s="7"/>
      <c r="V921" s="8"/>
      <c r="W921" s="8"/>
      <c r="X921" s="8"/>
      <c r="Y921" s="8"/>
      <c r="Z921" s="8"/>
      <c r="AA921" s="8"/>
      <c r="AB921" s="8"/>
      <c r="AC921" s="8"/>
      <c r="AD921" s="8"/>
      <c r="AE921" s="8"/>
      <c r="AF921" s="8"/>
      <c r="AG921" s="8"/>
      <c r="AH921" s="8"/>
      <c r="AI921" s="8"/>
      <c r="AJ921" s="8"/>
      <c r="AK921" s="8"/>
    </row>
    <row r="922" spans="4:37">
      <c r="D922" s="6"/>
      <c r="E922" s="6"/>
      <c r="F922" s="7"/>
      <c r="G922" s="7"/>
      <c r="H922" s="7"/>
      <c r="I922" s="7"/>
      <c r="J922" s="7"/>
      <c r="K922" s="7"/>
      <c r="L922" s="7"/>
      <c r="M922" s="7"/>
      <c r="N922" s="7"/>
      <c r="O922" s="7"/>
      <c r="P922" s="7"/>
      <c r="Q922" s="7"/>
      <c r="R922" s="7"/>
      <c r="S922" s="7"/>
      <c r="T922" s="7"/>
      <c r="U922" s="7"/>
      <c r="V922" s="8"/>
      <c r="W922" s="8"/>
      <c r="X922" s="8"/>
      <c r="Y922" s="8"/>
      <c r="Z922" s="8"/>
      <c r="AA922" s="8"/>
      <c r="AB922" s="8"/>
      <c r="AC922" s="8"/>
      <c r="AD922" s="8"/>
      <c r="AE922" s="8"/>
      <c r="AF922" s="8"/>
      <c r="AG922" s="8"/>
      <c r="AH922" s="8"/>
      <c r="AI922" s="8"/>
      <c r="AJ922" s="8"/>
      <c r="AK922" s="8"/>
    </row>
    <row r="923" spans="4:37">
      <c r="D923" s="6"/>
      <c r="E923" s="6"/>
      <c r="F923" s="7"/>
      <c r="G923" s="7"/>
      <c r="H923" s="7"/>
      <c r="I923" s="7"/>
      <c r="J923" s="7"/>
      <c r="K923" s="7"/>
      <c r="L923" s="7"/>
      <c r="M923" s="7"/>
      <c r="N923" s="7"/>
      <c r="O923" s="7"/>
      <c r="P923" s="7"/>
      <c r="Q923" s="7"/>
      <c r="R923" s="7"/>
      <c r="S923" s="7"/>
      <c r="T923" s="7"/>
      <c r="U923" s="7"/>
      <c r="V923" s="8"/>
      <c r="W923" s="8"/>
      <c r="X923" s="8"/>
      <c r="Y923" s="8"/>
      <c r="Z923" s="8"/>
      <c r="AA923" s="8"/>
      <c r="AB923" s="8"/>
      <c r="AC923" s="8"/>
      <c r="AD923" s="8"/>
      <c r="AE923" s="8"/>
      <c r="AF923" s="8"/>
      <c r="AG923" s="8"/>
      <c r="AH923" s="8"/>
      <c r="AI923" s="8"/>
      <c r="AJ923" s="8"/>
      <c r="AK923" s="8"/>
    </row>
    <row r="924" spans="4:37">
      <c r="D924" s="6"/>
      <c r="E924" s="6"/>
      <c r="F924" s="7"/>
      <c r="G924" s="7"/>
      <c r="H924" s="7"/>
      <c r="I924" s="7"/>
      <c r="J924" s="7"/>
      <c r="K924" s="7"/>
      <c r="L924" s="7"/>
      <c r="M924" s="7"/>
      <c r="N924" s="7"/>
      <c r="O924" s="7"/>
      <c r="P924" s="7"/>
      <c r="Q924" s="7"/>
      <c r="R924" s="7"/>
      <c r="S924" s="7"/>
      <c r="T924" s="7"/>
      <c r="U924" s="7"/>
      <c r="V924" s="8"/>
      <c r="W924" s="8"/>
      <c r="X924" s="8"/>
      <c r="Y924" s="8"/>
      <c r="Z924" s="8"/>
      <c r="AA924" s="8"/>
      <c r="AB924" s="8"/>
      <c r="AC924" s="8"/>
      <c r="AD924" s="8"/>
      <c r="AE924" s="8"/>
      <c r="AF924" s="8"/>
      <c r="AG924" s="8"/>
      <c r="AH924" s="8"/>
      <c r="AI924" s="8"/>
      <c r="AJ924" s="8"/>
      <c r="AK924" s="8"/>
    </row>
    <row r="925" spans="4:37">
      <c r="D925" s="6"/>
      <c r="E925" s="6"/>
      <c r="F925" s="7"/>
      <c r="G925" s="7"/>
      <c r="H925" s="7"/>
      <c r="I925" s="7"/>
      <c r="J925" s="7"/>
      <c r="K925" s="7"/>
      <c r="L925" s="7"/>
      <c r="M925" s="7"/>
      <c r="N925" s="7"/>
      <c r="O925" s="7"/>
      <c r="P925" s="7"/>
      <c r="Q925" s="7"/>
      <c r="R925" s="7"/>
      <c r="S925" s="7"/>
      <c r="T925" s="7"/>
      <c r="U925" s="7"/>
      <c r="V925" s="8"/>
      <c r="W925" s="8"/>
      <c r="X925" s="8"/>
      <c r="Y925" s="8"/>
      <c r="Z925" s="8"/>
      <c r="AA925" s="8"/>
      <c r="AB925" s="8"/>
      <c r="AC925" s="8"/>
      <c r="AD925" s="8"/>
      <c r="AE925" s="8"/>
      <c r="AF925" s="8"/>
      <c r="AG925" s="8"/>
      <c r="AH925" s="8"/>
      <c r="AI925" s="8"/>
      <c r="AJ925" s="8"/>
      <c r="AK925" s="8"/>
    </row>
    <row r="926" spans="4:37">
      <c r="D926" s="6"/>
      <c r="E926" s="6"/>
      <c r="F926" s="7"/>
      <c r="G926" s="7"/>
      <c r="H926" s="7"/>
      <c r="I926" s="7"/>
      <c r="J926" s="7"/>
      <c r="K926" s="7"/>
      <c r="L926" s="7"/>
      <c r="M926" s="7"/>
      <c r="N926" s="7"/>
      <c r="O926" s="7"/>
      <c r="P926" s="7"/>
      <c r="Q926" s="7"/>
      <c r="R926" s="7"/>
      <c r="S926" s="7"/>
      <c r="T926" s="7"/>
      <c r="U926" s="7"/>
      <c r="V926" s="8"/>
      <c r="W926" s="8"/>
      <c r="X926" s="8"/>
      <c r="Y926" s="8"/>
      <c r="Z926" s="8"/>
      <c r="AA926" s="8"/>
      <c r="AB926" s="8"/>
      <c r="AC926" s="8"/>
      <c r="AD926" s="8"/>
      <c r="AE926" s="8"/>
      <c r="AF926" s="8"/>
      <c r="AG926" s="8"/>
      <c r="AH926" s="8"/>
      <c r="AI926" s="8"/>
      <c r="AJ926" s="8"/>
      <c r="AK926" s="8"/>
    </row>
    <row r="927" spans="4:37">
      <c r="D927" s="6"/>
      <c r="E927" s="6"/>
      <c r="F927" s="7"/>
      <c r="G927" s="7"/>
      <c r="H927" s="7"/>
      <c r="I927" s="7"/>
      <c r="J927" s="7"/>
      <c r="K927" s="7"/>
      <c r="L927" s="7"/>
      <c r="M927" s="7"/>
      <c r="N927" s="7"/>
      <c r="O927" s="7"/>
      <c r="P927" s="7"/>
      <c r="Q927" s="7"/>
      <c r="R927" s="7"/>
      <c r="S927" s="7"/>
      <c r="T927" s="7"/>
      <c r="U927" s="7"/>
      <c r="V927" s="8"/>
      <c r="W927" s="8"/>
      <c r="X927" s="8"/>
      <c r="Y927" s="8"/>
      <c r="Z927" s="8"/>
      <c r="AA927" s="8"/>
      <c r="AB927" s="8"/>
      <c r="AC927" s="8"/>
      <c r="AD927" s="8"/>
      <c r="AE927" s="8"/>
      <c r="AF927" s="8"/>
      <c r="AG927" s="8"/>
      <c r="AH927" s="8"/>
      <c r="AI927" s="8"/>
      <c r="AJ927" s="8"/>
      <c r="AK927" s="8"/>
    </row>
    <row r="928" spans="4:37">
      <c r="D928" s="6"/>
      <c r="E928" s="6"/>
      <c r="F928" s="7"/>
      <c r="G928" s="7"/>
      <c r="H928" s="7"/>
      <c r="I928" s="7"/>
      <c r="J928" s="7"/>
      <c r="K928" s="7"/>
      <c r="L928" s="7"/>
      <c r="M928" s="7"/>
      <c r="N928" s="7"/>
      <c r="O928" s="7"/>
      <c r="P928" s="7"/>
      <c r="Q928" s="7"/>
      <c r="R928" s="7"/>
      <c r="S928" s="7"/>
      <c r="T928" s="7"/>
      <c r="U928" s="7"/>
      <c r="V928" s="8"/>
      <c r="W928" s="8"/>
      <c r="X928" s="8"/>
      <c r="Y928" s="8"/>
      <c r="Z928" s="8"/>
      <c r="AA928" s="8"/>
      <c r="AB928" s="8"/>
      <c r="AC928" s="8"/>
      <c r="AD928" s="8"/>
      <c r="AE928" s="8"/>
      <c r="AF928" s="8"/>
      <c r="AG928" s="8"/>
      <c r="AH928" s="8"/>
      <c r="AI928" s="8"/>
      <c r="AJ928" s="8"/>
      <c r="AK928" s="8"/>
    </row>
    <row r="929" spans="4:37">
      <c r="D929" s="6"/>
      <c r="E929" s="6"/>
      <c r="F929" s="7"/>
      <c r="G929" s="7"/>
      <c r="H929" s="7"/>
      <c r="I929" s="7"/>
      <c r="J929" s="7"/>
      <c r="K929" s="7"/>
      <c r="L929" s="7"/>
      <c r="M929" s="7"/>
      <c r="N929" s="7"/>
      <c r="O929" s="7"/>
      <c r="P929" s="7"/>
      <c r="Q929" s="7"/>
      <c r="R929" s="7"/>
      <c r="S929" s="7"/>
      <c r="T929" s="7"/>
      <c r="U929" s="7"/>
      <c r="V929" s="8"/>
      <c r="W929" s="8"/>
      <c r="X929" s="8"/>
      <c r="Y929" s="8"/>
      <c r="Z929" s="8"/>
      <c r="AA929" s="8"/>
      <c r="AB929" s="8"/>
      <c r="AC929" s="8"/>
      <c r="AD929" s="8"/>
      <c r="AE929" s="8"/>
      <c r="AF929" s="8"/>
      <c r="AG929" s="8"/>
      <c r="AH929" s="8"/>
      <c r="AI929" s="8"/>
      <c r="AJ929" s="8"/>
      <c r="AK929" s="8"/>
    </row>
    <row r="930" spans="4:37">
      <c r="D930" s="6"/>
      <c r="E930" s="6"/>
      <c r="F930" s="7"/>
      <c r="G930" s="7"/>
      <c r="H930" s="7"/>
      <c r="I930" s="7"/>
      <c r="J930" s="7"/>
      <c r="K930" s="7"/>
      <c r="L930" s="7"/>
      <c r="M930" s="7"/>
      <c r="N930" s="7"/>
      <c r="O930" s="7"/>
      <c r="P930" s="7"/>
      <c r="Q930" s="7"/>
      <c r="R930" s="7"/>
      <c r="S930" s="7"/>
      <c r="T930" s="7"/>
      <c r="U930" s="7"/>
      <c r="V930" s="8"/>
      <c r="W930" s="8"/>
      <c r="X930" s="8"/>
      <c r="Y930" s="8"/>
      <c r="Z930" s="8"/>
      <c r="AA930" s="8"/>
      <c r="AB930" s="8"/>
      <c r="AC930" s="8"/>
      <c r="AD930" s="8"/>
      <c r="AE930" s="8"/>
      <c r="AF930" s="8"/>
      <c r="AG930" s="8"/>
      <c r="AH930" s="8"/>
      <c r="AI930" s="8"/>
      <c r="AJ930" s="8"/>
      <c r="AK930" s="8"/>
    </row>
    <row r="931" spans="4:37">
      <c r="D931" s="6"/>
      <c r="E931" s="6"/>
      <c r="F931" s="7"/>
      <c r="G931" s="7"/>
      <c r="H931" s="7"/>
      <c r="I931" s="7"/>
      <c r="J931" s="7"/>
      <c r="K931" s="7"/>
      <c r="L931" s="7"/>
      <c r="M931" s="7"/>
      <c r="N931" s="7"/>
      <c r="O931" s="7"/>
      <c r="P931" s="7"/>
      <c r="Q931" s="7"/>
      <c r="R931" s="7"/>
      <c r="S931" s="7"/>
      <c r="T931" s="7"/>
      <c r="U931" s="7"/>
      <c r="V931" s="8"/>
      <c r="W931" s="8"/>
      <c r="X931" s="8"/>
      <c r="Y931" s="8"/>
      <c r="Z931" s="8"/>
      <c r="AA931" s="8"/>
      <c r="AB931" s="8"/>
      <c r="AC931" s="8"/>
      <c r="AD931" s="8"/>
      <c r="AE931" s="8"/>
      <c r="AF931" s="8"/>
      <c r="AG931" s="8"/>
      <c r="AH931" s="8"/>
      <c r="AI931" s="8"/>
      <c r="AJ931" s="8"/>
      <c r="AK931" s="8"/>
    </row>
    <row r="932" spans="4:37">
      <c r="D932" s="6"/>
      <c r="E932" s="6"/>
      <c r="F932" s="7"/>
      <c r="G932" s="7"/>
      <c r="H932" s="7"/>
      <c r="I932" s="7"/>
      <c r="J932" s="7"/>
      <c r="K932" s="7"/>
      <c r="L932" s="7"/>
      <c r="M932" s="7"/>
      <c r="N932" s="7"/>
      <c r="O932" s="7"/>
      <c r="P932" s="7"/>
      <c r="Q932" s="7"/>
      <c r="R932" s="7"/>
      <c r="S932" s="7"/>
      <c r="T932" s="7"/>
      <c r="U932" s="7"/>
      <c r="V932" s="8"/>
      <c r="W932" s="8"/>
      <c r="X932" s="8"/>
      <c r="Y932" s="8"/>
      <c r="Z932" s="8"/>
      <c r="AA932" s="8"/>
      <c r="AB932" s="8"/>
      <c r="AC932" s="8"/>
      <c r="AD932" s="8"/>
      <c r="AE932" s="8"/>
      <c r="AF932" s="8"/>
      <c r="AG932" s="8"/>
      <c r="AH932" s="8"/>
      <c r="AI932" s="8"/>
      <c r="AJ932" s="8"/>
      <c r="AK932" s="8"/>
    </row>
    <row r="933" spans="4:37">
      <c r="D933" s="6"/>
      <c r="E933" s="6"/>
      <c r="F933" s="7"/>
      <c r="G933" s="7"/>
      <c r="H933" s="7"/>
      <c r="I933" s="7"/>
      <c r="J933" s="7"/>
      <c r="K933" s="7"/>
      <c r="L933" s="7"/>
      <c r="M933" s="7"/>
      <c r="N933" s="7"/>
      <c r="O933" s="7"/>
      <c r="P933" s="7"/>
      <c r="Q933" s="7"/>
      <c r="R933" s="7"/>
      <c r="S933" s="7"/>
      <c r="T933" s="7"/>
      <c r="U933" s="7"/>
      <c r="V933" s="8"/>
      <c r="W933" s="8"/>
      <c r="X933" s="8"/>
      <c r="Y933" s="8"/>
      <c r="Z933" s="8"/>
      <c r="AA933" s="8"/>
      <c r="AB933" s="8"/>
      <c r="AC933" s="8"/>
      <c r="AD933" s="8"/>
      <c r="AE933" s="8"/>
      <c r="AF933" s="8"/>
      <c r="AG933" s="8"/>
      <c r="AH933" s="8"/>
      <c r="AI933" s="8"/>
      <c r="AJ933" s="8"/>
      <c r="AK933" s="8"/>
    </row>
    <row r="934" spans="4:37">
      <c r="D934" s="6"/>
      <c r="E934" s="6"/>
      <c r="F934" s="7"/>
      <c r="G934" s="7"/>
      <c r="H934" s="7"/>
      <c r="I934" s="7"/>
      <c r="J934" s="7"/>
      <c r="K934" s="7"/>
      <c r="L934" s="7"/>
      <c r="M934" s="7"/>
      <c r="N934" s="7"/>
      <c r="O934" s="7"/>
      <c r="P934" s="7"/>
      <c r="Q934" s="7"/>
      <c r="R934" s="7"/>
      <c r="S934" s="7"/>
      <c r="T934" s="7"/>
      <c r="U934" s="7"/>
      <c r="V934" s="8"/>
      <c r="W934" s="8"/>
      <c r="X934" s="8"/>
      <c r="Y934" s="8"/>
      <c r="Z934" s="8"/>
      <c r="AA934" s="8"/>
      <c r="AB934" s="8"/>
      <c r="AC934" s="8"/>
      <c r="AD934" s="8"/>
      <c r="AE934" s="8"/>
      <c r="AF934" s="8"/>
      <c r="AG934" s="8"/>
      <c r="AH934" s="8"/>
      <c r="AI934" s="8"/>
      <c r="AJ934" s="8"/>
      <c r="AK934" s="8"/>
    </row>
    <row r="935" spans="4:37">
      <c r="D935" s="6"/>
      <c r="E935" s="6"/>
      <c r="F935" s="7"/>
      <c r="G935" s="7"/>
      <c r="H935" s="7"/>
      <c r="I935" s="7"/>
      <c r="J935" s="7"/>
      <c r="K935" s="7"/>
      <c r="L935" s="7"/>
      <c r="M935" s="7"/>
      <c r="N935" s="7"/>
      <c r="O935" s="7"/>
      <c r="P935" s="7"/>
      <c r="Q935" s="7"/>
      <c r="R935" s="7"/>
      <c r="S935" s="7"/>
      <c r="T935" s="7"/>
      <c r="U935" s="7"/>
      <c r="V935" s="8"/>
      <c r="W935" s="8"/>
      <c r="X935" s="8"/>
      <c r="Y935" s="8"/>
      <c r="Z935" s="8"/>
      <c r="AA935" s="8"/>
      <c r="AB935" s="8"/>
      <c r="AC935" s="8"/>
      <c r="AD935" s="8"/>
      <c r="AE935" s="8"/>
      <c r="AF935" s="8"/>
      <c r="AG935" s="8"/>
      <c r="AH935" s="8"/>
      <c r="AI935" s="8"/>
      <c r="AJ935" s="8"/>
      <c r="AK935" s="8"/>
    </row>
    <row r="936" spans="4:37">
      <c r="D936" s="6"/>
      <c r="E936" s="6"/>
      <c r="F936" s="7"/>
      <c r="G936" s="7"/>
      <c r="H936" s="7"/>
      <c r="I936" s="7"/>
      <c r="J936" s="7"/>
      <c r="K936" s="7"/>
      <c r="L936" s="7"/>
      <c r="M936" s="7"/>
      <c r="N936" s="7"/>
      <c r="O936" s="7"/>
      <c r="P936" s="7"/>
      <c r="Q936" s="7"/>
      <c r="R936" s="7"/>
      <c r="S936" s="7"/>
      <c r="T936" s="7"/>
      <c r="U936" s="7"/>
      <c r="V936" s="8"/>
      <c r="W936" s="8"/>
      <c r="X936" s="8"/>
      <c r="Y936" s="8"/>
      <c r="Z936" s="8"/>
      <c r="AA936" s="8"/>
      <c r="AB936" s="8"/>
      <c r="AC936" s="8"/>
      <c r="AD936" s="8"/>
      <c r="AE936" s="8"/>
      <c r="AF936" s="8"/>
      <c r="AG936" s="8"/>
      <c r="AH936" s="8"/>
      <c r="AI936" s="8"/>
      <c r="AJ936" s="8"/>
      <c r="AK936" s="8"/>
    </row>
    <row r="937" spans="4:37">
      <c r="D937" s="6"/>
      <c r="E937" s="6"/>
      <c r="F937" s="7"/>
      <c r="G937" s="7"/>
      <c r="H937" s="7"/>
      <c r="I937" s="7"/>
      <c r="J937" s="7"/>
      <c r="K937" s="7"/>
      <c r="L937" s="7"/>
      <c r="M937" s="7"/>
      <c r="N937" s="7"/>
      <c r="O937" s="7"/>
      <c r="P937" s="7"/>
      <c r="Q937" s="7"/>
      <c r="R937" s="7"/>
      <c r="S937" s="7"/>
      <c r="T937" s="7"/>
      <c r="U937" s="7"/>
      <c r="V937" s="8"/>
      <c r="W937" s="8"/>
      <c r="X937" s="8"/>
      <c r="Y937" s="8"/>
      <c r="Z937" s="8"/>
      <c r="AA937" s="8"/>
      <c r="AB937" s="8"/>
      <c r="AC937" s="8"/>
      <c r="AD937" s="8"/>
      <c r="AE937" s="8"/>
      <c r="AF937" s="8"/>
      <c r="AG937" s="8"/>
      <c r="AH937" s="8"/>
      <c r="AI937" s="8"/>
      <c r="AJ937" s="8"/>
      <c r="AK937" s="8"/>
    </row>
    <row r="938" spans="4:37">
      <c r="D938" s="6"/>
      <c r="E938" s="6"/>
      <c r="F938" s="7"/>
      <c r="G938" s="7"/>
      <c r="H938" s="7"/>
      <c r="I938" s="7"/>
      <c r="J938" s="7"/>
      <c r="K938" s="7"/>
      <c r="L938" s="7"/>
      <c r="M938" s="7"/>
      <c r="N938" s="7"/>
      <c r="O938" s="7"/>
      <c r="P938" s="7"/>
      <c r="Q938" s="7"/>
      <c r="R938" s="7"/>
      <c r="S938" s="7"/>
      <c r="T938" s="7"/>
      <c r="U938" s="7"/>
      <c r="V938" s="8"/>
      <c r="W938" s="8"/>
      <c r="X938" s="8"/>
      <c r="Y938" s="8"/>
      <c r="Z938" s="8"/>
      <c r="AA938" s="8"/>
      <c r="AB938" s="8"/>
      <c r="AC938" s="8"/>
      <c r="AD938" s="8"/>
      <c r="AE938" s="8"/>
      <c r="AF938" s="8"/>
      <c r="AG938" s="8"/>
      <c r="AH938" s="8"/>
      <c r="AI938" s="8"/>
      <c r="AJ938" s="8"/>
      <c r="AK938" s="8"/>
    </row>
    <row r="939" spans="4:37">
      <c r="D939" s="6"/>
      <c r="E939" s="6"/>
      <c r="F939" s="7"/>
      <c r="G939" s="7"/>
      <c r="H939" s="7"/>
      <c r="I939" s="7"/>
      <c r="J939" s="7"/>
      <c r="K939" s="7"/>
      <c r="L939" s="7"/>
      <c r="M939" s="7"/>
      <c r="N939" s="7"/>
      <c r="O939" s="7"/>
      <c r="P939" s="7"/>
      <c r="Q939" s="7"/>
      <c r="R939" s="7"/>
      <c r="S939" s="7"/>
      <c r="T939" s="7"/>
      <c r="U939" s="7"/>
      <c r="V939" s="8"/>
      <c r="W939" s="8"/>
      <c r="X939" s="8"/>
      <c r="Y939" s="8"/>
      <c r="Z939" s="8"/>
      <c r="AA939" s="8"/>
      <c r="AB939" s="8"/>
      <c r="AC939" s="8"/>
      <c r="AD939" s="8"/>
      <c r="AE939" s="8"/>
      <c r="AF939" s="8"/>
      <c r="AG939" s="8"/>
      <c r="AH939" s="8"/>
      <c r="AI939" s="8"/>
      <c r="AJ939" s="8"/>
      <c r="AK939" s="8"/>
    </row>
    <row r="940" spans="4:37">
      <c r="D940" s="6"/>
      <c r="E940" s="6"/>
      <c r="F940" s="7"/>
      <c r="G940" s="7"/>
      <c r="H940" s="7"/>
      <c r="I940" s="7"/>
      <c r="J940" s="7"/>
      <c r="K940" s="7"/>
      <c r="L940" s="7"/>
      <c r="M940" s="7"/>
      <c r="N940" s="7"/>
      <c r="O940" s="7"/>
      <c r="P940" s="7"/>
      <c r="Q940" s="7"/>
      <c r="R940" s="7"/>
      <c r="S940" s="7"/>
      <c r="T940" s="7"/>
      <c r="U940" s="7"/>
      <c r="V940" s="8"/>
      <c r="W940" s="8"/>
      <c r="X940" s="8"/>
      <c r="Y940" s="8"/>
      <c r="Z940" s="8"/>
      <c r="AA940" s="8"/>
      <c r="AB940" s="8"/>
      <c r="AC940" s="8"/>
      <c r="AD940" s="8"/>
      <c r="AE940" s="8"/>
      <c r="AF940" s="8"/>
      <c r="AG940" s="8"/>
      <c r="AH940" s="8"/>
      <c r="AI940" s="8"/>
      <c r="AJ940" s="8"/>
      <c r="AK940" s="8"/>
    </row>
    <row r="941" spans="4:37">
      <c r="D941" s="6"/>
      <c r="E941" s="6"/>
      <c r="F941" s="7"/>
      <c r="G941" s="7"/>
      <c r="H941" s="7"/>
      <c r="I941" s="7"/>
      <c r="J941" s="7"/>
      <c r="K941" s="7"/>
      <c r="L941" s="7"/>
      <c r="M941" s="7"/>
      <c r="N941" s="7"/>
      <c r="O941" s="7"/>
      <c r="P941" s="7"/>
      <c r="Q941" s="7"/>
      <c r="R941" s="7"/>
      <c r="S941" s="7"/>
      <c r="T941" s="7"/>
      <c r="U941" s="7"/>
      <c r="V941" s="8"/>
      <c r="W941" s="8"/>
      <c r="X941" s="8"/>
      <c r="Y941" s="8"/>
      <c r="Z941" s="8"/>
      <c r="AA941" s="8"/>
      <c r="AB941" s="8"/>
      <c r="AC941" s="8"/>
      <c r="AD941" s="8"/>
      <c r="AE941" s="8"/>
      <c r="AF941" s="8"/>
      <c r="AG941" s="8"/>
      <c r="AH941" s="8"/>
      <c r="AI941" s="8"/>
      <c r="AJ941" s="8"/>
      <c r="AK941" s="8"/>
    </row>
    <row r="942" spans="4:37">
      <c r="D942" s="6"/>
      <c r="E942" s="6"/>
      <c r="F942" s="7"/>
      <c r="G942" s="7"/>
      <c r="H942" s="7"/>
      <c r="I942" s="7"/>
      <c r="J942" s="7"/>
      <c r="K942" s="7"/>
      <c r="L942" s="7"/>
      <c r="M942" s="7"/>
      <c r="N942" s="7"/>
      <c r="O942" s="7"/>
      <c r="P942" s="7"/>
      <c r="Q942" s="7"/>
      <c r="R942" s="7"/>
      <c r="S942" s="7"/>
      <c r="T942" s="7"/>
      <c r="U942" s="7"/>
      <c r="V942" s="8"/>
      <c r="W942" s="8"/>
      <c r="X942" s="8"/>
      <c r="Y942" s="8"/>
      <c r="Z942" s="8"/>
      <c r="AA942" s="8"/>
      <c r="AB942" s="8"/>
      <c r="AC942" s="8"/>
      <c r="AD942" s="8"/>
      <c r="AE942" s="8"/>
      <c r="AF942" s="8"/>
      <c r="AG942" s="8"/>
      <c r="AH942" s="8"/>
      <c r="AI942" s="8"/>
      <c r="AJ942" s="8"/>
      <c r="AK942" s="8"/>
    </row>
    <row r="943" spans="4:37">
      <c r="D943" s="6"/>
      <c r="E943" s="6"/>
      <c r="F943" s="7"/>
      <c r="G943" s="7"/>
      <c r="H943" s="7"/>
      <c r="I943" s="7"/>
      <c r="J943" s="7"/>
      <c r="K943" s="7"/>
      <c r="L943" s="7"/>
      <c r="M943" s="7"/>
      <c r="N943" s="7"/>
      <c r="O943" s="7"/>
      <c r="P943" s="7"/>
      <c r="Q943" s="7"/>
      <c r="R943" s="7"/>
      <c r="S943" s="7"/>
      <c r="T943" s="7"/>
      <c r="U943" s="7"/>
      <c r="V943" s="8"/>
      <c r="W943" s="8"/>
      <c r="X943" s="8"/>
      <c r="Y943" s="8"/>
      <c r="Z943" s="8"/>
      <c r="AA943" s="8"/>
      <c r="AB943" s="8"/>
      <c r="AC943" s="8"/>
      <c r="AD943" s="8"/>
      <c r="AE943" s="8"/>
      <c r="AF943" s="8"/>
      <c r="AG943" s="8"/>
      <c r="AH943" s="8"/>
      <c r="AI943" s="8"/>
      <c r="AJ943" s="8"/>
      <c r="AK943" s="8"/>
    </row>
    <row r="944" spans="4:37">
      <c r="D944" s="6"/>
      <c r="E944" s="6"/>
      <c r="F944" s="7"/>
      <c r="G944" s="7"/>
      <c r="H944" s="7"/>
      <c r="I944" s="7"/>
      <c r="J944" s="7"/>
      <c r="K944" s="7"/>
      <c r="L944" s="7"/>
      <c r="M944" s="7"/>
      <c r="N944" s="7"/>
      <c r="O944" s="7"/>
      <c r="P944" s="7"/>
      <c r="Q944" s="7"/>
      <c r="R944" s="7"/>
      <c r="S944" s="7"/>
      <c r="T944" s="7"/>
      <c r="U944" s="7"/>
      <c r="V944" s="8"/>
      <c r="W944" s="8"/>
      <c r="X944" s="8"/>
      <c r="Y944" s="8"/>
      <c r="Z944" s="8"/>
      <c r="AA944" s="8"/>
      <c r="AB944" s="8"/>
      <c r="AC944" s="8"/>
      <c r="AD944" s="8"/>
      <c r="AE944" s="8"/>
      <c r="AF944" s="8"/>
      <c r="AG944" s="8"/>
      <c r="AH944" s="8"/>
      <c r="AI944" s="8"/>
      <c r="AJ944" s="8"/>
      <c r="AK944" s="8"/>
    </row>
    <row r="945" spans="4:37">
      <c r="D945" s="6"/>
      <c r="E945" s="6"/>
      <c r="F945" s="7"/>
      <c r="G945" s="7"/>
      <c r="H945" s="7"/>
      <c r="I945" s="7"/>
      <c r="J945" s="7"/>
      <c r="K945" s="7"/>
      <c r="L945" s="7"/>
      <c r="M945" s="7"/>
      <c r="N945" s="7"/>
      <c r="O945" s="7"/>
      <c r="P945" s="7"/>
      <c r="Q945" s="7"/>
      <c r="R945" s="7"/>
      <c r="S945" s="7"/>
      <c r="T945" s="7"/>
      <c r="U945" s="7"/>
      <c r="V945" s="8"/>
      <c r="W945" s="8"/>
      <c r="X945" s="8"/>
      <c r="Y945" s="8"/>
      <c r="Z945" s="8"/>
      <c r="AA945" s="8"/>
      <c r="AB945" s="8"/>
      <c r="AC945" s="8"/>
      <c r="AD945" s="8"/>
      <c r="AE945" s="8"/>
      <c r="AF945" s="8"/>
      <c r="AG945" s="8"/>
      <c r="AH945" s="8"/>
      <c r="AI945" s="8"/>
      <c r="AJ945" s="8"/>
      <c r="AK945" s="8"/>
    </row>
    <row r="946" spans="4:37">
      <c r="D946" s="6"/>
      <c r="E946" s="6"/>
      <c r="F946" s="7"/>
      <c r="G946" s="7"/>
      <c r="H946" s="7"/>
      <c r="I946" s="7"/>
      <c r="J946" s="7"/>
      <c r="K946" s="7"/>
      <c r="L946" s="7"/>
      <c r="M946" s="7"/>
      <c r="N946" s="7"/>
      <c r="O946" s="7"/>
      <c r="P946" s="7"/>
      <c r="Q946" s="7"/>
      <c r="R946" s="7"/>
      <c r="S946" s="7"/>
      <c r="T946" s="7"/>
      <c r="U946" s="7"/>
      <c r="V946" s="8"/>
      <c r="W946" s="8"/>
      <c r="X946" s="8"/>
      <c r="Y946" s="8"/>
      <c r="Z946" s="8"/>
      <c r="AA946" s="8"/>
      <c r="AB946" s="8"/>
      <c r="AC946" s="8"/>
      <c r="AD946" s="8"/>
      <c r="AE946" s="8"/>
      <c r="AF946" s="8"/>
      <c r="AG946" s="8"/>
      <c r="AH946" s="8"/>
      <c r="AI946" s="8"/>
      <c r="AJ946" s="8"/>
      <c r="AK946" s="8"/>
    </row>
    <row r="947" spans="4:37">
      <c r="D947" s="6"/>
      <c r="E947" s="6"/>
      <c r="F947" s="7"/>
      <c r="G947" s="7"/>
      <c r="H947" s="7"/>
      <c r="I947" s="7"/>
      <c r="J947" s="7"/>
      <c r="K947" s="7"/>
      <c r="L947" s="7"/>
      <c r="M947" s="7"/>
      <c r="N947" s="7"/>
      <c r="O947" s="7"/>
      <c r="P947" s="7"/>
      <c r="Q947" s="7"/>
      <c r="R947" s="7"/>
      <c r="S947" s="7"/>
      <c r="T947" s="7"/>
      <c r="U947" s="7"/>
      <c r="V947" s="8"/>
      <c r="W947" s="8"/>
      <c r="X947" s="8"/>
      <c r="Y947" s="8"/>
      <c r="Z947" s="8"/>
      <c r="AA947" s="8"/>
      <c r="AB947" s="8"/>
      <c r="AC947" s="8"/>
      <c r="AD947" s="8"/>
      <c r="AE947" s="8"/>
      <c r="AF947" s="8"/>
      <c r="AG947" s="8"/>
      <c r="AH947" s="8"/>
      <c r="AI947" s="8"/>
      <c r="AJ947" s="8"/>
      <c r="AK947" s="8"/>
    </row>
    <row r="948" spans="4:37">
      <c r="D948" s="6"/>
      <c r="E948" s="6"/>
      <c r="F948" s="7"/>
      <c r="G948" s="7"/>
      <c r="H948" s="7"/>
      <c r="I948" s="7"/>
      <c r="J948" s="7"/>
      <c r="K948" s="7"/>
      <c r="L948" s="7"/>
      <c r="M948" s="7"/>
      <c r="N948" s="7"/>
      <c r="O948" s="7"/>
      <c r="P948" s="7"/>
      <c r="Q948" s="7"/>
      <c r="R948" s="7"/>
      <c r="S948" s="7"/>
      <c r="T948" s="7"/>
      <c r="U948" s="7"/>
      <c r="V948" s="8"/>
      <c r="W948" s="8"/>
      <c r="X948" s="8"/>
      <c r="Y948" s="8"/>
      <c r="Z948" s="8"/>
      <c r="AA948" s="8"/>
      <c r="AB948" s="8"/>
      <c r="AC948" s="8"/>
      <c r="AD948" s="8"/>
      <c r="AE948" s="8"/>
      <c r="AF948" s="8"/>
      <c r="AG948" s="8"/>
      <c r="AH948" s="8"/>
      <c r="AI948" s="8"/>
      <c r="AJ948" s="8"/>
      <c r="AK948" s="8"/>
    </row>
    <row r="949" spans="4:37">
      <c r="D949" s="6"/>
      <c r="E949" s="6"/>
      <c r="F949" s="7"/>
      <c r="G949" s="7"/>
      <c r="H949" s="7"/>
      <c r="I949" s="7"/>
      <c r="J949" s="7"/>
      <c r="K949" s="7"/>
      <c r="L949" s="7"/>
      <c r="M949" s="7"/>
      <c r="N949" s="7"/>
      <c r="O949" s="7"/>
      <c r="P949" s="7"/>
      <c r="Q949" s="7"/>
      <c r="R949" s="7"/>
      <c r="S949" s="7"/>
      <c r="T949" s="7"/>
      <c r="U949" s="7"/>
      <c r="V949" s="8"/>
      <c r="W949" s="8"/>
      <c r="X949" s="8"/>
      <c r="Y949" s="8"/>
      <c r="Z949" s="8"/>
      <c r="AA949" s="8"/>
      <c r="AB949" s="8"/>
      <c r="AC949" s="8"/>
      <c r="AD949" s="8"/>
      <c r="AE949" s="8"/>
      <c r="AF949" s="8"/>
      <c r="AG949" s="8"/>
      <c r="AH949" s="8"/>
      <c r="AI949" s="8"/>
      <c r="AJ949" s="8"/>
      <c r="AK949" s="8"/>
    </row>
    <row r="950" spans="4:37">
      <c r="D950" s="6"/>
      <c r="E950" s="6"/>
      <c r="F950" s="7"/>
      <c r="G950" s="7"/>
      <c r="H950" s="7"/>
      <c r="I950" s="7"/>
      <c r="J950" s="7"/>
      <c r="K950" s="7"/>
      <c r="L950" s="7"/>
      <c r="M950" s="7"/>
      <c r="N950" s="7"/>
      <c r="O950" s="7"/>
      <c r="P950" s="7"/>
      <c r="Q950" s="7"/>
      <c r="R950" s="7"/>
      <c r="S950" s="7"/>
      <c r="T950" s="7"/>
      <c r="U950" s="7"/>
      <c r="V950" s="8"/>
      <c r="W950" s="8"/>
      <c r="X950" s="8"/>
      <c r="Y950" s="8"/>
      <c r="Z950" s="8"/>
      <c r="AA950" s="8"/>
      <c r="AB950" s="8"/>
      <c r="AC950" s="8"/>
      <c r="AD950" s="8"/>
      <c r="AE950" s="8"/>
      <c r="AF950" s="8"/>
      <c r="AG950" s="8"/>
      <c r="AH950" s="8"/>
      <c r="AI950" s="8"/>
      <c r="AJ950" s="8"/>
      <c r="AK950" s="8"/>
    </row>
    <row r="951" spans="4:37">
      <c r="D951" s="6"/>
      <c r="E951" s="6"/>
      <c r="F951" s="7"/>
      <c r="G951" s="7"/>
      <c r="H951" s="7"/>
      <c r="I951" s="7"/>
      <c r="J951" s="7"/>
      <c r="K951" s="7"/>
      <c r="L951" s="7"/>
      <c r="M951" s="7"/>
      <c r="N951" s="7"/>
      <c r="O951" s="7"/>
      <c r="P951" s="7"/>
      <c r="Q951" s="7"/>
      <c r="R951" s="7"/>
      <c r="S951" s="7"/>
      <c r="T951" s="7"/>
      <c r="U951" s="7"/>
      <c r="V951" s="8"/>
      <c r="W951" s="8"/>
      <c r="X951" s="8"/>
      <c r="Y951" s="8"/>
      <c r="Z951" s="8"/>
      <c r="AA951" s="8"/>
      <c r="AB951" s="8"/>
      <c r="AC951" s="8"/>
      <c r="AD951" s="8"/>
      <c r="AE951" s="8"/>
      <c r="AF951" s="8"/>
      <c r="AG951" s="8"/>
      <c r="AH951" s="8"/>
      <c r="AI951" s="8"/>
      <c r="AJ951" s="8"/>
      <c r="AK951" s="8"/>
    </row>
    <row r="952" spans="4:37">
      <c r="D952" s="6"/>
      <c r="E952" s="6"/>
      <c r="F952" s="7"/>
      <c r="G952" s="7"/>
      <c r="H952" s="7"/>
      <c r="I952" s="7"/>
      <c r="J952" s="7"/>
      <c r="K952" s="7"/>
      <c r="L952" s="7"/>
      <c r="M952" s="7"/>
      <c r="N952" s="7"/>
      <c r="O952" s="7"/>
      <c r="P952" s="7"/>
      <c r="Q952" s="7"/>
      <c r="R952" s="7"/>
      <c r="S952" s="7"/>
      <c r="T952" s="7"/>
      <c r="U952" s="7"/>
      <c r="V952" s="8"/>
      <c r="W952" s="8"/>
      <c r="X952" s="8"/>
      <c r="Y952" s="8"/>
      <c r="Z952" s="8"/>
      <c r="AA952" s="8"/>
      <c r="AB952" s="8"/>
      <c r="AC952" s="8"/>
      <c r="AD952" s="8"/>
      <c r="AE952" s="8"/>
      <c r="AF952" s="8"/>
      <c r="AG952" s="8"/>
      <c r="AH952" s="8"/>
      <c r="AI952" s="8"/>
      <c r="AJ952" s="8"/>
      <c r="AK952" s="8"/>
    </row>
    <row r="953" spans="4:37">
      <c r="D953" s="6"/>
      <c r="E953" s="6"/>
      <c r="F953" s="7"/>
      <c r="G953" s="7"/>
      <c r="H953" s="7"/>
      <c r="I953" s="7"/>
      <c r="J953" s="7"/>
      <c r="K953" s="7"/>
      <c r="L953" s="7"/>
      <c r="M953" s="7"/>
      <c r="N953" s="7"/>
      <c r="O953" s="7"/>
      <c r="P953" s="7"/>
      <c r="Q953" s="7"/>
      <c r="R953" s="7"/>
      <c r="S953" s="7"/>
      <c r="T953" s="7"/>
      <c r="U953" s="7"/>
      <c r="V953" s="8"/>
      <c r="W953" s="8"/>
      <c r="X953" s="8"/>
      <c r="Y953" s="8"/>
      <c r="Z953" s="8"/>
      <c r="AA953" s="8"/>
      <c r="AB953" s="8"/>
      <c r="AC953" s="8"/>
      <c r="AD953" s="8"/>
      <c r="AE953" s="8"/>
      <c r="AF953" s="8"/>
      <c r="AG953" s="8"/>
      <c r="AH953" s="8"/>
      <c r="AI953" s="8"/>
      <c r="AJ953" s="8"/>
      <c r="AK953" s="8"/>
    </row>
    <row r="954" spans="4:37">
      <c r="D954" s="6"/>
      <c r="E954" s="6"/>
      <c r="F954" s="7"/>
      <c r="G954" s="7"/>
      <c r="H954" s="7"/>
      <c r="I954" s="7"/>
      <c r="J954" s="7"/>
      <c r="K954" s="7"/>
      <c r="L954" s="7"/>
      <c r="M954" s="7"/>
      <c r="N954" s="7"/>
      <c r="O954" s="7"/>
      <c r="P954" s="7"/>
      <c r="Q954" s="7"/>
      <c r="R954" s="7"/>
      <c r="S954" s="7"/>
      <c r="T954" s="7"/>
      <c r="U954" s="7"/>
      <c r="V954" s="8"/>
      <c r="W954" s="8"/>
      <c r="X954" s="8"/>
      <c r="Y954" s="8"/>
      <c r="Z954" s="8"/>
      <c r="AA954" s="8"/>
      <c r="AB954" s="8"/>
      <c r="AC954" s="8"/>
      <c r="AD954" s="8"/>
      <c r="AE954" s="8"/>
      <c r="AF954" s="8"/>
      <c r="AG954" s="8"/>
      <c r="AH954" s="8"/>
      <c r="AI954" s="8"/>
      <c r="AJ954" s="8"/>
      <c r="AK954" s="8"/>
    </row>
    <row r="955" spans="4:37">
      <c r="D955" s="6"/>
      <c r="E955" s="6"/>
      <c r="F955" s="7"/>
      <c r="G955" s="7"/>
      <c r="H955" s="7"/>
      <c r="I955" s="7"/>
      <c r="J955" s="7"/>
      <c r="K955" s="7"/>
      <c r="L955" s="7"/>
      <c r="M955" s="7"/>
      <c r="N955" s="7"/>
      <c r="O955" s="7"/>
      <c r="P955" s="7"/>
      <c r="Q955" s="7"/>
      <c r="R955" s="7"/>
      <c r="S955" s="7"/>
      <c r="T955" s="7"/>
      <c r="U955" s="7"/>
      <c r="V955" s="8"/>
      <c r="W955" s="8"/>
      <c r="X955" s="8"/>
      <c r="Y955" s="8"/>
      <c r="Z955" s="8"/>
      <c r="AA955" s="8"/>
      <c r="AB955" s="8"/>
      <c r="AC955" s="8"/>
      <c r="AD955" s="8"/>
      <c r="AE955" s="8"/>
      <c r="AF955" s="8"/>
      <c r="AG955" s="8"/>
      <c r="AH955" s="8"/>
      <c r="AI955" s="8"/>
      <c r="AJ955" s="8"/>
      <c r="AK955" s="8"/>
    </row>
    <row r="956" spans="4:37">
      <c r="D956" s="6"/>
      <c r="E956" s="6"/>
      <c r="F956" s="7"/>
      <c r="G956" s="7"/>
      <c r="H956" s="7"/>
      <c r="I956" s="7"/>
      <c r="J956" s="7"/>
      <c r="K956" s="7"/>
      <c r="L956" s="7"/>
      <c r="M956" s="7"/>
      <c r="N956" s="7"/>
      <c r="O956" s="7"/>
      <c r="P956" s="7"/>
      <c r="Q956" s="7"/>
      <c r="R956" s="7"/>
      <c r="S956" s="7"/>
      <c r="T956" s="7"/>
      <c r="U956" s="7"/>
      <c r="V956" s="8"/>
      <c r="W956" s="8"/>
      <c r="X956" s="8"/>
      <c r="Y956" s="8"/>
      <c r="Z956" s="8"/>
      <c r="AA956" s="8"/>
      <c r="AB956" s="8"/>
      <c r="AC956" s="8"/>
      <c r="AD956" s="8"/>
      <c r="AE956" s="8"/>
      <c r="AF956" s="8"/>
      <c r="AG956" s="8"/>
      <c r="AH956" s="8"/>
      <c r="AI956" s="8"/>
      <c r="AJ956" s="8"/>
      <c r="AK956" s="8"/>
    </row>
    <row r="957" spans="4:37">
      <c r="D957" s="6"/>
      <c r="E957" s="6"/>
      <c r="F957" s="7"/>
      <c r="G957" s="7"/>
      <c r="H957" s="7"/>
      <c r="I957" s="7"/>
      <c r="J957" s="7"/>
      <c r="K957" s="7"/>
      <c r="L957" s="7"/>
      <c r="M957" s="7"/>
      <c r="N957" s="7"/>
      <c r="O957" s="7"/>
      <c r="P957" s="7"/>
      <c r="Q957" s="7"/>
      <c r="R957" s="7"/>
      <c r="S957" s="7"/>
      <c r="T957" s="7"/>
      <c r="U957" s="7"/>
      <c r="V957" s="8"/>
      <c r="W957" s="8"/>
      <c r="X957" s="8"/>
      <c r="Y957" s="8"/>
      <c r="Z957" s="8"/>
      <c r="AA957" s="8"/>
      <c r="AB957" s="8"/>
      <c r="AC957" s="8"/>
      <c r="AD957" s="8"/>
      <c r="AE957" s="8"/>
      <c r="AF957" s="8"/>
      <c r="AG957" s="8"/>
      <c r="AH957" s="8"/>
      <c r="AI957" s="8"/>
      <c r="AJ957" s="8"/>
      <c r="AK957" s="8"/>
    </row>
    <row r="958" spans="4:37">
      <c r="D958" s="6"/>
      <c r="E958" s="6"/>
      <c r="F958" s="7"/>
      <c r="G958" s="7"/>
      <c r="H958" s="7"/>
      <c r="I958" s="7"/>
      <c r="J958" s="7"/>
      <c r="K958" s="7"/>
      <c r="L958" s="7"/>
      <c r="M958" s="7"/>
      <c r="N958" s="7"/>
      <c r="O958" s="7"/>
      <c r="P958" s="7"/>
      <c r="Q958" s="7"/>
      <c r="R958" s="7"/>
      <c r="S958" s="7"/>
      <c r="T958" s="7"/>
      <c r="U958" s="7"/>
      <c r="V958" s="8"/>
      <c r="W958" s="8"/>
      <c r="X958" s="8"/>
      <c r="Y958" s="8"/>
      <c r="Z958" s="8"/>
      <c r="AA958" s="8"/>
      <c r="AB958" s="8"/>
      <c r="AC958" s="8"/>
      <c r="AD958" s="8"/>
      <c r="AE958" s="8"/>
      <c r="AF958" s="8"/>
      <c r="AG958" s="8"/>
      <c r="AH958" s="8"/>
      <c r="AI958" s="8"/>
      <c r="AJ958" s="8"/>
      <c r="AK958" s="8"/>
    </row>
    <row r="959" spans="4:37">
      <c r="D959" s="6"/>
      <c r="E959" s="6"/>
      <c r="F959" s="7"/>
      <c r="G959" s="7"/>
      <c r="H959" s="7"/>
      <c r="I959" s="7"/>
      <c r="J959" s="7"/>
      <c r="K959" s="7"/>
      <c r="L959" s="7"/>
      <c r="M959" s="7"/>
      <c r="N959" s="7"/>
      <c r="O959" s="7"/>
      <c r="P959" s="7"/>
      <c r="Q959" s="7"/>
      <c r="R959" s="7"/>
      <c r="S959" s="7"/>
      <c r="T959" s="7"/>
      <c r="U959" s="7"/>
      <c r="V959" s="8"/>
      <c r="W959" s="8"/>
      <c r="X959" s="8"/>
      <c r="Y959" s="8"/>
      <c r="Z959" s="8"/>
      <c r="AA959" s="8"/>
      <c r="AB959" s="8"/>
      <c r="AC959" s="8"/>
      <c r="AD959" s="8"/>
      <c r="AE959" s="8"/>
      <c r="AF959" s="8"/>
      <c r="AG959" s="8"/>
      <c r="AH959" s="8"/>
      <c r="AI959" s="8"/>
      <c r="AJ959" s="8"/>
      <c r="AK959" s="8"/>
    </row>
    <row r="960" spans="4:37">
      <c r="D960" s="6"/>
      <c r="E960" s="6"/>
      <c r="F960" s="7"/>
      <c r="G960" s="7"/>
      <c r="H960" s="7"/>
      <c r="I960" s="7"/>
      <c r="J960" s="7"/>
      <c r="K960" s="7"/>
      <c r="L960" s="7"/>
      <c r="M960" s="7"/>
      <c r="N960" s="7"/>
      <c r="O960" s="7"/>
      <c r="P960" s="7"/>
      <c r="Q960" s="7"/>
      <c r="R960" s="7"/>
      <c r="S960" s="7"/>
      <c r="T960" s="7"/>
      <c r="U960" s="7"/>
      <c r="V960" s="8"/>
      <c r="W960" s="8"/>
      <c r="X960" s="8"/>
      <c r="Y960" s="8"/>
      <c r="Z960" s="8"/>
      <c r="AA960" s="8"/>
      <c r="AB960" s="8"/>
      <c r="AC960" s="8"/>
      <c r="AD960" s="8"/>
      <c r="AE960" s="8"/>
      <c r="AF960" s="8"/>
      <c r="AG960" s="8"/>
      <c r="AH960" s="8"/>
      <c r="AI960" s="8"/>
      <c r="AJ960" s="8"/>
      <c r="AK960" s="8"/>
    </row>
    <row r="961" spans="4:37">
      <c r="D961" s="6"/>
      <c r="E961" s="6"/>
      <c r="F961" s="7"/>
      <c r="G961" s="7"/>
      <c r="H961" s="7"/>
      <c r="I961" s="7"/>
      <c r="J961" s="7"/>
      <c r="K961" s="7"/>
      <c r="L961" s="7"/>
      <c r="M961" s="7"/>
      <c r="N961" s="7"/>
      <c r="O961" s="7"/>
      <c r="P961" s="7"/>
      <c r="Q961" s="7"/>
      <c r="R961" s="7"/>
      <c r="S961" s="7"/>
      <c r="T961" s="7"/>
      <c r="U961" s="7"/>
      <c r="V961" s="8"/>
      <c r="W961" s="8"/>
      <c r="X961" s="8"/>
      <c r="Y961" s="8"/>
      <c r="Z961" s="8"/>
      <c r="AA961" s="8"/>
      <c r="AB961" s="8"/>
      <c r="AC961" s="8"/>
      <c r="AD961" s="8"/>
      <c r="AE961" s="8"/>
      <c r="AF961" s="8"/>
      <c r="AG961" s="8"/>
      <c r="AH961" s="8"/>
      <c r="AI961" s="8"/>
      <c r="AJ961" s="8"/>
      <c r="AK961" s="8"/>
    </row>
    <row r="962" spans="4:37">
      <c r="D962" s="6"/>
      <c r="E962" s="6"/>
      <c r="F962" s="7"/>
      <c r="G962" s="7"/>
      <c r="H962" s="7"/>
      <c r="I962" s="7"/>
      <c r="J962" s="7"/>
      <c r="K962" s="7"/>
      <c r="L962" s="7"/>
      <c r="M962" s="7"/>
      <c r="N962" s="7"/>
      <c r="O962" s="7"/>
      <c r="P962" s="7"/>
      <c r="Q962" s="7"/>
      <c r="R962" s="7"/>
      <c r="S962" s="7"/>
      <c r="T962" s="7"/>
      <c r="U962" s="7"/>
      <c r="V962" s="8"/>
      <c r="W962" s="8"/>
      <c r="X962" s="8"/>
      <c r="Y962" s="8"/>
      <c r="Z962" s="8"/>
      <c r="AA962" s="8"/>
      <c r="AB962" s="8"/>
      <c r="AC962" s="8"/>
      <c r="AD962" s="8"/>
      <c r="AE962" s="8"/>
      <c r="AF962" s="8"/>
      <c r="AG962" s="8"/>
      <c r="AH962" s="8"/>
      <c r="AI962" s="8"/>
      <c r="AJ962" s="8"/>
      <c r="AK962" s="8"/>
    </row>
    <row r="963" spans="4:37">
      <c r="D963" s="6"/>
      <c r="E963" s="6"/>
      <c r="F963" s="7"/>
      <c r="G963" s="7"/>
      <c r="H963" s="7"/>
      <c r="I963" s="7"/>
      <c r="J963" s="7"/>
      <c r="K963" s="7"/>
      <c r="L963" s="7"/>
      <c r="M963" s="7"/>
      <c r="N963" s="7"/>
      <c r="O963" s="7"/>
      <c r="P963" s="7"/>
      <c r="Q963" s="7"/>
      <c r="R963" s="7"/>
      <c r="S963" s="7"/>
      <c r="T963" s="7"/>
      <c r="U963" s="7"/>
      <c r="V963" s="8"/>
      <c r="W963" s="8"/>
      <c r="X963" s="8"/>
      <c r="Y963" s="8"/>
      <c r="Z963" s="8"/>
      <c r="AA963" s="8"/>
      <c r="AB963" s="8"/>
      <c r="AC963" s="8"/>
      <c r="AD963" s="8"/>
      <c r="AE963" s="8"/>
      <c r="AF963" s="8"/>
      <c r="AG963" s="8"/>
      <c r="AH963" s="8"/>
      <c r="AI963" s="8"/>
      <c r="AJ963" s="8"/>
      <c r="AK963" s="8"/>
    </row>
    <row r="964" spans="4:37">
      <c r="D964" s="6"/>
      <c r="E964" s="6"/>
      <c r="F964" s="7"/>
      <c r="G964" s="7"/>
      <c r="H964" s="7"/>
      <c r="I964" s="7"/>
      <c r="J964" s="7"/>
      <c r="K964" s="7"/>
      <c r="L964" s="7"/>
      <c r="M964" s="7"/>
      <c r="N964" s="7"/>
      <c r="O964" s="7"/>
      <c r="P964" s="7"/>
      <c r="Q964" s="7"/>
      <c r="R964" s="7"/>
      <c r="S964" s="7"/>
      <c r="T964" s="7"/>
      <c r="U964" s="7"/>
      <c r="V964" s="8"/>
      <c r="W964" s="8"/>
      <c r="X964" s="8"/>
      <c r="Y964" s="8"/>
      <c r="Z964" s="8"/>
      <c r="AA964" s="8"/>
      <c r="AB964" s="8"/>
      <c r="AC964" s="8"/>
      <c r="AD964" s="8"/>
      <c r="AE964" s="8"/>
      <c r="AF964" s="8"/>
      <c r="AG964" s="8"/>
      <c r="AH964" s="8"/>
      <c r="AI964" s="8"/>
      <c r="AJ964" s="8"/>
      <c r="AK964" s="8"/>
    </row>
    <row r="965" spans="4:37">
      <c r="D965" s="6"/>
      <c r="E965" s="6"/>
      <c r="F965" s="7"/>
      <c r="G965" s="7"/>
      <c r="H965" s="7"/>
      <c r="I965" s="7"/>
      <c r="J965" s="7"/>
      <c r="K965" s="7"/>
      <c r="L965" s="7"/>
      <c r="M965" s="7"/>
      <c r="N965" s="7"/>
      <c r="O965" s="7"/>
      <c r="P965" s="7"/>
      <c r="Q965" s="7"/>
      <c r="R965" s="7"/>
      <c r="S965" s="7"/>
      <c r="T965" s="7"/>
      <c r="U965" s="7"/>
      <c r="V965" s="8"/>
      <c r="W965" s="8"/>
      <c r="X965" s="8"/>
      <c r="Y965" s="8"/>
      <c r="Z965" s="8"/>
      <c r="AA965" s="8"/>
      <c r="AB965" s="8"/>
      <c r="AC965" s="8"/>
      <c r="AD965" s="8"/>
      <c r="AE965" s="8"/>
      <c r="AF965" s="8"/>
      <c r="AG965" s="8"/>
      <c r="AH965" s="8"/>
      <c r="AI965" s="8"/>
      <c r="AJ965" s="8"/>
      <c r="AK965" s="8"/>
    </row>
    <row r="966" spans="4:37">
      <c r="D966" s="6"/>
      <c r="E966" s="6"/>
      <c r="F966" s="7"/>
      <c r="G966" s="7"/>
      <c r="H966" s="7"/>
      <c r="I966" s="7"/>
      <c r="J966" s="7"/>
      <c r="K966" s="7"/>
      <c r="L966" s="7"/>
      <c r="M966" s="7"/>
      <c r="N966" s="7"/>
      <c r="O966" s="7"/>
      <c r="P966" s="7"/>
      <c r="Q966" s="7"/>
      <c r="R966" s="7"/>
      <c r="S966" s="7"/>
      <c r="T966" s="7"/>
      <c r="U966" s="7"/>
      <c r="V966" s="8"/>
      <c r="W966" s="8"/>
      <c r="X966" s="8"/>
      <c r="Y966" s="8"/>
      <c r="Z966" s="8"/>
      <c r="AA966" s="8"/>
      <c r="AB966" s="8"/>
      <c r="AC966" s="8"/>
      <c r="AD966" s="8"/>
      <c r="AE966" s="8"/>
      <c r="AF966" s="8"/>
      <c r="AG966" s="8"/>
      <c r="AH966" s="8"/>
      <c r="AI966" s="8"/>
      <c r="AJ966" s="8"/>
      <c r="AK966" s="8"/>
    </row>
    <row r="967" spans="4:37">
      <c r="D967" s="6"/>
      <c r="E967" s="6"/>
      <c r="F967" s="7"/>
      <c r="G967" s="7"/>
      <c r="H967" s="7"/>
      <c r="I967" s="7"/>
      <c r="J967" s="7"/>
      <c r="K967" s="7"/>
      <c r="L967" s="7"/>
      <c r="M967" s="7"/>
      <c r="N967" s="7"/>
      <c r="O967" s="7"/>
      <c r="P967" s="7"/>
      <c r="Q967" s="7"/>
      <c r="R967" s="7"/>
      <c r="S967" s="7"/>
      <c r="T967" s="7"/>
      <c r="U967" s="7"/>
      <c r="V967" s="8"/>
      <c r="W967" s="8"/>
      <c r="X967" s="8"/>
      <c r="Y967" s="8"/>
      <c r="Z967" s="8"/>
      <c r="AA967" s="8"/>
      <c r="AB967" s="8"/>
      <c r="AC967" s="8"/>
      <c r="AD967" s="8"/>
      <c r="AE967" s="8"/>
      <c r="AF967" s="8"/>
      <c r="AG967" s="8"/>
      <c r="AH967" s="8"/>
      <c r="AI967" s="8"/>
      <c r="AJ967" s="8"/>
      <c r="AK967" s="8"/>
    </row>
    <row r="968" spans="4:37">
      <c r="D968" s="6"/>
      <c r="E968" s="6"/>
      <c r="F968" s="7"/>
      <c r="G968" s="7"/>
      <c r="H968" s="7"/>
      <c r="I968" s="7"/>
      <c r="J968" s="7"/>
      <c r="K968" s="7"/>
      <c r="L968" s="7"/>
      <c r="M968" s="7"/>
      <c r="N968" s="7"/>
      <c r="O968" s="7"/>
      <c r="P968" s="7"/>
      <c r="Q968" s="7"/>
      <c r="R968" s="7"/>
      <c r="S968" s="7"/>
      <c r="T968" s="7"/>
      <c r="U968" s="7"/>
      <c r="V968" s="8"/>
      <c r="W968" s="8"/>
      <c r="X968" s="8"/>
      <c r="Y968" s="8"/>
      <c r="Z968" s="8"/>
      <c r="AA968" s="8"/>
      <c r="AB968" s="8"/>
      <c r="AC968" s="8"/>
      <c r="AD968" s="8"/>
      <c r="AE968" s="8"/>
      <c r="AF968" s="8"/>
      <c r="AG968" s="8"/>
      <c r="AH968" s="8"/>
      <c r="AI968" s="8"/>
      <c r="AJ968" s="8"/>
      <c r="AK968" s="8"/>
    </row>
    <row r="969" spans="4:37">
      <c r="D969" s="6"/>
      <c r="E969" s="6"/>
      <c r="F969" s="7"/>
      <c r="G969" s="7"/>
      <c r="H969" s="7"/>
      <c r="I969" s="7"/>
      <c r="J969" s="7"/>
      <c r="K969" s="7"/>
      <c r="L969" s="7"/>
      <c r="M969" s="7"/>
      <c r="N969" s="7"/>
      <c r="O969" s="7"/>
      <c r="P969" s="7"/>
      <c r="Q969" s="7"/>
      <c r="R969" s="7"/>
      <c r="S969" s="7"/>
      <c r="T969" s="7"/>
      <c r="U969" s="7"/>
      <c r="V969" s="8"/>
      <c r="W969" s="8"/>
      <c r="X969" s="8"/>
      <c r="Y969" s="8"/>
      <c r="Z969" s="8"/>
      <c r="AA969" s="8"/>
      <c r="AB969" s="8"/>
      <c r="AC969" s="8"/>
      <c r="AD969" s="8"/>
      <c r="AE969" s="8"/>
      <c r="AF969" s="8"/>
      <c r="AG969" s="8"/>
      <c r="AH969" s="8"/>
      <c r="AI969" s="8"/>
      <c r="AJ969" s="8"/>
      <c r="AK969" s="8"/>
    </row>
    <row r="970" spans="4:37">
      <c r="D970" s="6"/>
      <c r="E970" s="6"/>
      <c r="F970" s="7"/>
      <c r="G970" s="7"/>
      <c r="H970" s="7"/>
      <c r="I970" s="7"/>
      <c r="J970" s="7"/>
      <c r="K970" s="7"/>
      <c r="L970" s="7"/>
      <c r="M970" s="7"/>
      <c r="N970" s="7"/>
      <c r="O970" s="7"/>
      <c r="P970" s="7"/>
      <c r="Q970" s="7"/>
      <c r="R970" s="7"/>
      <c r="S970" s="7"/>
      <c r="T970" s="7"/>
      <c r="U970" s="7"/>
      <c r="V970" s="8"/>
      <c r="W970" s="8"/>
      <c r="X970" s="8"/>
      <c r="Y970" s="8"/>
      <c r="Z970" s="8"/>
      <c r="AA970" s="8"/>
      <c r="AB970" s="8"/>
      <c r="AC970" s="8"/>
      <c r="AD970" s="8"/>
      <c r="AE970" s="8"/>
      <c r="AF970" s="8"/>
      <c r="AG970" s="8"/>
      <c r="AH970" s="8"/>
      <c r="AI970" s="8"/>
      <c r="AJ970" s="8"/>
      <c r="AK970" s="8"/>
    </row>
    <row r="971" spans="4:37">
      <c r="D971" s="6"/>
      <c r="E971" s="6"/>
      <c r="F971" s="7"/>
      <c r="G971" s="7"/>
      <c r="H971" s="7"/>
      <c r="I971" s="7"/>
      <c r="J971" s="7"/>
      <c r="K971" s="7"/>
      <c r="L971" s="7"/>
      <c r="M971" s="7"/>
      <c r="N971" s="7"/>
      <c r="O971" s="7"/>
      <c r="P971" s="7"/>
      <c r="Q971" s="7"/>
      <c r="R971" s="7"/>
      <c r="S971" s="7"/>
      <c r="T971" s="7"/>
      <c r="U971" s="7"/>
      <c r="V971" s="8"/>
      <c r="W971" s="8"/>
      <c r="X971" s="8"/>
      <c r="Y971" s="8"/>
      <c r="Z971" s="8"/>
      <c r="AA971" s="8"/>
      <c r="AB971" s="8"/>
      <c r="AC971" s="8"/>
      <c r="AD971" s="8"/>
      <c r="AE971" s="8"/>
      <c r="AF971" s="8"/>
      <c r="AG971" s="8"/>
      <c r="AH971" s="8"/>
      <c r="AI971" s="8"/>
      <c r="AJ971" s="8"/>
      <c r="AK971" s="8"/>
    </row>
    <row r="972" spans="4:37">
      <c r="D972" s="6"/>
      <c r="E972" s="6"/>
      <c r="F972" s="7"/>
      <c r="G972" s="7"/>
      <c r="H972" s="7"/>
      <c r="I972" s="7"/>
      <c r="J972" s="7"/>
      <c r="K972" s="7"/>
      <c r="L972" s="7"/>
      <c r="M972" s="7"/>
      <c r="N972" s="7"/>
      <c r="O972" s="7"/>
      <c r="P972" s="7"/>
      <c r="Q972" s="7"/>
      <c r="R972" s="7"/>
      <c r="S972" s="7"/>
      <c r="T972" s="7"/>
      <c r="U972" s="7"/>
      <c r="V972" s="8"/>
      <c r="W972" s="8"/>
      <c r="X972" s="8"/>
      <c r="Y972" s="8"/>
      <c r="Z972" s="8"/>
      <c r="AA972" s="8"/>
      <c r="AB972" s="8"/>
      <c r="AC972" s="8"/>
      <c r="AD972" s="8"/>
      <c r="AE972" s="8"/>
      <c r="AF972" s="8"/>
      <c r="AG972" s="8"/>
      <c r="AH972" s="8"/>
      <c r="AI972" s="8"/>
      <c r="AJ972" s="8"/>
      <c r="AK972" s="8"/>
    </row>
    <row r="973" spans="4:37">
      <c r="D973" s="6"/>
      <c r="E973" s="6"/>
      <c r="F973" s="7"/>
      <c r="G973" s="7"/>
      <c r="H973" s="7"/>
      <c r="I973" s="7"/>
      <c r="J973" s="7"/>
      <c r="K973" s="7"/>
      <c r="L973" s="7"/>
      <c r="M973" s="7"/>
      <c r="N973" s="7"/>
      <c r="O973" s="7"/>
      <c r="P973" s="7"/>
      <c r="Q973" s="7"/>
      <c r="R973" s="7"/>
      <c r="S973" s="7"/>
      <c r="T973" s="7"/>
      <c r="U973" s="7"/>
      <c r="V973" s="8"/>
      <c r="W973" s="8"/>
      <c r="X973" s="8"/>
      <c r="Y973" s="8"/>
      <c r="Z973" s="8"/>
      <c r="AA973" s="8"/>
      <c r="AB973" s="8"/>
      <c r="AC973" s="8"/>
      <c r="AD973" s="8"/>
      <c r="AE973" s="8"/>
      <c r="AF973" s="8"/>
      <c r="AG973" s="8"/>
      <c r="AH973" s="8"/>
      <c r="AI973" s="8"/>
      <c r="AJ973" s="8"/>
      <c r="AK973" s="8"/>
    </row>
    <row r="974" spans="4:37">
      <c r="D974" s="6"/>
      <c r="E974" s="6"/>
      <c r="F974" s="7"/>
      <c r="G974" s="7"/>
      <c r="H974" s="7"/>
      <c r="I974" s="7"/>
      <c r="J974" s="7"/>
      <c r="K974" s="7"/>
      <c r="L974" s="7"/>
      <c r="M974" s="7"/>
      <c r="N974" s="7"/>
      <c r="O974" s="7"/>
      <c r="P974" s="7"/>
      <c r="Q974" s="7"/>
      <c r="R974" s="7"/>
      <c r="S974" s="7"/>
      <c r="T974" s="7"/>
      <c r="U974" s="7"/>
      <c r="V974" s="8"/>
      <c r="W974" s="8"/>
      <c r="X974" s="8"/>
      <c r="Y974" s="8"/>
      <c r="Z974" s="8"/>
      <c r="AA974" s="8"/>
      <c r="AB974" s="8"/>
      <c r="AC974" s="8"/>
      <c r="AD974" s="8"/>
      <c r="AE974" s="8"/>
      <c r="AF974" s="8"/>
      <c r="AG974" s="8"/>
      <c r="AH974" s="8"/>
      <c r="AI974" s="8"/>
      <c r="AJ974" s="8"/>
      <c r="AK974" s="8"/>
    </row>
    <row r="975" spans="4:37">
      <c r="D975" s="6"/>
      <c r="E975" s="6"/>
      <c r="F975" s="7"/>
      <c r="G975" s="7"/>
      <c r="H975" s="7"/>
      <c r="I975" s="7"/>
      <c r="J975" s="7"/>
      <c r="K975" s="7"/>
      <c r="L975" s="7"/>
      <c r="M975" s="7"/>
      <c r="N975" s="7"/>
      <c r="O975" s="7"/>
      <c r="P975" s="7"/>
      <c r="Q975" s="7"/>
      <c r="R975" s="7"/>
      <c r="S975" s="7"/>
      <c r="T975" s="7"/>
      <c r="U975" s="7"/>
      <c r="V975" s="8"/>
      <c r="W975" s="8"/>
      <c r="X975" s="8"/>
      <c r="Y975" s="8"/>
      <c r="Z975" s="8"/>
      <c r="AA975" s="8"/>
      <c r="AB975" s="8"/>
      <c r="AC975" s="8"/>
      <c r="AD975" s="8"/>
      <c r="AE975" s="8"/>
      <c r="AF975" s="8"/>
      <c r="AG975" s="8"/>
      <c r="AH975" s="8"/>
      <c r="AI975" s="8"/>
      <c r="AJ975" s="8"/>
      <c r="AK975" s="8"/>
    </row>
    <row r="976" spans="4:37">
      <c r="D976" s="6"/>
      <c r="E976" s="6"/>
      <c r="F976" s="7"/>
      <c r="G976" s="7"/>
      <c r="H976" s="7"/>
      <c r="I976" s="7"/>
      <c r="J976" s="7"/>
      <c r="K976" s="7"/>
      <c r="L976" s="7"/>
      <c r="M976" s="7"/>
      <c r="N976" s="7"/>
      <c r="O976" s="7"/>
      <c r="P976" s="7"/>
      <c r="Q976" s="7"/>
      <c r="R976" s="7"/>
      <c r="S976" s="7"/>
      <c r="T976" s="7"/>
      <c r="U976" s="7"/>
      <c r="V976" s="8"/>
      <c r="W976" s="8"/>
      <c r="X976" s="8"/>
      <c r="Y976" s="8"/>
      <c r="Z976" s="8"/>
      <c r="AA976" s="8"/>
      <c r="AB976" s="8"/>
      <c r="AC976" s="8"/>
      <c r="AD976" s="8"/>
      <c r="AE976" s="8"/>
      <c r="AF976" s="8"/>
      <c r="AG976" s="8"/>
      <c r="AH976" s="8"/>
      <c r="AI976" s="8"/>
      <c r="AJ976" s="8"/>
      <c r="AK976" s="8"/>
    </row>
    <row r="977" spans="4:37">
      <c r="D977" s="6"/>
      <c r="E977" s="6"/>
      <c r="F977" s="7"/>
      <c r="G977" s="7"/>
      <c r="H977" s="7"/>
      <c r="I977" s="7"/>
      <c r="J977" s="7"/>
      <c r="K977" s="7"/>
      <c r="L977" s="7"/>
      <c r="M977" s="7"/>
      <c r="N977" s="7"/>
      <c r="O977" s="7"/>
      <c r="P977" s="7"/>
      <c r="Q977" s="7"/>
      <c r="R977" s="7"/>
      <c r="S977" s="7"/>
      <c r="T977" s="7"/>
      <c r="U977" s="7"/>
      <c r="V977" s="8"/>
      <c r="W977" s="8"/>
      <c r="X977" s="8"/>
      <c r="Y977" s="8"/>
      <c r="Z977" s="8"/>
      <c r="AA977" s="8"/>
      <c r="AB977" s="8"/>
      <c r="AC977" s="8"/>
      <c r="AD977" s="8"/>
      <c r="AE977" s="8"/>
      <c r="AF977" s="8"/>
      <c r="AG977" s="8"/>
      <c r="AH977" s="8"/>
      <c r="AI977" s="8"/>
      <c r="AJ977" s="8"/>
      <c r="AK977" s="8"/>
    </row>
    <row r="978" spans="4:37">
      <c r="D978" s="6"/>
      <c r="E978" s="6"/>
      <c r="F978" s="7"/>
      <c r="G978" s="7"/>
      <c r="H978" s="7"/>
      <c r="I978" s="7"/>
      <c r="J978" s="7"/>
      <c r="K978" s="7"/>
      <c r="L978" s="7"/>
      <c r="M978" s="7"/>
      <c r="N978" s="7"/>
      <c r="O978" s="7"/>
      <c r="P978" s="7"/>
      <c r="Q978" s="7"/>
      <c r="R978" s="7"/>
      <c r="S978" s="7"/>
      <c r="T978" s="7"/>
      <c r="U978" s="7"/>
      <c r="V978" s="8"/>
      <c r="W978" s="8"/>
      <c r="X978" s="8"/>
      <c r="Y978" s="8"/>
      <c r="Z978" s="8"/>
      <c r="AA978" s="8"/>
      <c r="AB978" s="8"/>
      <c r="AC978" s="8"/>
      <c r="AD978" s="8"/>
      <c r="AE978" s="8"/>
      <c r="AF978" s="8"/>
      <c r="AG978" s="8"/>
      <c r="AH978" s="8"/>
      <c r="AI978" s="8"/>
      <c r="AJ978" s="8"/>
      <c r="AK978" s="8"/>
    </row>
    <row r="979" spans="4:37">
      <c r="D979" s="6"/>
      <c r="E979" s="6"/>
      <c r="F979" s="7"/>
      <c r="G979" s="7"/>
      <c r="H979" s="7"/>
      <c r="I979" s="7"/>
      <c r="J979" s="7"/>
      <c r="K979" s="7"/>
      <c r="L979" s="7"/>
      <c r="M979" s="7"/>
      <c r="N979" s="7"/>
      <c r="O979" s="7"/>
      <c r="P979" s="7"/>
      <c r="Q979" s="7"/>
      <c r="R979" s="7"/>
      <c r="S979" s="7"/>
      <c r="T979" s="7"/>
      <c r="U979" s="7"/>
      <c r="V979" s="8"/>
      <c r="W979" s="8"/>
      <c r="X979" s="8"/>
      <c r="Y979" s="8"/>
      <c r="Z979" s="8"/>
      <c r="AA979" s="8"/>
      <c r="AB979" s="8"/>
      <c r="AC979" s="8"/>
      <c r="AD979" s="8"/>
      <c r="AE979" s="8"/>
      <c r="AF979" s="8"/>
      <c r="AG979" s="8"/>
      <c r="AH979" s="8"/>
      <c r="AI979" s="8"/>
      <c r="AJ979" s="8"/>
      <c r="AK979" s="8"/>
    </row>
    <row r="980" spans="4:37">
      <c r="D980" s="6"/>
      <c r="E980" s="6"/>
      <c r="F980" s="7"/>
      <c r="G980" s="7"/>
      <c r="H980" s="7"/>
      <c r="I980" s="7"/>
      <c r="J980" s="7"/>
      <c r="K980" s="7"/>
      <c r="L980" s="7"/>
      <c r="M980" s="7"/>
      <c r="N980" s="7"/>
      <c r="O980" s="7"/>
      <c r="P980" s="7"/>
      <c r="Q980" s="7"/>
      <c r="R980" s="7"/>
      <c r="S980" s="7"/>
      <c r="T980" s="7"/>
      <c r="U980" s="7"/>
      <c r="V980" s="8"/>
      <c r="W980" s="8"/>
      <c r="X980" s="8"/>
      <c r="Y980" s="8"/>
      <c r="Z980" s="8"/>
      <c r="AA980" s="8"/>
      <c r="AB980" s="8"/>
      <c r="AC980" s="8"/>
      <c r="AD980" s="8"/>
      <c r="AE980" s="8"/>
      <c r="AF980" s="8"/>
      <c r="AG980" s="8"/>
      <c r="AH980" s="8"/>
      <c r="AI980" s="8"/>
      <c r="AJ980" s="8"/>
      <c r="AK980" s="8"/>
    </row>
    <row r="981" spans="4:37">
      <c r="D981" s="6"/>
      <c r="E981" s="6"/>
      <c r="F981" s="7"/>
      <c r="G981" s="7"/>
      <c r="H981" s="7"/>
      <c r="I981" s="7"/>
      <c r="J981" s="7"/>
      <c r="K981" s="7"/>
      <c r="L981" s="7"/>
      <c r="M981" s="7"/>
      <c r="N981" s="7"/>
      <c r="O981" s="7"/>
      <c r="P981" s="7"/>
      <c r="Q981" s="7"/>
      <c r="R981" s="7"/>
      <c r="S981" s="7"/>
      <c r="T981" s="7"/>
      <c r="U981" s="7"/>
      <c r="V981" s="8"/>
      <c r="W981" s="8"/>
      <c r="X981" s="8"/>
      <c r="Y981" s="8"/>
      <c r="Z981" s="8"/>
      <c r="AA981" s="8"/>
      <c r="AB981" s="8"/>
      <c r="AC981" s="8"/>
      <c r="AD981" s="8"/>
      <c r="AE981" s="8"/>
      <c r="AF981" s="8"/>
      <c r="AG981" s="8"/>
      <c r="AH981" s="8"/>
      <c r="AI981" s="8"/>
      <c r="AJ981" s="8"/>
      <c r="AK981" s="8"/>
    </row>
    <row r="982" spans="4:37">
      <c r="D982" s="6"/>
      <c r="E982" s="6"/>
      <c r="F982" s="7"/>
      <c r="G982" s="7"/>
      <c r="H982" s="7"/>
      <c r="I982" s="7"/>
      <c r="J982" s="7"/>
      <c r="K982" s="7"/>
      <c r="L982" s="7"/>
      <c r="M982" s="7"/>
      <c r="N982" s="7"/>
      <c r="O982" s="7"/>
      <c r="P982" s="7"/>
      <c r="Q982" s="7"/>
      <c r="R982" s="7"/>
      <c r="S982" s="7"/>
      <c r="T982" s="7"/>
      <c r="U982" s="7"/>
      <c r="V982" s="8"/>
      <c r="W982" s="8"/>
      <c r="X982" s="8"/>
      <c r="Y982" s="8"/>
      <c r="Z982" s="8"/>
      <c r="AA982" s="8"/>
      <c r="AB982" s="8"/>
      <c r="AC982" s="8"/>
      <c r="AD982" s="8"/>
      <c r="AE982" s="8"/>
      <c r="AF982" s="8"/>
      <c r="AG982" s="8"/>
      <c r="AH982" s="8"/>
      <c r="AI982" s="8"/>
      <c r="AJ982" s="8"/>
      <c r="AK982" s="8"/>
    </row>
    <row r="983" spans="4:37">
      <c r="D983" s="6"/>
      <c r="E983" s="6"/>
      <c r="F983" s="7"/>
      <c r="G983" s="7"/>
      <c r="H983" s="7"/>
      <c r="I983" s="7"/>
      <c r="J983" s="7"/>
      <c r="K983" s="7"/>
      <c r="L983" s="7"/>
      <c r="M983" s="7"/>
      <c r="N983" s="7"/>
      <c r="O983" s="7"/>
      <c r="P983" s="7"/>
      <c r="Q983" s="7"/>
      <c r="R983" s="7"/>
      <c r="S983" s="7"/>
      <c r="T983" s="7"/>
      <c r="U983" s="7"/>
      <c r="V983" s="8"/>
      <c r="W983" s="8"/>
      <c r="X983" s="8"/>
      <c r="Y983" s="8"/>
      <c r="Z983" s="8"/>
      <c r="AA983" s="8"/>
      <c r="AB983" s="8"/>
      <c r="AC983" s="8"/>
      <c r="AD983" s="8"/>
      <c r="AE983" s="8"/>
      <c r="AF983" s="8"/>
      <c r="AG983" s="8"/>
      <c r="AH983" s="8"/>
      <c r="AI983" s="8"/>
      <c r="AJ983" s="8"/>
      <c r="AK983" s="8"/>
    </row>
    <row r="984" spans="4:37">
      <c r="D984" s="6"/>
      <c r="E984" s="6"/>
      <c r="F984" s="7"/>
      <c r="G984" s="7"/>
      <c r="H984" s="7"/>
      <c r="I984" s="7"/>
      <c r="J984" s="7"/>
      <c r="K984" s="7"/>
      <c r="L984" s="7"/>
      <c r="M984" s="7"/>
      <c r="N984" s="7"/>
      <c r="O984" s="7"/>
      <c r="P984" s="7"/>
      <c r="Q984" s="7"/>
      <c r="R984" s="7"/>
      <c r="S984" s="7"/>
      <c r="T984" s="7"/>
      <c r="U984" s="7"/>
      <c r="V984" s="8"/>
      <c r="W984" s="8"/>
      <c r="X984" s="8"/>
      <c r="Y984" s="8"/>
      <c r="Z984" s="8"/>
      <c r="AA984" s="8"/>
      <c r="AB984" s="8"/>
      <c r="AC984" s="8"/>
      <c r="AD984" s="8"/>
      <c r="AE984" s="8"/>
      <c r="AF984" s="8"/>
      <c r="AG984" s="8"/>
      <c r="AH984" s="8"/>
      <c r="AI984" s="8"/>
      <c r="AJ984" s="8"/>
      <c r="AK984" s="8"/>
    </row>
    <row r="985" spans="4:37">
      <c r="D985" s="6"/>
      <c r="E985" s="6"/>
      <c r="F985" s="7"/>
      <c r="G985" s="7"/>
      <c r="H985" s="7"/>
      <c r="I985" s="7"/>
      <c r="J985" s="7"/>
      <c r="K985" s="7"/>
      <c r="L985" s="7"/>
      <c r="M985" s="7"/>
      <c r="N985" s="7"/>
      <c r="O985" s="7"/>
      <c r="P985" s="7"/>
      <c r="Q985" s="7"/>
      <c r="R985" s="7"/>
      <c r="S985" s="7"/>
      <c r="T985" s="7"/>
      <c r="U985" s="7"/>
      <c r="V985" s="8"/>
      <c r="W985" s="8"/>
      <c r="X985" s="8"/>
      <c r="Y985" s="8"/>
      <c r="Z985" s="8"/>
      <c r="AA985" s="8"/>
      <c r="AB985" s="8"/>
      <c r="AC985" s="8"/>
      <c r="AD985" s="8"/>
      <c r="AE985" s="8"/>
      <c r="AF985" s="8"/>
      <c r="AG985" s="8"/>
      <c r="AH985" s="8"/>
      <c r="AI985" s="8"/>
      <c r="AJ985" s="8"/>
      <c r="AK985" s="8"/>
    </row>
    <row r="986" spans="4:37">
      <c r="D986" s="6"/>
      <c r="E986" s="6"/>
      <c r="F986" s="7"/>
      <c r="G986" s="7"/>
      <c r="H986" s="7"/>
      <c r="I986" s="7"/>
      <c r="J986" s="7"/>
      <c r="K986" s="7"/>
      <c r="L986" s="7"/>
      <c r="M986" s="7"/>
      <c r="N986" s="7"/>
      <c r="O986" s="7"/>
      <c r="P986" s="7"/>
      <c r="Q986" s="7"/>
      <c r="R986" s="7"/>
      <c r="S986" s="7"/>
      <c r="T986" s="7"/>
      <c r="U986" s="7"/>
      <c r="V986" s="8"/>
      <c r="W986" s="8"/>
      <c r="X986" s="8"/>
      <c r="Y986" s="8"/>
      <c r="Z986" s="8"/>
      <c r="AA986" s="8"/>
      <c r="AB986" s="8"/>
      <c r="AC986" s="8"/>
      <c r="AD986" s="8"/>
      <c r="AE986" s="8"/>
      <c r="AF986" s="8"/>
      <c r="AG986" s="8"/>
      <c r="AH986" s="8"/>
      <c r="AI986" s="8"/>
      <c r="AJ986" s="8"/>
      <c r="AK986" s="8"/>
    </row>
    <row r="987" spans="4:37">
      <c r="D987" s="6"/>
      <c r="E987" s="6"/>
      <c r="F987" s="7"/>
      <c r="G987" s="7"/>
      <c r="H987" s="7"/>
      <c r="I987" s="7"/>
      <c r="J987" s="7"/>
      <c r="K987" s="7"/>
      <c r="L987" s="7"/>
      <c r="M987" s="7"/>
      <c r="N987" s="7"/>
      <c r="O987" s="7"/>
      <c r="P987" s="7"/>
      <c r="Q987" s="7"/>
      <c r="R987" s="7"/>
      <c r="S987" s="7"/>
      <c r="T987" s="7"/>
      <c r="U987" s="7"/>
      <c r="V987" s="8"/>
      <c r="W987" s="8"/>
      <c r="X987" s="8"/>
      <c r="Y987" s="8"/>
      <c r="Z987" s="8"/>
      <c r="AA987" s="8"/>
      <c r="AB987" s="8"/>
      <c r="AC987" s="8"/>
      <c r="AD987" s="8"/>
      <c r="AE987" s="8"/>
      <c r="AF987" s="8"/>
      <c r="AG987" s="8"/>
      <c r="AH987" s="8"/>
      <c r="AI987" s="8"/>
      <c r="AJ987" s="8"/>
      <c r="AK987" s="8"/>
    </row>
    <row r="988" spans="4:37">
      <c r="D988" s="6"/>
      <c r="E988" s="6"/>
      <c r="F988" s="7"/>
      <c r="G988" s="7"/>
      <c r="H988" s="7"/>
      <c r="I988" s="7"/>
      <c r="J988" s="7"/>
      <c r="K988" s="7"/>
      <c r="L988" s="7"/>
      <c r="M988" s="7"/>
      <c r="N988" s="7"/>
      <c r="O988" s="7"/>
      <c r="P988" s="7"/>
      <c r="Q988" s="7"/>
      <c r="R988" s="7"/>
      <c r="S988" s="7"/>
      <c r="T988" s="7"/>
      <c r="U988" s="7"/>
      <c r="V988" s="8"/>
      <c r="W988" s="8"/>
      <c r="X988" s="8"/>
      <c r="Y988" s="8"/>
      <c r="Z988" s="8"/>
      <c r="AA988" s="8"/>
      <c r="AB988" s="8"/>
      <c r="AC988" s="8"/>
      <c r="AD988" s="8"/>
      <c r="AE988" s="8"/>
      <c r="AF988" s="8"/>
      <c r="AG988" s="8"/>
      <c r="AH988" s="8"/>
      <c r="AI988" s="8"/>
      <c r="AJ988" s="8"/>
      <c r="AK988" s="8"/>
    </row>
    <row r="989" spans="4:37">
      <c r="D989" s="6"/>
      <c r="E989" s="6"/>
      <c r="F989" s="7"/>
      <c r="G989" s="7"/>
      <c r="H989" s="7"/>
      <c r="I989" s="7"/>
      <c r="J989" s="7"/>
      <c r="K989" s="7"/>
      <c r="L989" s="7"/>
      <c r="M989" s="7"/>
      <c r="N989" s="7"/>
      <c r="O989" s="7"/>
      <c r="P989" s="7"/>
      <c r="Q989" s="7"/>
      <c r="R989" s="7"/>
      <c r="S989" s="7"/>
      <c r="T989" s="7"/>
      <c r="U989" s="7"/>
      <c r="V989" s="8"/>
      <c r="W989" s="8"/>
      <c r="X989" s="8"/>
      <c r="Y989" s="8"/>
      <c r="Z989" s="8"/>
      <c r="AA989" s="8"/>
      <c r="AB989" s="8"/>
      <c r="AC989" s="8"/>
      <c r="AD989" s="8"/>
      <c r="AE989" s="8"/>
      <c r="AF989" s="8"/>
      <c r="AG989" s="8"/>
      <c r="AH989" s="8"/>
      <c r="AI989" s="8"/>
      <c r="AJ989" s="8"/>
      <c r="AK989" s="8"/>
    </row>
    <row r="990" spans="4:37">
      <c r="D990" s="6"/>
      <c r="E990" s="6"/>
      <c r="F990" s="7"/>
      <c r="G990" s="7"/>
      <c r="H990" s="7"/>
      <c r="I990" s="7"/>
      <c r="J990" s="7"/>
      <c r="K990" s="7"/>
      <c r="L990" s="7"/>
      <c r="M990" s="7"/>
      <c r="N990" s="7"/>
      <c r="O990" s="7"/>
      <c r="P990" s="7"/>
      <c r="Q990" s="7"/>
      <c r="R990" s="7"/>
      <c r="S990" s="7"/>
      <c r="T990" s="7"/>
      <c r="U990" s="7"/>
      <c r="V990" s="8"/>
      <c r="W990" s="8"/>
      <c r="X990" s="8"/>
      <c r="Y990" s="8"/>
      <c r="Z990" s="8"/>
      <c r="AA990" s="8"/>
      <c r="AB990" s="8"/>
      <c r="AC990" s="8"/>
      <c r="AD990" s="8"/>
      <c r="AE990" s="8"/>
      <c r="AF990" s="8"/>
      <c r="AG990" s="8"/>
      <c r="AH990" s="8"/>
      <c r="AI990" s="8"/>
      <c r="AJ990" s="8"/>
      <c r="AK990" s="8"/>
    </row>
    <row r="991" spans="4:37">
      <c r="D991" s="6"/>
      <c r="E991" s="6"/>
      <c r="F991" s="7"/>
      <c r="G991" s="7"/>
      <c r="H991" s="7"/>
      <c r="I991" s="7"/>
      <c r="J991" s="7"/>
      <c r="K991" s="7"/>
      <c r="L991" s="7"/>
      <c r="M991" s="7"/>
      <c r="N991" s="7"/>
      <c r="O991" s="7"/>
      <c r="P991" s="7"/>
      <c r="Q991" s="7"/>
      <c r="R991" s="7"/>
      <c r="S991" s="7"/>
      <c r="T991" s="7"/>
      <c r="U991" s="7"/>
      <c r="V991" s="8"/>
      <c r="W991" s="8"/>
      <c r="X991" s="8"/>
      <c r="Y991" s="8"/>
      <c r="Z991" s="8"/>
      <c r="AA991" s="8"/>
      <c r="AB991" s="8"/>
      <c r="AC991" s="8"/>
      <c r="AD991" s="8"/>
      <c r="AE991" s="8"/>
      <c r="AF991" s="8"/>
      <c r="AG991" s="8"/>
      <c r="AH991" s="8"/>
      <c r="AI991" s="8"/>
      <c r="AJ991" s="8"/>
      <c r="AK991" s="8"/>
    </row>
    <row r="992" spans="4:37">
      <c r="D992" s="6"/>
      <c r="E992" s="6"/>
      <c r="F992" s="7"/>
      <c r="G992" s="7"/>
      <c r="H992" s="7"/>
      <c r="I992" s="7"/>
      <c r="J992" s="7"/>
      <c r="K992" s="7"/>
      <c r="L992" s="7"/>
      <c r="M992" s="7"/>
      <c r="N992" s="7"/>
      <c r="O992" s="7"/>
      <c r="P992" s="7"/>
      <c r="Q992" s="7"/>
      <c r="R992" s="7"/>
      <c r="S992" s="7"/>
      <c r="T992" s="7"/>
      <c r="U992" s="7"/>
      <c r="V992" s="8"/>
      <c r="W992" s="8"/>
      <c r="X992" s="8"/>
      <c r="Y992" s="8"/>
      <c r="Z992" s="8"/>
      <c r="AA992" s="8"/>
      <c r="AB992" s="8"/>
      <c r="AC992" s="8"/>
      <c r="AD992" s="8"/>
      <c r="AE992" s="8"/>
      <c r="AF992" s="8"/>
      <c r="AG992" s="8"/>
      <c r="AH992" s="8"/>
      <c r="AI992" s="8"/>
      <c r="AJ992" s="8"/>
      <c r="AK992" s="8"/>
    </row>
    <row r="993" spans="4:37">
      <c r="D993" s="6"/>
      <c r="E993" s="6"/>
      <c r="F993" s="7"/>
      <c r="G993" s="7"/>
      <c r="H993" s="7"/>
      <c r="I993" s="7"/>
      <c r="J993" s="7"/>
      <c r="K993" s="7"/>
      <c r="L993" s="7"/>
      <c r="M993" s="7"/>
      <c r="N993" s="7"/>
      <c r="O993" s="7"/>
      <c r="P993" s="7"/>
      <c r="Q993" s="7"/>
      <c r="R993" s="7"/>
      <c r="S993" s="7"/>
      <c r="T993" s="7"/>
      <c r="U993" s="7"/>
      <c r="V993" s="8"/>
      <c r="W993" s="8"/>
      <c r="X993" s="8"/>
      <c r="Y993" s="8"/>
      <c r="Z993" s="8"/>
      <c r="AA993" s="8"/>
      <c r="AB993" s="8"/>
      <c r="AC993" s="8"/>
      <c r="AD993" s="8"/>
      <c r="AE993" s="8"/>
      <c r="AF993" s="8"/>
      <c r="AG993" s="8"/>
      <c r="AH993" s="8"/>
      <c r="AI993" s="8"/>
      <c r="AJ993" s="8"/>
      <c r="AK993" s="8"/>
    </row>
    <row r="994" spans="4:37">
      <c r="D994" s="6"/>
      <c r="E994" s="6"/>
      <c r="F994" s="7"/>
      <c r="G994" s="7"/>
      <c r="H994" s="7"/>
      <c r="I994" s="7"/>
      <c r="J994" s="7"/>
      <c r="K994" s="7"/>
      <c r="L994" s="7"/>
      <c r="M994" s="7"/>
      <c r="N994" s="7"/>
      <c r="O994" s="7"/>
      <c r="P994" s="7"/>
      <c r="Q994" s="7"/>
      <c r="R994" s="7"/>
      <c r="S994" s="7"/>
      <c r="T994" s="7"/>
      <c r="U994" s="7"/>
      <c r="V994" s="8"/>
      <c r="W994" s="8"/>
      <c r="X994" s="8"/>
      <c r="Y994" s="8"/>
      <c r="Z994" s="8"/>
      <c r="AA994" s="8"/>
      <c r="AB994" s="8"/>
      <c r="AC994" s="8"/>
      <c r="AD994" s="8"/>
      <c r="AE994" s="8"/>
      <c r="AF994" s="8"/>
      <c r="AG994" s="8"/>
      <c r="AH994" s="8"/>
      <c r="AI994" s="8"/>
      <c r="AJ994" s="8"/>
      <c r="AK994" s="8"/>
    </row>
    <row r="995" spans="4:37">
      <c r="D995" s="6"/>
      <c r="E995" s="6"/>
      <c r="F995" s="7"/>
      <c r="G995" s="7"/>
      <c r="H995" s="7"/>
      <c r="I995" s="7"/>
      <c r="J995" s="7"/>
      <c r="K995" s="7"/>
      <c r="L995" s="7"/>
      <c r="M995" s="7"/>
      <c r="N995" s="7"/>
      <c r="O995" s="7"/>
      <c r="P995" s="7"/>
      <c r="Q995" s="7"/>
      <c r="R995" s="7"/>
      <c r="S995" s="7"/>
      <c r="T995" s="7"/>
      <c r="U995" s="7"/>
      <c r="V995" s="8"/>
      <c r="W995" s="8"/>
      <c r="X995" s="8"/>
      <c r="Y995" s="8"/>
      <c r="Z995" s="8"/>
      <c r="AA995" s="8"/>
      <c r="AB995" s="8"/>
      <c r="AC995" s="8"/>
      <c r="AD995" s="8"/>
      <c r="AE995" s="8"/>
      <c r="AF995" s="8"/>
      <c r="AG995" s="8"/>
      <c r="AH995" s="8"/>
      <c r="AI995" s="8"/>
      <c r="AJ995" s="8"/>
      <c r="AK995" s="8"/>
    </row>
    <row r="996" spans="4:37">
      <c r="D996" s="6"/>
      <c r="E996" s="6"/>
      <c r="F996" s="7"/>
      <c r="G996" s="7"/>
      <c r="H996" s="7"/>
      <c r="I996" s="7"/>
      <c r="J996" s="7"/>
      <c r="K996" s="7"/>
      <c r="L996" s="7"/>
      <c r="M996" s="7"/>
      <c r="N996" s="7"/>
      <c r="O996" s="7"/>
      <c r="P996" s="7"/>
      <c r="Q996" s="7"/>
      <c r="R996" s="7"/>
      <c r="S996" s="7"/>
      <c r="T996" s="7"/>
      <c r="U996" s="7"/>
      <c r="V996" s="8"/>
      <c r="W996" s="8"/>
      <c r="X996" s="8"/>
      <c r="Y996" s="8"/>
      <c r="Z996" s="8"/>
      <c r="AA996" s="8"/>
      <c r="AB996" s="8"/>
      <c r="AC996" s="8"/>
      <c r="AD996" s="8"/>
      <c r="AE996" s="8"/>
      <c r="AF996" s="8"/>
      <c r="AG996" s="8"/>
      <c r="AH996" s="8"/>
      <c r="AI996" s="8"/>
      <c r="AJ996" s="8"/>
      <c r="AK996" s="8"/>
    </row>
    <row r="997" spans="4:37">
      <c r="D997" s="6"/>
      <c r="E997" s="6"/>
      <c r="F997" s="7"/>
      <c r="G997" s="7"/>
      <c r="H997" s="7"/>
      <c r="I997" s="7"/>
      <c r="J997" s="7"/>
      <c r="K997" s="7"/>
      <c r="L997" s="7"/>
      <c r="M997" s="7"/>
      <c r="N997" s="7"/>
      <c r="O997" s="7"/>
      <c r="P997" s="7"/>
      <c r="Q997" s="7"/>
      <c r="R997" s="7"/>
      <c r="S997" s="7"/>
      <c r="T997" s="7"/>
      <c r="U997" s="7"/>
      <c r="V997" s="8"/>
      <c r="W997" s="8"/>
      <c r="X997" s="8"/>
      <c r="Y997" s="8"/>
      <c r="Z997" s="8"/>
      <c r="AA997" s="8"/>
      <c r="AB997" s="8"/>
      <c r="AC997" s="8"/>
      <c r="AD997" s="8"/>
      <c r="AE997" s="8"/>
      <c r="AF997" s="8"/>
      <c r="AG997" s="8"/>
      <c r="AH997" s="8"/>
      <c r="AI997" s="8"/>
      <c r="AJ997" s="8"/>
      <c r="AK997" s="8"/>
    </row>
    <row r="998" spans="4:37">
      <c r="D998" s="6"/>
      <c r="E998" s="6"/>
      <c r="F998" s="7"/>
      <c r="G998" s="7"/>
      <c r="H998" s="7"/>
      <c r="I998" s="7"/>
      <c r="J998" s="7"/>
      <c r="K998" s="7"/>
      <c r="L998" s="7"/>
      <c r="M998" s="7"/>
      <c r="N998" s="7"/>
      <c r="O998" s="7"/>
      <c r="P998" s="7"/>
      <c r="Q998" s="7"/>
      <c r="R998" s="7"/>
      <c r="S998" s="7"/>
      <c r="T998" s="7"/>
      <c r="U998" s="7"/>
      <c r="V998" s="8"/>
      <c r="W998" s="8"/>
      <c r="X998" s="8"/>
      <c r="Y998" s="8"/>
      <c r="Z998" s="8"/>
      <c r="AA998" s="8"/>
      <c r="AB998" s="8"/>
      <c r="AC998" s="8"/>
      <c r="AD998" s="8"/>
      <c r="AE998" s="8"/>
      <c r="AF998" s="8"/>
      <c r="AG998" s="8"/>
      <c r="AH998" s="8"/>
      <c r="AI998" s="8"/>
      <c r="AJ998" s="8"/>
      <c r="AK998" s="8"/>
    </row>
    <row r="999" spans="4:37">
      <c r="D999" s="6"/>
      <c r="E999" s="6"/>
      <c r="F999" s="7"/>
      <c r="G999" s="7"/>
      <c r="H999" s="7"/>
      <c r="I999" s="7"/>
      <c r="J999" s="7"/>
      <c r="K999" s="7"/>
      <c r="L999" s="7"/>
      <c r="M999" s="7"/>
      <c r="N999" s="7"/>
      <c r="O999" s="7"/>
      <c r="P999" s="7"/>
      <c r="Q999" s="7"/>
      <c r="R999" s="7"/>
      <c r="S999" s="7"/>
      <c r="T999" s="7"/>
      <c r="U999" s="7"/>
      <c r="V999" s="8"/>
      <c r="W999" s="8"/>
      <c r="X999" s="8"/>
      <c r="Y999" s="8"/>
      <c r="Z999" s="8"/>
      <c r="AA999" s="8"/>
      <c r="AB999" s="8"/>
      <c r="AC999" s="8"/>
      <c r="AD999" s="8"/>
      <c r="AE999" s="8"/>
      <c r="AF999" s="8"/>
      <c r="AG999" s="8"/>
      <c r="AH999" s="8"/>
      <c r="AI999" s="8"/>
      <c r="AJ999" s="8"/>
      <c r="AK999" s="8"/>
    </row>
    <row r="1000" spans="4:37">
      <c r="D1000" s="6"/>
      <c r="E1000" s="6"/>
      <c r="F1000" s="7"/>
      <c r="G1000" s="7"/>
      <c r="H1000" s="7"/>
      <c r="I1000" s="7"/>
      <c r="J1000" s="7"/>
      <c r="K1000" s="7"/>
      <c r="L1000" s="7"/>
      <c r="M1000" s="7"/>
      <c r="N1000" s="7"/>
      <c r="O1000" s="7"/>
      <c r="P1000" s="7"/>
      <c r="Q1000" s="7"/>
      <c r="R1000" s="7"/>
      <c r="S1000" s="7"/>
      <c r="T1000" s="7"/>
      <c r="U1000" s="7"/>
      <c r="V1000" s="8"/>
      <c r="W1000" s="8"/>
      <c r="X1000" s="8"/>
      <c r="Y1000" s="8"/>
      <c r="Z1000" s="8"/>
      <c r="AA1000" s="8"/>
      <c r="AB1000" s="8"/>
      <c r="AC1000" s="8"/>
      <c r="AD1000" s="8"/>
      <c r="AE1000" s="8"/>
      <c r="AF1000" s="8"/>
      <c r="AG1000" s="8"/>
      <c r="AH1000" s="8"/>
      <c r="AI1000" s="8"/>
      <c r="AJ1000" s="8"/>
      <c r="AK1000" s="8"/>
    </row>
    <row r="1001" spans="4:37">
      <c r="D1001" s="6"/>
      <c r="E1001" s="6"/>
      <c r="F1001" s="7"/>
      <c r="G1001" s="7"/>
      <c r="H1001" s="7"/>
      <c r="I1001" s="7"/>
      <c r="J1001" s="7"/>
      <c r="K1001" s="7"/>
      <c r="L1001" s="7"/>
      <c r="M1001" s="7"/>
      <c r="N1001" s="7"/>
      <c r="O1001" s="7"/>
      <c r="P1001" s="7"/>
      <c r="Q1001" s="7"/>
      <c r="R1001" s="7"/>
      <c r="S1001" s="7"/>
      <c r="T1001" s="7"/>
      <c r="U1001" s="7"/>
      <c r="V1001" s="8"/>
      <c r="W1001" s="8"/>
      <c r="X1001" s="8"/>
      <c r="Y1001" s="8"/>
      <c r="Z1001" s="8"/>
      <c r="AA1001" s="8"/>
      <c r="AB1001" s="8"/>
      <c r="AC1001" s="8"/>
      <c r="AD1001" s="8"/>
      <c r="AE1001" s="8"/>
      <c r="AF1001" s="8"/>
      <c r="AG1001" s="8"/>
      <c r="AH1001" s="8"/>
      <c r="AI1001" s="8"/>
      <c r="AJ1001" s="8"/>
      <c r="AK1001" s="8"/>
    </row>
    <row r="1002" spans="4:37">
      <c r="D1002" s="6"/>
      <c r="E1002" s="6"/>
      <c r="F1002" s="7"/>
      <c r="G1002" s="7"/>
      <c r="H1002" s="7"/>
      <c r="I1002" s="7"/>
      <c r="J1002" s="7"/>
      <c r="K1002" s="7"/>
      <c r="L1002" s="7"/>
      <c r="M1002" s="7"/>
      <c r="N1002" s="7"/>
      <c r="O1002" s="7"/>
      <c r="P1002" s="7"/>
      <c r="Q1002" s="7"/>
      <c r="R1002" s="7"/>
      <c r="S1002" s="7"/>
      <c r="T1002" s="7"/>
      <c r="U1002" s="7"/>
      <c r="V1002" s="8"/>
      <c r="W1002" s="8"/>
      <c r="X1002" s="8"/>
      <c r="Y1002" s="8"/>
      <c r="Z1002" s="8"/>
      <c r="AA1002" s="8"/>
      <c r="AB1002" s="8"/>
      <c r="AC1002" s="8"/>
      <c r="AD1002" s="8"/>
      <c r="AE1002" s="8"/>
      <c r="AF1002" s="8"/>
      <c r="AG1002" s="8"/>
      <c r="AH1002" s="8"/>
      <c r="AI1002" s="8"/>
      <c r="AJ1002" s="8"/>
      <c r="AK1002" s="8"/>
    </row>
    <row r="1003" spans="4:37">
      <c r="D1003" s="6"/>
      <c r="E1003" s="6"/>
      <c r="F1003" s="7"/>
      <c r="G1003" s="7"/>
      <c r="H1003" s="7"/>
      <c r="I1003" s="7"/>
      <c r="J1003" s="7"/>
      <c r="K1003" s="7"/>
      <c r="L1003" s="7"/>
      <c r="M1003" s="7"/>
      <c r="N1003" s="7"/>
      <c r="O1003" s="7"/>
      <c r="P1003" s="7"/>
      <c r="Q1003" s="7"/>
      <c r="R1003" s="7"/>
      <c r="S1003" s="7"/>
      <c r="T1003" s="7"/>
      <c r="U1003" s="7"/>
      <c r="V1003" s="8"/>
      <c r="W1003" s="8"/>
      <c r="X1003" s="8"/>
      <c r="Y1003" s="8"/>
      <c r="Z1003" s="8"/>
      <c r="AA1003" s="8"/>
      <c r="AB1003" s="8"/>
      <c r="AC1003" s="8"/>
      <c r="AD1003" s="8"/>
      <c r="AE1003" s="8"/>
      <c r="AF1003" s="8"/>
      <c r="AG1003" s="8"/>
      <c r="AH1003" s="8"/>
      <c r="AI1003" s="8"/>
      <c r="AJ1003" s="8"/>
      <c r="AK1003" s="8"/>
    </row>
    <row r="1004" spans="4:37">
      <c r="D1004" s="6"/>
      <c r="E1004" s="6"/>
      <c r="F1004" s="7"/>
      <c r="G1004" s="7"/>
      <c r="H1004" s="7"/>
      <c r="I1004" s="7"/>
      <c r="J1004" s="7"/>
      <c r="K1004" s="7"/>
      <c r="L1004" s="7"/>
      <c r="M1004" s="7"/>
      <c r="N1004" s="7"/>
      <c r="O1004" s="7"/>
      <c r="P1004" s="7"/>
      <c r="Q1004" s="7"/>
      <c r="R1004" s="7"/>
      <c r="S1004" s="7"/>
      <c r="T1004" s="7"/>
      <c r="U1004" s="7"/>
      <c r="V1004" s="8"/>
      <c r="W1004" s="8"/>
      <c r="X1004" s="8"/>
      <c r="Y1004" s="8"/>
      <c r="Z1004" s="8"/>
      <c r="AA1004" s="8"/>
      <c r="AB1004" s="8"/>
      <c r="AC1004" s="8"/>
      <c r="AD1004" s="8"/>
      <c r="AE1004" s="8"/>
      <c r="AF1004" s="8"/>
      <c r="AG1004" s="8"/>
      <c r="AH1004" s="8"/>
      <c r="AI1004" s="8"/>
      <c r="AJ1004" s="8"/>
      <c r="AK1004" s="8"/>
    </row>
    <row r="1005" spans="4:37">
      <c r="D1005" s="6"/>
      <c r="E1005" s="6"/>
      <c r="F1005" s="7"/>
      <c r="G1005" s="7"/>
      <c r="H1005" s="7"/>
      <c r="I1005" s="7"/>
      <c r="J1005" s="7"/>
      <c r="K1005" s="7"/>
      <c r="L1005" s="7"/>
      <c r="M1005" s="7"/>
      <c r="N1005" s="7"/>
      <c r="O1005" s="7"/>
      <c r="P1005" s="7"/>
      <c r="Q1005" s="7"/>
      <c r="R1005" s="7"/>
      <c r="S1005" s="7"/>
      <c r="T1005" s="7"/>
      <c r="U1005" s="7"/>
      <c r="V1005" s="8"/>
      <c r="W1005" s="8"/>
      <c r="X1005" s="8"/>
      <c r="Y1005" s="8"/>
      <c r="Z1005" s="8"/>
      <c r="AA1005" s="8"/>
      <c r="AB1005" s="8"/>
      <c r="AC1005" s="8"/>
      <c r="AD1005" s="8"/>
      <c r="AE1005" s="8"/>
      <c r="AF1005" s="8"/>
      <c r="AG1005" s="8"/>
      <c r="AH1005" s="8"/>
      <c r="AI1005" s="8"/>
      <c r="AJ1005" s="8"/>
      <c r="AK1005" s="8"/>
    </row>
    <row r="1006" spans="4:37">
      <c r="D1006" s="6"/>
      <c r="E1006" s="6"/>
      <c r="F1006" s="7"/>
      <c r="G1006" s="7"/>
      <c r="H1006" s="7"/>
      <c r="I1006" s="7"/>
      <c r="J1006" s="7"/>
      <c r="K1006" s="7"/>
      <c r="L1006" s="7"/>
      <c r="M1006" s="7"/>
      <c r="N1006" s="7"/>
      <c r="O1006" s="7"/>
      <c r="P1006" s="7"/>
      <c r="Q1006" s="7"/>
      <c r="R1006" s="7"/>
      <c r="S1006" s="7"/>
      <c r="T1006" s="7"/>
      <c r="U1006" s="7"/>
      <c r="V1006" s="8"/>
      <c r="W1006" s="8"/>
      <c r="X1006" s="8"/>
      <c r="Y1006" s="8"/>
      <c r="Z1006" s="8"/>
      <c r="AA1006" s="8"/>
      <c r="AB1006" s="8"/>
      <c r="AC1006" s="8"/>
      <c r="AD1006" s="8"/>
      <c r="AE1006" s="8"/>
      <c r="AF1006" s="8"/>
      <c r="AG1006" s="8"/>
      <c r="AH1006" s="8"/>
      <c r="AI1006" s="8"/>
      <c r="AJ1006" s="8"/>
      <c r="AK1006" s="8"/>
    </row>
    <row r="1007" spans="4:37">
      <c r="D1007" s="6"/>
      <c r="E1007" s="6"/>
      <c r="F1007" s="7"/>
      <c r="G1007" s="7"/>
      <c r="H1007" s="7"/>
      <c r="I1007" s="7"/>
      <c r="J1007" s="7"/>
      <c r="K1007" s="7"/>
      <c r="L1007" s="7"/>
      <c r="M1007" s="7"/>
      <c r="N1007" s="7"/>
      <c r="O1007" s="7"/>
      <c r="P1007" s="7"/>
      <c r="Q1007" s="7"/>
      <c r="R1007" s="7"/>
      <c r="S1007" s="7"/>
      <c r="T1007" s="7"/>
      <c r="U1007" s="7"/>
      <c r="V1007" s="8"/>
      <c r="W1007" s="8"/>
      <c r="X1007" s="8"/>
      <c r="Y1007" s="8"/>
      <c r="Z1007" s="8"/>
      <c r="AA1007" s="8"/>
      <c r="AB1007" s="8"/>
      <c r="AC1007" s="8"/>
      <c r="AD1007" s="8"/>
      <c r="AE1007" s="8"/>
      <c r="AF1007" s="8"/>
      <c r="AG1007" s="8"/>
      <c r="AH1007" s="8"/>
      <c r="AI1007" s="8"/>
      <c r="AJ1007" s="8"/>
      <c r="AK1007" s="8"/>
    </row>
    <row r="1008" spans="4:37">
      <c r="D1008" s="6"/>
      <c r="E1008" s="6"/>
      <c r="F1008" s="7"/>
      <c r="G1008" s="7"/>
      <c r="H1008" s="7"/>
      <c r="I1008" s="7"/>
      <c r="J1008" s="7"/>
      <c r="K1008" s="7"/>
      <c r="L1008" s="7"/>
      <c r="M1008" s="7"/>
      <c r="N1008" s="7"/>
      <c r="O1008" s="7"/>
      <c r="P1008" s="7"/>
      <c r="Q1008" s="7"/>
      <c r="R1008" s="7"/>
      <c r="S1008" s="7"/>
      <c r="T1008" s="7"/>
      <c r="U1008" s="7"/>
      <c r="V1008" s="8"/>
      <c r="W1008" s="8"/>
      <c r="X1008" s="8"/>
      <c r="Y1008" s="8"/>
      <c r="Z1008" s="8"/>
      <c r="AA1008" s="8"/>
      <c r="AB1008" s="8"/>
      <c r="AC1008" s="8"/>
      <c r="AD1008" s="8"/>
      <c r="AE1008" s="8"/>
      <c r="AF1008" s="8"/>
      <c r="AG1008" s="8"/>
      <c r="AH1008" s="8"/>
      <c r="AI1008" s="8"/>
      <c r="AJ1008" s="8"/>
      <c r="AK1008" s="8"/>
    </row>
    <row r="1009" spans="4:37">
      <c r="D1009" s="6"/>
      <c r="E1009" s="6"/>
      <c r="F1009" s="7"/>
      <c r="G1009" s="7"/>
      <c r="H1009" s="7"/>
      <c r="I1009" s="7"/>
      <c r="J1009" s="7"/>
      <c r="K1009" s="7"/>
      <c r="L1009" s="7"/>
      <c r="M1009" s="7"/>
      <c r="N1009" s="7"/>
      <c r="O1009" s="7"/>
      <c r="P1009" s="7"/>
      <c r="Q1009" s="7"/>
      <c r="R1009" s="7"/>
      <c r="S1009" s="7"/>
      <c r="T1009" s="7"/>
      <c r="U1009" s="7"/>
      <c r="V1009" s="8"/>
      <c r="W1009" s="8"/>
      <c r="X1009" s="8"/>
      <c r="Y1009" s="8"/>
      <c r="Z1009" s="8"/>
      <c r="AA1009" s="8"/>
      <c r="AB1009" s="8"/>
      <c r="AC1009" s="8"/>
      <c r="AD1009" s="8"/>
      <c r="AE1009" s="8"/>
      <c r="AF1009" s="8"/>
      <c r="AG1009" s="8"/>
      <c r="AH1009" s="8"/>
      <c r="AI1009" s="8"/>
      <c r="AJ1009" s="8"/>
      <c r="AK1009" s="8"/>
    </row>
    <row r="1010" spans="4:37">
      <c r="D1010" s="6"/>
      <c r="E1010" s="6"/>
      <c r="F1010" s="7"/>
      <c r="G1010" s="7"/>
      <c r="H1010" s="7"/>
      <c r="I1010" s="7"/>
      <c r="J1010" s="7"/>
      <c r="K1010" s="7"/>
      <c r="L1010" s="7"/>
      <c r="M1010" s="7"/>
      <c r="N1010" s="7"/>
      <c r="O1010" s="7"/>
      <c r="P1010" s="7"/>
      <c r="Q1010" s="7"/>
      <c r="R1010" s="7"/>
      <c r="S1010" s="7"/>
      <c r="T1010" s="7"/>
      <c r="U1010" s="7"/>
      <c r="V1010" s="8"/>
      <c r="W1010" s="8"/>
      <c r="X1010" s="8"/>
      <c r="Y1010" s="8"/>
      <c r="Z1010" s="8"/>
      <c r="AA1010" s="8"/>
      <c r="AB1010" s="8"/>
      <c r="AC1010" s="8"/>
      <c r="AD1010" s="8"/>
      <c r="AE1010" s="8"/>
      <c r="AF1010" s="8"/>
      <c r="AG1010" s="8"/>
      <c r="AH1010" s="8"/>
      <c r="AI1010" s="8"/>
      <c r="AJ1010" s="8"/>
      <c r="AK1010" s="8"/>
    </row>
    <row r="1011" spans="4:37">
      <c r="D1011" s="6"/>
      <c r="E1011" s="6"/>
      <c r="F1011" s="7"/>
      <c r="G1011" s="7"/>
      <c r="H1011" s="7"/>
      <c r="I1011" s="7"/>
      <c r="J1011" s="7"/>
      <c r="K1011" s="7"/>
      <c r="L1011" s="7"/>
      <c r="M1011" s="7"/>
      <c r="N1011" s="7"/>
      <c r="O1011" s="7"/>
      <c r="P1011" s="7"/>
      <c r="Q1011" s="7"/>
      <c r="R1011" s="7"/>
      <c r="S1011" s="7"/>
      <c r="T1011" s="7"/>
      <c r="U1011" s="7"/>
      <c r="V1011" s="8"/>
      <c r="W1011" s="8"/>
      <c r="X1011" s="8"/>
      <c r="Y1011" s="8"/>
      <c r="Z1011" s="8"/>
      <c r="AA1011" s="8"/>
      <c r="AB1011" s="8"/>
      <c r="AC1011" s="8"/>
      <c r="AD1011" s="8"/>
      <c r="AE1011" s="8"/>
      <c r="AF1011" s="8"/>
      <c r="AG1011" s="8"/>
      <c r="AH1011" s="8"/>
      <c r="AI1011" s="8"/>
      <c r="AJ1011" s="8"/>
      <c r="AK1011" s="8"/>
    </row>
    <row r="1012" spans="4:37">
      <c r="D1012" s="6"/>
      <c r="E1012" s="6"/>
      <c r="F1012" s="7"/>
      <c r="G1012" s="7"/>
      <c r="H1012" s="7"/>
      <c r="I1012" s="7"/>
      <c r="J1012" s="7"/>
      <c r="K1012" s="7"/>
      <c r="L1012" s="7"/>
      <c r="M1012" s="7"/>
      <c r="N1012" s="7"/>
      <c r="O1012" s="7"/>
      <c r="P1012" s="7"/>
      <c r="Q1012" s="7"/>
      <c r="R1012" s="7"/>
      <c r="S1012" s="7"/>
      <c r="T1012" s="7"/>
      <c r="U1012" s="7"/>
      <c r="V1012" s="8"/>
      <c r="W1012" s="8"/>
      <c r="X1012" s="8"/>
      <c r="Y1012" s="8"/>
      <c r="Z1012" s="8"/>
      <c r="AA1012" s="8"/>
      <c r="AB1012" s="8"/>
      <c r="AC1012" s="8"/>
      <c r="AD1012" s="8"/>
      <c r="AE1012" s="8"/>
      <c r="AF1012" s="8"/>
      <c r="AG1012" s="8"/>
      <c r="AH1012" s="8"/>
      <c r="AI1012" s="8"/>
      <c r="AJ1012" s="8"/>
      <c r="AK1012" s="8"/>
    </row>
    <row r="1013" spans="4:37">
      <c r="D1013" s="6"/>
      <c r="E1013" s="6"/>
      <c r="F1013" s="7"/>
      <c r="G1013" s="7"/>
      <c r="H1013" s="7"/>
      <c r="I1013" s="7"/>
      <c r="J1013" s="7"/>
      <c r="K1013" s="7"/>
      <c r="L1013" s="7"/>
      <c r="M1013" s="7"/>
      <c r="N1013" s="7"/>
      <c r="O1013" s="7"/>
      <c r="P1013" s="7"/>
      <c r="Q1013" s="7"/>
      <c r="R1013" s="7"/>
      <c r="S1013" s="7"/>
      <c r="T1013" s="7"/>
      <c r="U1013" s="7"/>
      <c r="V1013" s="8"/>
      <c r="W1013" s="8"/>
      <c r="X1013" s="8"/>
      <c r="Y1013" s="8"/>
      <c r="Z1013" s="8"/>
      <c r="AA1013" s="8"/>
      <c r="AB1013" s="8"/>
      <c r="AC1013" s="8"/>
      <c r="AD1013" s="8"/>
      <c r="AE1013" s="8"/>
      <c r="AF1013" s="8"/>
      <c r="AG1013" s="8"/>
      <c r="AH1013" s="8"/>
      <c r="AI1013" s="8"/>
      <c r="AJ1013" s="8"/>
      <c r="AK1013" s="8"/>
    </row>
    <row r="1014" spans="4:37">
      <c r="D1014" s="6"/>
      <c r="E1014" s="6"/>
      <c r="F1014" s="7"/>
      <c r="G1014" s="7"/>
      <c r="H1014" s="7"/>
      <c r="I1014" s="7"/>
      <c r="J1014" s="7"/>
      <c r="K1014" s="7"/>
      <c r="L1014" s="7"/>
      <c r="M1014" s="7"/>
      <c r="N1014" s="7"/>
      <c r="O1014" s="7"/>
      <c r="P1014" s="7"/>
      <c r="Q1014" s="7"/>
      <c r="R1014" s="7"/>
      <c r="S1014" s="7"/>
      <c r="T1014" s="7"/>
      <c r="U1014" s="7"/>
      <c r="V1014" s="8"/>
      <c r="W1014" s="8"/>
      <c r="X1014" s="8"/>
      <c r="Y1014" s="8"/>
      <c r="Z1014" s="8"/>
      <c r="AA1014" s="8"/>
      <c r="AB1014" s="8"/>
      <c r="AC1014" s="8"/>
      <c r="AD1014" s="8"/>
      <c r="AE1014" s="8"/>
      <c r="AF1014" s="8"/>
      <c r="AG1014" s="8"/>
      <c r="AH1014" s="8"/>
      <c r="AI1014" s="8"/>
      <c r="AJ1014" s="8"/>
      <c r="AK1014" s="8"/>
    </row>
    <row r="1015" spans="4:37">
      <c r="D1015" s="6"/>
      <c r="E1015" s="6"/>
      <c r="F1015" s="7"/>
      <c r="G1015" s="7"/>
      <c r="H1015" s="7"/>
      <c r="I1015" s="7"/>
      <c r="J1015" s="7"/>
      <c r="K1015" s="7"/>
      <c r="L1015" s="7"/>
      <c r="M1015" s="7"/>
      <c r="N1015" s="7"/>
      <c r="O1015" s="7"/>
      <c r="P1015" s="7"/>
      <c r="Q1015" s="7"/>
      <c r="R1015" s="7"/>
      <c r="S1015" s="7"/>
      <c r="T1015" s="7"/>
      <c r="U1015" s="7"/>
      <c r="V1015" s="8"/>
      <c r="W1015" s="8"/>
      <c r="X1015" s="8"/>
      <c r="Y1015" s="8"/>
      <c r="Z1015" s="8"/>
      <c r="AA1015" s="8"/>
      <c r="AB1015" s="8"/>
      <c r="AC1015" s="8"/>
      <c r="AD1015" s="8"/>
      <c r="AE1015" s="8"/>
      <c r="AF1015" s="8"/>
      <c r="AG1015" s="8"/>
      <c r="AH1015" s="8"/>
      <c r="AI1015" s="8"/>
      <c r="AJ1015" s="8"/>
      <c r="AK1015" s="8"/>
    </row>
    <row r="1016" spans="4:37">
      <c r="D1016" s="6"/>
      <c r="E1016" s="6"/>
      <c r="F1016" s="7"/>
      <c r="G1016" s="7"/>
      <c r="H1016" s="7"/>
      <c r="I1016" s="7"/>
      <c r="J1016" s="7"/>
      <c r="K1016" s="7"/>
      <c r="L1016" s="7"/>
      <c r="M1016" s="7"/>
      <c r="N1016" s="7"/>
      <c r="O1016" s="7"/>
      <c r="P1016" s="7"/>
      <c r="Q1016" s="7"/>
      <c r="R1016" s="7"/>
      <c r="S1016" s="7"/>
      <c r="T1016" s="7"/>
      <c r="U1016" s="7"/>
      <c r="V1016" s="8"/>
      <c r="W1016" s="8"/>
      <c r="X1016" s="8"/>
      <c r="Y1016" s="8"/>
      <c r="Z1016" s="8"/>
      <c r="AA1016" s="8"/>
      <c r="AB1016" s="8"/>
      <c r="AC1016" s="8"/>
      <c r="AD1016" s="8"/>
      <c r="AE1016" s="8"/>
      <c r="AF1016" s="8"/>
      <c r="AG1016" s="8"/>
      <c r="AH1016" s="8"/>
      <c r="AI1016" s="8"/>
      <c r="AJ1016" s="8"/>
      <c r="AK1016" s="8"/>
    </row>
    <row r="1017" spans="4:37">
      <c r="D1017" s="6"/>
      <c r="E1017" s="6"/>
      <c r="F1017" s="7"/>
      <c r="G1017" s="7"/>
      <c r="H1017" s="7"/>
      <c r="I1017" s="7"/>
      <c r="J1017" s="7"/>
      <c r="K1017" s="7"/>
      <c r="L1017" s="7"/>
      <c r="M1017" s="7"/>
      <c r="N1017" s="7"/>
      <c r="O1017" s="7"/>
      <c r="P1017" s="7"/>
      <c r="Q1017" s="7"/>
      <c r="R1017" s="7"/>
      <c r="S1017" s="7"/>
      <c r="T1017" s="7"/>
      <c r="U1017" s="7"/>
      <c r="V1017" s="8"/>
      <c r="W1017" s="8"/>
      <c r="X1017" s="8"/>
      <c r="Y1017" s="8"/>
      <c r="Z1017" s="8"/>
      <c r="AA1017" s="8"/>
      <c r="AB1017" s="8"/>
      <c r="AC1017" s="8"/>
      <c r="AD1017" s="8"/>
      <c r="AE1017" s="8"/>
      <c r="AF1017" s="8"/>
      <c r="AG1017" s="8"/>
      <c r="AH1017" s="8"/>
      <c r="AI1017" s="8"/>
      <c r="AJ1017" s="8"/>
      <c r="AK1017" s="8"/>
    </row>
    <row r="1018" spans="4:37">
      <c r="D1018" s="6"/>
      <c r="E1018" s="6"/>
      <c r="F1018" s="7"/>
      <c r="G1018" s="7"/>
      <c r="H1018" s="7"/>
      <c r="I1018" s="7"/>
      <c r="J1018" s="7"/>
      <c r="K1018" s="7"/>
      <c r="L1018" s="7"/>
      <c r="M1018" s="7"/>
      <c r="N1018" s="7"/>
      <c r="O1018" s="7"/>
      <c r="P1018" s="7"/>
      <c r="Q1018" s="7"/>
      <c r="R1018" s="7"/>
      <c r="S1018" s="7"/>
      <c r="T1018" s="7"/>
      <c r="U1018" s="7"/>
      <c r="V1018" s="8"/>
      <c r="W1018" s="8"/>
      <c r="X1018" s="8"/>
      <c r="Y1018" s="8"/>
      <c r="Z1018" s="8"/>
      <c r="AA1018" s="8"/>
      <c r="AB1018" s="8"/>
      <c r="AC1018" s="8"/>
      <c r="AD1018" s="8"/>
      <c r="AE1018" s="8"/>
      <c r="AF1018" s="8"/>
      <c r="AG1018" s="8"/>
      <c r="AH1018" s="8"/>
      <c r="AI1018" s="8"/>
      <c r="AJ1018" s="8"/>
      <c r="AK1018" s="8"/>
    </row>
    <row r="1019" spans="4:37">
      <c r="D1019" s="6"/>
      <c r="E1019" s="6"/>
      <c r="F1019" s="7"/>
      <c r="G1019" s="7"/>
      <c r="H1019" s="7"/>
      <c r="I1019" s="7"/>
      <c r="J1019" s="7"/>
      <c r="K1019" s="7"/>
      <c r="L1019" s="7"/>
      <c r="M1019" s="7"/>
      <c r="N1019" s="7"/>
      <c r="O1019" s="7"/>
      <c r="P1019" s="7"/>
      <c r="Q1019" s="7"/>
      <c r="R1019" s="7"/>
      <c r="S1019" s="7"/>
      <c r="T1019" s="7"/>
      <c r="U1019" s="7"/>
      <c r="V1019" s="8"/>
      <c r="W1019" s="8"/>
      <c r="X1019" s="8"/>
      <c r="Y1019" s="8"/>
      <c r="Z1019" s="8"/>
      <c r="AA1019" s="8"/>
      <c r="AB1019" s="8"/>
      <c r="AC1019" s="8"/>
      <c r="AD1019" s="8"/>
      <c r="AE1019" s="8"/>
      <c r="AF1019" s="8"/>
      <c r="AG1019" s="8"/>
      <c r="AH1019" s="8"/>
      <c r="AI1019" s="8"/>
      <c r="AJ1019" s="8"/>
      <c r="AK1019" s="8"/>
    </row>
    <row r="1020" spans="4:37">
      <c r="D1020" s="6"/>
      <c r="E1020" s="6"/>
      <c r="F1020" s="7"/>
      <c r="G1020" s="7"/>
      <c r="H1020" s="7"/>
      <c r="I1020" s="7"/>
      <c r="J1020" s="7"/>
      <c r="K1020" s="7"/>
      <c r="L1020" s="7"/>
      <c r="M1020" s="7"/>
      <c r="N1020" s="7"/>
      <c r="O1020" s="7"/>
      <c r="P1020" s="7"/>
      <c r="Q1020" s="7"/>
      <c r="R1020" s="7"/>
      <c r="S1020" s="7"/>
      <c r="T1020" s="7"/>
      <c r="U1020" s="7"/>
      <c r="V1020" s="8"/>
      <c r="W1020" s="8"/>
      <c r="X1020" s="8"/>
      <c r="Y1020" s="8"/>
      <c r="Z1020" s="8"/>
      <c r="AA1020" s="8"/>
      <c r="AB1020" s="8"/>
      <c r="AC1020" s="8"/>
      <c r="AD1020" s="8"/>
      <c r="AE1020" s="8"/>
      <c r="AF1020" s="8"/>
      <c r="AG1020" s="8"/>
      <c r="AH1020" s="8"/>
      <c r="AI1020" s="8"/>
      <c r="AJ1020" s="8"/>
      <c r="AK1020" s="8"/>
    </row>
    <row r="1021" spans="4:37">
      <c r="D1021" s="6"/>
      <c r="E1021" s="6"/>
      <c r="F1021" s="7"/>
      <c r="G1021" s="7"/>
      <c r="H1021" s="7"/>
      <c r="I1021" s="7"/>
      <c r="J1021" s="7"/>
      <c r="K1021" s="7"/>
      <c r="L1021" s="7"/>
      <c r="M1021" s="7"/>
      <c r="N1021" s="7"/>
      <c r="O1021" s="7"/>
      <c r="P1021" s="7"/>
      <c r="Q1021" s="7"/>
      <c r="R1021" s="7"/>
      <c r="S1021" s="7"/>
      <c r="T1021" s="7"/>
      <c r="U1021" s="7"/>
      <c r="V1021" s="8"/>
      <c r="W1021" s="8"/>
      <c r="X1021" s="8"/>
      <c r="Y1021" s="8"/>
      <c r="Z1021" s="8"/>
      <c r="AA1021" s="8"/>
      <c r="AB1021" s="8"/>
      <c r="AC1021" s="8"/>
      <c r="AD1021" s="8"/>
      <c r="AE1021" s="8"/>
      <c r="AF1021" s="8"/>
      <c r="AG1021" s="8"/>
      <c r="AH1021" s="8"/>
      <c r="AI1021" s="8"/>
      <c r="AJ1021" s="8"/>
      <c r="AK1021" s="8"/>
    </row>
    <row r="1022" spans="4:37">
      <c r="D1022" s="6"/>
      <c r="E1022" s="6"/>
      <c r="F1022" s="7"/>
      <c r="G1022" s="7"/>
      <c r="H1022" s="7"/>
      <c r="I1022" s="7"/>
      <c r="J1022" s="7"/>
      <c r="K1022" s="7"/>
      <c r="L1022" s="7"/>
      <c r="M1022" s="7"/>
      <c r="N1022" s="7"/>
      <c r="O1022" s="7"/>
      <c r="P1022" s="7"/>
      <c r="Q1022" s="7"/>
      <c r="R1022" s="7"/>
      <c r="S1022" s="7"/>
      <c r="T1022" s="7"/>
      <c r="U1022" s="7"/>
      <c r="V1022" s="8"/>
      <c r="W1022" s="8"/>
      <c r="X1022" s="8"/>
      <c r="Y1022" s="8"/>
      <c r="Z1022" s="8"/>
      <c r="AA1022" s="8"/>
      <c r="AB1022" s="8"/>
      <c r="AC1022" s="8"/>
      <c r="AD1022" s="8"/>
      <c r="AE1022" s="8"/>
      <c r="AF1022" s="8"/>
      <c r="AG1022" s="8"/>
      <c r="AH1022" s="8"/>
      <c r="AI1022" s="8"/>
      <c r="AJ1022" s="8"/>
      <c r="AK1022" s="8"/>
    </row>
    <row r="1023" spans="4:37">
      <c r="D1023" s="6"/>
      <c r="E1023" s="6"/>
      <c r="F1023" s="7"/>
      <c r="G1023" s="7"/>
      <c r="H1023" s="7"/>
      <c r="I1023" s="7"/>
      <c r="J1023" s="7"/>
      <c r="K1023" s="7"/>
      <c r="L1023" s="7"/>
      <c r="M1023" s="7"/>
      <c r="N1023" s="7"/>
      <c r="O1023" s="7"/>
      <c r="P1023" s="7"/>
      <c r="Q1023" s="7"/>
      <c r="R1023" s="7"/>
      <c r="S1023" s="7"/>
      <c r="T1023" s="7"/>
      <c r="U1023" s="7"/>
      <c r="V1023" s="8"/>
      <c r="W1023" s="8"/>
      <c r="X1023" s="8"/>
      <c r="Y1023" s="8"/>
      <c r="Z1023" s="8"/>
      <c r="AA1023" s="8"/>
      <c r="AB1023" s="8"/>
      <c r="AC1023" s="8"/>
      <c r="AD1023" s="8"/>
      <c r="AE1023" s="8"/>
      <c r="AF1023" s="8"/>
      <c r="AG1023" s="8"/>
      <c r="AH1023" s="8"/>
      <c r="AI1023" s="8"/>
      <c r="AJ1023" s="8"/>
      <c r="AK1023" s="8"/>
    </row>
    <row r="1024" spans="4:37">
      <c r="D1024" s="6"/>
      <c r="E1024" s="6"/>
      <c r="F1024" s="7"/>
      <c r="G1024" s="7"/>
      <c r="H1024" s="7"/>
      <c r="I1024" s="7"/>
      <c r="J1024" s="7"/>
      <c r="K1024" s="7"/>
      <c r="L1024" s="7"/>
      <c r="M1024" s="7"/>
      <c r="N1024" s="7"/>
      <c r="O1024" s="7"/>
      <c r="P1024" s="7"/>
      <c r="Q1024" s="7"/>
      <c r="R1024" s="7"/>
      <c r="S1024" s="7"/>
      <c r="T1024" s="7"/>
      <c r="U1024" s="7"/>
      <c r="V1024" s="8"/>
      <c r="W1024" s="8"/>
      <c r="X1024" s="8"/>
      <c r="Y1024" s="8"/>
      <c r="Z1024" s="8"/>
      <c r="AA1024" s="8"/>
      <c r="AB1024" s="8"/>
      <c r="AC1024" s="8"/>
      <c r="AD1024" s="8"/>
      <c r="AE1024" s="8"/>
      <c r="AF1024" s="8"/>
      <c r="AG1024" s="8"/>
      <c r="AH1024" s="8"/>
      <c r="AI1024" s="8"/>
      <c r="AJ1024" s="8"/>
      <c r="AK1024" s="8"/>
    </row>
    <row r="1025" spans="4:37">
      <c r="D1025" s="6"/>
      <c r="E1025" s="6"/>
      <c r="F1025" s="7"/>
      <c r="G1025" s="7"/>
      <c r="H1025" s="7"/>
      <c r="I1025" s="7"/>
      <c r="J1025" s="7"/>
      <c r="K1025" s="7"/>
      <c r="L1025" s="7"/>
      <c r="M1025" s="7"/>
      <c r="N1025" s="7"/>
      <c r="O1025" s="7"/>
      <c r="P1025" s="7"/>
      <c r="Q1025" s="7"/>
      <c r="R1025" s="7"/>
      <c r="S1025" s="7"/>
      <c r="T1025" s="7"/>
      <c r="U1025" s="7"/>
      <c r="V1025" s="8"/>
      <c r="W1025" s="8"/>
      <c r="X1025" s="8"/>
      <c r="Y1025" s="8"/>
      <c r="Z1025" s="8"/>
      <c r="AA1025" s="8"/>
      <c r="AB1025" s="8"/>
      <c r="AC1025" s="8"/>
      <c r="AD1025" s="8"/>
      <c r="AE1025" s="8"/>
      <c r="AF1025" s="8"/>
      <c r="AG1025" s="8"/>
      <c r="AH1025" s="8"/>
      <c r="AI1025" s="8"/>
      <c r="AJ1025" s="8"/>
      <c r="AK1025" s="8"/>
    </row>
    <row r="1026" spans="4:37">
      <c r="D1026" s="6"/>
      <c r="E1026" s="6"/>
      <c r="F1026" s="7"/>
      <c r="G1026" s="7"/>
      <c r="H1026" s="7"/>
      <c r="I1026" s="7"/>
      <c r="J1026" s="7"/>
      <c r="K1026" s="7"/>
      <c r="L1026" s="7"/>
      <c r="M1026" s="7"/>
      <c r="N1026" s="7"/>
      <c r="O1026" s="7"/>
      <c r="P1026" s="7"/>
      <c r="Q1026" s="7"/>
      <c r="R1026" s="7"/>
      <c r="S1026" s="7"/>
      <c r="T1026" s="7"/>
      <c r="U1026" s="7"/>
      <c r="V1026" s="8"/>
      <c r="W1026" s="8"/>
      <c r="X1026" s="8"/>
      <c r="Y1026" s="8"/>
      <c r="Z1026" s="8"/>
      <c r="AA1026" s="8"/>
      <c r="AB1026" s="8"/>
      <c r="AC1026" s="8"/>
      <c r="AD1026" s="8"/>
      <c r="AE1026" s="8"/>
      <c r="AF1026" s="8"/>
      <c r="AG1026" s="8"/>
      <c r="AH1026" s="8"/>
      <c r="AI1026" s="8"/>
      <c r="AJ1026" s="8"/>
      <c r="AK1026" s="8"/>
    </row>
    <row r="1027" spans="4:37">
      <c r="D1027" s="6"/>
      <c r="E1027" s="6"/>
      <c r="F1027" s="7"/>
      <c r="G1027" s="7"/>
      <c r="H1027" s="7"/>
      <c r="I1027" s="7"/>
      <c r="J1027" s="7"/>
      <c r="K1027" s="7"/>
      <c r="L1027" s="7"/>
      <c r="M1027" s="7"/>
      <c r="N1027" s="7"/>
      <c r="O1027" s="7"/>
      <c r="P1027" s="7"/>
      <c r="Q1027" s="7"/>
      <c r="R1027" s="7"/>
      <c r="S1027" s="7"/>
      <c r="T1027" s="7"/>
      <c r="U1027" s="7"/>
      <c r="V1027" s="8"/>
      <c r="W1027" s="8"/>
      <c r="X1027" s="8"/>
      <c r="Y1027" s="8"/>
      <c r="Z1027" s="8"/>
      <c r="AA1027" s="8"/>
      <c r="AB1027" s="8"/>
      <c r="AC1027" s="8"/>
      <c r="AD1027" s="8"/>
      <c r="AE1027" s="8"/>
      <c r="AF1027" s="8"/>
      <c r="AG1027" s="8"/>
      <c r="AH1027" s="8"/>
      <c r="AI1027" s="8"/>
      <c r="AJ1027" s="8"/>
      <c r="AK1027" s="8"/>
    </row>
    <row r="1028" spans="4:37">
      <c r="D1028" s="6"/>
      <c r="E1028" s="6"/>
      <c r="F1028" s="7"/>
      <c r="G1028" s="7"/>
      <c r="H1028" s="7"/>
      <c r="I1028" s="7"/>
      <c r="J1028" s="7"/>
      <c r="K1028" s="7"/>
      <c r="L1028" s="7"/>
      <c r="M1028" s="7"/>
      <c r="N1028" s="7"/>
      <c r="O1028" s="7"/>
      <c r="P1028" s="7"/>
      <c r="Q1028" s="7"/>
      <c r="R1028" s="7"/>
      <c r="S1028" s="7"/>
      <c r="T1028" s="7"/>
      <c r="U1028" s="7"/>
      <c r="V1028" s="8"/>
      <c r="W1028" s="8"/>
      <c r="X1028" s="8"/>
      <c r="Y1028" s="8"/>
      <c r="Z1028" s="8"/>
      <c r="AA1028" s="8"/>
      <c r="AB1028" s="8"/>
      <c r="AC1028" s="8"/>
      <c r="AD1028" s="8"/>
      <c r="AE1028" s="8"/>
      <c r="AF1028" s="8"/>
      <c r="AG1028" s="8"/>
      <c r="AH1028" s="8"/>
      <c r="AI1028" s="8"/>
      <c r="AJ1028" s="8"/>
      <c r="AK1028" s="8"/>
    </row>
    <row r="1029" spans="4:37">
      <c r="D1029" s="6"/>
      <c r="E1029" s="6"/>
      <c r="F1029" s="7"/>
      <c r="G1029" s="7"/>
      <c r="H1029" s="7"/>
      <c r="I1029" s="7"/>
      <c r="J1029" s="7"/>
      <c r="K1029" s="7"/>
      <c r="L1029" s="7"/>
      <c r="M1029" s="7"/>
      <c r="N1029" s="7"/>
      <c r="O1029" s="7"/>
      <c r="P1029" s="7"/>
      <c r="Q1029" s="7"/>
      <c r="R1029" s="7"/>
      <c r="S1029" s="7"/>
      <c r="T1029" s="7"/>
      <c r="U1029" s="7"/>
      <c r="V1029" s="8"/>
      <c r="W1029" s="8"/>
      <c r="X1029" s="8"/>
      <c r="Y1029" s="8"/>
      <c r="Z1029" s="8"/>
      <c r="AA1029" s="8"/>
      <c r="AB1029" s="8"/>
      <c r="AC1029" s="8"/>
      <c r="AD1029" s="8"/>
      <c r="AE1029" s="8"/>
      <c r="AF1029" s="8"/>
      <c r="AG1029" s="8"/>
      <c r="AH1029" s="8"/>
      <c r="AI1029" s="8"/>
      <c r="AJ1029" s="8"/>
      <c r="AK1029" s="8"/>
    </row>
    <row r="1030" spans="4:37">
      <c r="D1030" s="6"/>
      <c r="E1030" s="6"/>
      <c r="F1030" s="7"/>
      <c r="G1030" s="7"/>
      <c r="H1030" s="7"/>
      <c r="I1030" s="7"/>
      <c r="J1030" s="7"/>
      <c r="K1030" s="7"/>
      <c r="L1030" s="7"/>
      <c r="M1030" s="7"/>
      <c r="N1030" s="7"/>
      <c r="O1030" s="7"/>
      <c r="P1030" s="7"/>
      <c r="Q1030" s="7"/>
      <c r="R1030" s="7"/>
      <c r="S1030" s="7"/>
      <c r="T1030" s="7"/>
      <c r="U1030" s="7"/>
      <c r="V1030" s="8"/>
      <c r="W1030" s="8"/>
      <c r="X1030" s="8"/>
      <c r="Y1030" s="8"/>
      <c r="Z1030" s="8"/>
      <c r="AA1030" s="8"/>
      <c r="AB1030" s="8"/>
      <c r="AC1030" s="8"/>
      <c r="AD1030" s="8"/>
      <c r="AE1030" s="8"/>
      <c r="AF1030" s="8"/>
      <c r="AG1030" s="8"/>
      <c r="AH1030" s="8"/>
      <c r="AI1030" s="8"/>
      <c r="AJ1030" s="8"/>
      <c r="AK1030" s="8"/>
    </row>
    <row r="1031" spans="4:37">
      <c r="D1031" s="6"/>
      <c r="E1031" s="6"/>
      <c r="F1031" s="7"/>
      <c r="G1031" s="7"/>
      <c r="H1031" s="7"/>
      <c r="I1031" s="7"/>
      <c r="J1031" s="7"/>
      <c r="K1031" s="7"/>
      <c r="L1031" s="7"/>
      <c r="M1031" s="7"/>
      <c r="N1031" s="7"/>
      <c r="O1031" s="7"/>
      <c r="P1031" s="7"/>
      <c r="Q1031" s="7"/>
      <c r="R1031" s="7"/>
      <c r="S1031" s="7"/>
      <c r="T1031" s="7"/>
      <c r="U1031" s="7"/>
      <c r="V1031" s="8"/>
      <c r="W1031" s="8"/>
      <c r="X1031" s="8"/>
      <c r="Y1031" s="8"/>
      <c r="Z1031" s="8"/>
      <c r="AA1031" s="8"/>
      <c r="AB1031" s="8"/>
      <c r="AC1031" s="8"/>
      <c r="AD1031" s="8"/>
      <c r="AE1031" s="8"/>
      <c r="AF1031" s="8"/>
      <c r="AG1031" s="8"/>
      <c r="AH1031" s="8"/>
      <c r="AI1031" s="8"/>
      <c r="AJ1031" s="8"/>
      <c r="AK1031" s="8"/>
    </row>
    <row r="1032" spans="4:37">
      <c r="D1032" s="6"/>
      <c r="E1032" s="6"/>
      <c r="F1032" s="7"/>
      <c r="G1032" s="7"/>
      <c r="H1032" s="7"/>
      <c r="I1032" s="7"/>
      <c r="J1032" s="7"/>
      <c r="K1032" s="7"/>
      <c r="L1032" s="7"/>
      <c r="M1032" s="7"/>
      <c r="N1032" s="7"/>
      <c r="O1032" s="7"/>
      <c r="P1032" s="7"/>
      <c r="Q1032" s="7"/>
      <c r="R1032" s="7"/>
      <c r="S1032" s="7"/>
      <c r="T1032" s="7"/>
      <c r="U1032" s="7"/>
      <c r="V1032" s="8"/>
      <c r="W1032" s="8"/>
      <c r="X1032" s="8"/>
      <c r="Y1032" s="8"/>
      <c r="Z1032" s="8"/>
      <c r="AA1032" s="8"/>
      <c r="AB1032" s="8"/>
      <c r="AC1032" s="8"/>
      <c r="AD1032" s="8"/>
      <c r="AE1032" s="8"/>
      <c r="AF1032" s="8"/>
      <c r="AG1032" s="8"/>
      <c r="AH1032" s="8"/>
      <c r="AI1032" s="8"/>
      <c r="AJ1032" s="8"/>
      <c r="AK1032" s="8"/>
    </row>
    <row r="1033" spans="4:37">
      <c r="D1033" s="6"/>
      <c r="E1033" s="6"/>
      <c r="F1033" s="7"/>
      <c r="G1033" s="7"/>
      <c r="H1033" s="7"/>
      <c r="I1033" s="7"/>
      <c r="J1033" s="7"/>
      <c r="K1033" s="7"/>
      <c r="L1033" s="7"/>
      <c r="M1033" s="7"/>
      <c r="N1033" s="7"/>
      <c r="O1033" s="7"/>
      <c r="P1033" s="7"/>
      <c r="Q1033" s="7"/>
      <c r="R1033" s="7"/>
      <c r="S1033" s="7"/>
      <c r="T1033" s="7"/>
      <c r="U1033" s="7"/>
      <c r="V1033" s="8"/>
      <c r="W1033" s="8"/>
      <c r="X1033" s="8"/>
      <c r="Y1033" s="8"/>
      <c r="Z1033" s="8"/>
      <c r="AA1033" s="8"/>
      <c r="AB1033" s="8"/>
      <c r="AC1033" s="8"/>
      <c r="AD1033" s="8"/>
      <c r="AE1033" s="8"/>
      <c r="AF1033" s="8"/>
      <c r="AG1033" s="8"/>
      <c r="AH1033" s="8"/>
      <c r="AI1033" s="8"/>
      <c r="AJ1033" s="8"/>
      <c r="AK1033" s="8"/>
    </row>
    <row r="1034" spans="4:37">
      <c r="D1034" s="6"/>
      <c r="E1034" s="6"/>
      <c r="F1034" s="7"/>
      <c r="G1034" s="7"/>
      <c r="H1034" s="7"/>
      <c r="I1034" s="7"/>
      <c r="J1034" s="7"/>
      <c r="K1034" s="7"/>
      <c r="L1034" s="7"/>
      <c r="M1034" s="7"/>
      <c r="N1034" s="7"/>
      <c r="O1034" s="7"/>
      <c r="P1034" s="7"/>
      <c r="Q1034" s="7"/>
      <c r="R1034" s="7"/>
      <c r="S1034" s="7"/>
      <c r="T1034" s="7"/>
      <c r="U1034" s="7"/>
      <c r="V1034" s="8"/>
      <c r="W1034" s="8"/>
      <c r="X1034" s="8"/>
      <c r="Y1034" s="8"/>
      <c r="Z1034" s="8"/>
      <c r="AA1034" s="8"/>
      <c r="AB1034" s="8"/>
      <c r="AC1034" s="8"/>
      <c r="AD1034" s="8"/>
      <c r="AE1034" s="8"/>
      <c r="AF1034" s="8"/>
      <c r="AG1034" s="8"/>
      <c r="AH1034" s="8"/>
      <c r="AI1034" s="8"/>
      <c r="AJ1034" s="8"/>
      <c r="AK1034" s="8"/>
    </row>
    <row r="1035" spans="4:37">
      <c r="D1035" s="6"/>
      <c r="E1035" s="6"/>
      <c r="F1035" s="7"/>
      <c r="G1035" s="7"/>
      <c r="H1035" s="7"/>
      <c r="I1035" s="7"/>
      <c r="J1035" s="7"/>
      <c r="K1035" s="7"/>
      <c r="L1035" s="7"/>
      <c r="M1035" s="7"/>
      <c r="N1035" s="7"/>
      <c r="O1035" s="7"/>
      <c r="P1035" s="7"/>
      <c r="Q1035" s="7"/>
      <c r="R1035" s="7"/>
      <c r="S1035" s="7"/>
      <c r="T1035" s="7"/>
      <c r="U1035" s="7"/>
      <c r="V1035" s="8"/>
      <c r="W1035" s="8"/>
      <c r="X1035" s="8"/>
      <c r="Y1035" s="8"/>
      <c r="Z1035" s="8"/>
      <c r="AA1035" s="8"/>
      <c r="AB1035" s="8"/>
      <c r="AC1035" s="8"/>
      <c r="AD1035" s="8"/>
      <c r="AE1035" s="8"/>
      <c r="AF1035" s="8"/>
      <c r="AG1035" s="8"/>
      <c r="AH1035" s="8"/>
      <c r="AI1035" s="8"/>
      <c r="AJ1035" s="8"/>
      <c r="AK1035" s="8"/>
    </row>
    <row r="1036" spans="4:37">
      <c r="D1036" s="6"/>
      <c r="E1036" s="6"/>
      <c r="F1036" s="7"/>
      <c r="G1036" s="7"/>
      <c r="H1036" s="7"/>
      <c r="I1036" s="7"/>
      <c r="J1036" s="7"/>
      <c r="K1036" s="7"/>
      <c r="L1036" s="7"/>
      <c r="M1036" s="7"/>
      <c r="N1036" s="7"/>
      <c r="O1036" s="7"/>
      <c r="P1036" s="7"/>
      <c r="Q1036" s="7"/>
      <c r="R1036" s="7"/>
      <c r="S1036" s="7"/>
      <c r="T1036" s="7"/>
      <c r="U1036" s="7"/>
      <c r="V1036" s="8"/>
      <c r="W1036" s="8"/>
      <c r="X1036" s="8"/>
      <c r="Y1036" s="8"/>
      <c r="Z1036" s="8"/>
      <c r="AA1036" s="8"/>
      <c r="AB1036" s="8"/>
      <c r="AC1036" s="8"/>
      <c r="AD1036" s="8"/>
      <c r="AE1036" s="8"/>
      <c r="AF1036" s="8"/>
      <c r="AG1036" s="8"/>
      <c r="AH1036" s="8"/>
      <c r="AI1036" s="8"/>
      <c r="AJ1036" s="8"/>
      <c r="AK1036" s="8"/>
    </row>
    <row r="1037" spans="4:37">
      <c r="D1037" s="6"/>
      <c r="E1037" s="6"/>
      <c r="F1037" s="7"/>
      <c r="G1037" s="7"/>
      <c r="H1037" s="7"/>
      <c r="I1037" s="7"/>
      <c r="J1037" s="7"/>
      <c r="K1037" s="7"/>
      <c r="L1037" s="7"/>
      <c r="M1037" s="7"/>
      <c r="N1037" s="7"/>
      <c r="O1037" s="7"/>
      <c r="P1037" s="7"/>
      <c r="Q1037" s="7"/>
      <c r="R1037" s="7"/>
      <c r="S1037" s="7"/>
      <c r="T1037" s="7"/>
      <c r="U1037" s="7"/>
      <c r="V1037" s="8"/>
      <c r="W1037" s="8"/>
      <c r="X1037" s="8"/>
      <c r="Y1037" s="8"/>
      <c r="Z1037" s="8"/>
      <c r="AA1037" s="8"/>
      <c r="AB1037" s="8"/>
      <c r="AC1037" s="8"/>
      <c r="AD1037" s="8"/>
      <c r="AE1037" s="8"/>
      <c r="AF1037" s="8"/>
      <c r="AG1037" s="8"/>
      <c r="AH1037" s="8"/>
      <c r="AI1037" s="8"/>
      <c r="AJ1037" s="8"/>
      <c r="AK1037" s="8"/>
    </row>
    <row r="1038" spans="4:37">
      <c r="D1038" s="6"/>
      <c r="E1038" s="6"/>
      <c r="F1038" s="7"/>
      <c r="G1038" s="7"/>
      <c r="H1038" s="7"/>
      <c r="I1038" s="7"/>
      <c r="J1038" s="7"/>
      <c r="K1038" s="7"/>
      <c r="L1038" s="7"/>
      <c r="M1038" s="7"/>
      <c r="N1038" s="7"/>
      <c r="O1038" s="7"/>
      <c r="P1038" s="7"/>
      <c r="Q1038" s="7"/>
      <c r="R1038" s="7"/>
      <c r="S1038" s="7"/>
      <c r="T1038" s="7"/>
      <c r="U1038" s="7"/>
      <c r="V1038" s="8"/>
      <c r="W1038" s="8"/>
      <c r="X1038" s="8"/>
      <c r="Y1038" s="8"/>
      <c r="Z1038" s="8"/>
      <c r="AA1038" s="8"/>
      <c r="AB1038" s="8"/>
      <c r="AC1038" s="8"/>
      <c r="AD1038" s="8"/>
      <c r="AE1038" s="8"/>
      <c r="AF1038" s="8"/>
      <c r="AG1038" s="8"/>
      <c r="AH1038" s="8"/>
      <c r="AI1038" s="8"/>
      <c r="AJ1038" s="8"/>
      <c r="AK1038" s="8"/>
    </row>
    <row r="1039" spans="4:37">
      <c r="D1039" s="6"/>
      <c r="E1039" s="6"/>
      <c r="F1039" s="7"/>
      <c r="G1039" s="7"/>
      <c r="H1039" s="7"/>
      <c r="I1039" s="7"/>
      <c r="J1039" s="7"/>
      <c r="K1039" s="7"/>
      <c r="L1039" s="7"/>
      <c r="M1039" s="7"/>
      <c r="N1039" s="7"/>
      <c r="O1039" s="7"/>
      <c r="P1039" s="7"/>
      <c r="Q1039" s="7"/>
      <c r="R1039" s="7"/>
      <c r="S1039" s="7"/>
      <c r="T1039" s="7"/>
      <c r="U1039" s="7"/>
      <c r="V1039" s="8"/>
      <c r="W1039" s="8"/>
      <c r="X1039" s="8"/>
      <c r="Y1039" s="8"/>
      <c r="Z1039" s="8"/>
      <c r="AA1039" s="8"/>
      <c r="AB1039" s="8"/>
      <c r="AC1039" s="8"/>
      <c r="AD1039" s="8"/>
      <c r="AE1039" s="8"/>
      <c r="AF1039" s="8"/>
      <c r="AG1039" s="8"/>
      <c r="AH1039" s="8"/>
      <c r="AI1039" s="8"/>
      <c r="AJ1039" s="8"/>
      <c r="AK1039" s="8"/>
    </row>
    <row r="1040" spans="4:37">
      <c r="D1040" s="6"/>
      <c r="E1040" s="6"/>
      <c r="F1040" s="7"/>
      <c r="G1040" s="7"/>
      <c r="H1040" s="7"/>
      <c r="I1040" s="7"/>
      <c r="J1040" s="7"/>
      <c r="K1040" s="7"/>
      <c r="L1040" s="7"/>
      <c r="M1040" s="7"/>
      <c r="N1040" s="7"/>
      <c r="O1040" s="7"/>
      <c r="P1040" s="7"/>
      <c r="Q1040" s="7"/>
      <c r="R1040" s="7"/>
      <c r="S1040" s="7"/>
      <c r="T1040" s="7"/>
      <c r="U1040" s="7"/>
      <c r="V1040" s="8"/>
      <c r="W1040" s="8"/>
      <c r="X1040" s="8"/>
      <c r="Y1040" s="8"/>
      <c r="Z1040" s="8"/>
      <c r="AA1040" s="8"/>
      <c r="AB1040" s="8"/>
      <c r="AC1040" s="8"/>
      <c r="AD1040" s="8"/>
      <c r="AE1040" s="8"/>
      <c r="AF1040" s="8"/>
      <c r="AG1040" s="8"/>
      <c r="AH1040" s="8"/>
      <c r="AI1040" s="8"/>
      <c r="AJ1040" s="8"/>
      <c r="AK1040" s="8"/>
    </row>
    <row r="1041" spans="4:37">
      <c r="D1041" s="6"/>
      <c r="E1041" s="6"/>
      <c r="F1041" s="7"/>
      <c r="G1041" s="7"/>
      <c r="H1041" s="7"/>
      <c r="I1041" s="7"/>
      <c r="J1041" s="7"/>
      <c r="K1041" s="7"/>
      <c r="L1041" s="7"/>
      <c r="M1041" s="7"/>
      <c r="N1041" s="7"/>
      <c r="O1041" s="7"/>
      <c r="P1041" s="7"/>
      <c r="Q1041" s="7"/>
      <c r="R1041" s="7"/>
      <c r="S1041" s="7"/>
      <c r="T1041" s="7"/>
      <c r="U1041" s="7"/>
      <c r="V1041" s="8"/>
      <c r="W1041" s="8"/>
      <c r="X1041" s="8"/>
      <c r="Y1041" s="8"/>
      <c r="Z1041" s="8"/>
      <c r="AA1041" s="8"/>
      <c r="AB1041" s="8"/>
      <c r="AC1041" s="8"/>
      <c r="AD1041" s="8"/>
      <c r="AE1041" s="8"/>
      <c r="AF1041" s="8"/>
      <c r="AG1041" s="8"/>
      <c r="AH1041" s="8"/>
      <c r="AI1041" s="8"/>
      <c r="AJ1041" s="8"/>
      <c r="AK1041" s="8"/>
    </row>
    <row r="1042" spans="4:37">
      <c r="D1042" s="6"/>
      <c r="E1042" s="6"/>
      <c r="F1042" s="7"/>
      <c r="G1042" s="7"/>
      <c r="H1042" s="7"/>
      <c r="I1042" s="7"/>
      <c r="J1042" s="7"/>
      <c r="K1042" s="7"/>
      <c r="L1042" s="7"/>
      <c r="M1042" s="7"/>
      <c r="N1042" s="7"/>
      <c r="O1042" s="7"/>
      <c r="P1042" s="7"/>
      <c r="Q1042" s="7"/>
      <c r="R1042" s="7"/>
      <c r="S1042" s="7"/>
      <c r="T1042" s="7"/>
      <c r="U1042" s="7"/>
      <c r="V1042" s="8"/>
      <c r="W1042" s="8"/>
      <c r="X1042" s="8"/>
      <c r="Y1042" s="8"/>
      <c r="Z1042" s="8"/>
      <c r="AA1042" s="8"/>
      <c r="AB1042" s="8"/>
      <c r="AC1042" s="8"/>
      <c r="AD1042" s="8"/>
      <c r="AE1042" s="8"/>
      <c r="AF1042" s="8"/>
      <c r="AG1042" s="8"/>
      <c r="AH1042" s="8"/>
      <c r="AI1042" s="8"/>
      <c r="AJ1042" s="8"/>
      <c r="AK1042" s="8"/>
    </row>
    <row r="1043" spans="4:37">
      <c r="D1043" s="6"/>
      <c r="E1043" s="6"/>
      <c r="F1043" s="7"/>
      <c r="G1043" s="7"/>
      <c r="H1043" s="7"/>
      <c r="I1043" s="7"/>
      <c r="J1043" s="7"/>
      <c r="K1043" s="7"/>
      <c r="L1043" s="7"/>
      <c r="M1043" s="7"/>
      <c r="N1043" s="7"/>
      <c r="O1043" s="7"/>
      <c r="P1043" s="7"/>
      <c r="Q1043" s="7"/>
      <c r="R1043" s="7"/>
      <c r="S1043" s="7"/>
      <c r="T1043" s="7"/>
      <c r="U1043" s="7"/>
      <c r="V1043" s="8"/>
      <c r="W1043" s="8"/>
      <c r="X1043" s="8"/>
      <c r="Y1043" s="8"/>
      <c r="Z1043" s="8"/>
      <c r="AA1043" s="8"/>
      <c r="AB1043" s="8"/>
      <c r="AC1043" s="8"/>
      <c r="AD1043" s="8"/>
      <c r="AE1043" s="8"/>
      <c r="AF1043" s="8"/>
      <c r="AG1043" s="8"/>
      <c r="AH1043" s="8"/>
      <c r="AI1043" s="8"/>
      <c r="AJ1043" s="8"/>
      <c r="AK1043" s="8"/>
    </row>
    <row r="1044" spans="4:37">
      <c r="D1044" s="6"/>
      <c r="E1044" s="6"/>
      <c r="F1044" s="7"/>
      <c r="G1044" s="7"/>
      <c r="H1044" s="7"/>
      <c r="I1044" s="7"/>
      <c r="J1044" s="7"/>
      <c r="K1044" s="7"/>
      <c r="L1044" s="7"/>
      <c r="M1044" s="7"/>
      <c r="N1044" s="7"/>
      <c r="O1044" s="7"/>
      <c r="P1044" s="7"/>
      <c r="Q1044" s="7"/>
      <c r="R1044" s="7"/>
      <c r="S1044" s="7"/>
      <c r="T1044" s="7"/>
      <c r="U1044" s="7"/>
      <c r="V1044" s="8"/>
      <c r="W1044" s="8"/>
      <c r="X1044" s="8"/>
      <c r="Y1044" s="8"/>
      <c r="Z1044" s="8"/>
      <c r="AA1044" s="8"/>
      <c r="AB1044" s="8"/>
      <c r="AC1044" s="8"/>
      <c r="AD1044" s="8"/>
      <c r="AE1044" s="8"/>
      <c r="AF1044" s="8"/>
      <c r="AG1044" s="8"/>
      <c r="AH1044" s="8"/>
      <c r="AI1044" s="8"/>
      <c r="AJ1044" s="8"/>
      <c r="AK1044" s="8"/>
    </row>
    <row r="1045" spans="4:37">
      <c r="D1045" s="6"/>
      <c r="E1045" s="6"/>
      <c r="F1045" s="7"/>
      <c r="G1045" s="7"/>
      <c r="H1045" s="7"/>
      <c r="I1045" s="7"/>
      <c r="J1045" s="7"/>
      <c r="K1045" s="7"/>
      <c r="L1045" s="7"/>
      <c r="M1045" s="7"/>
      <c r="N1045" s="7"/>
      <c r="O1045" s="7"/>
      <c r="P1045" s="7"/>
      <c r="Q1045" s="7"/>
      <c r="R1045" s="7"/>
      <c r="S1045" s="7"/>
      <c r="T1045" s="7"/>
      <c r="U1045" s="7"/>
      <c r="V1045" s="8"/>
      <c r="W1045" s="8"/>
      <c r="X1045" s="8"/>
      <c r="Y1045" s="8"/>
      <c r="Z1045" s="8"/>
      <c r="AA1045" s="8"/>
      <c r="AB1045" s="8"/>
      <c r="AC1045" s="8"/>
      <c r="AD1045" s="8"/>
      <c r="AE1045" s="8"/>
      <c r="AF1045" s="8"/>
      <c r="AG1045" s="8"/>
      <c r="AH1045" s="8"/>
      <c r="AI1045" s="8"/>
      <c r="AJ1045" s="8"/>
      <c r="AK1045" s="8"/>
    </row>
    <row r="1046" spans="4:37">
      <c r="D1046" s="6"/>
      <c r="E1046" s="6"/>
      <c r="F1046" s="7"/>
      <c r="G1046" s="7"/>
      <c r="H1046" s="7"/>
      <c r="I1046" s="7"/>
      <c r="J1046" s="7"/>
      <c r="K1046" s="7"/>
      <c r="L1046" s="7"/>
      <c r="M1046" s="7"/>
      <c r="N1046" s="7"/>
      <c r="O1046" s="7"/>
      <c r="P1046" s="7"/>
      <c r="Q1046" s="7"/>
      <c r="R1046" s="7"/>
      <c r="S1046" s="7"/>
      <c r="T1046" s="7"/>
      <c r="U1046" s="7"/>
      <c r="V1046" s="8"/>
      <c r="W1046" s="8"/>
      <c r="X1046" s="8"/>
      <c r="Y1046" s="8"/>
      <c r="Z1046" s="8"/>
      <c r="AA1046" s="8"/>
      <c r="AB1046" s="8"/>
      <c r="AC1046" s="8"/>
      <c r="AD1046" s="8"/>
      <c r="AE1046" s="8"/>
      <c r="AF1046" s="8"/>
      <c r="AG1046" s="8"/>
      <c r="AH1046" s="8"/>
      <c r="AI1046" s="8"/>
      <c r="AJ1046" s="8"/>
      <c r="AK1046" s="8"/>
    </row>
    <row r="1047" spans="4:37">
      <c r="D1047" s="6"/>
      <c r="E1047" s="6"/>
      <c r="F1047" s="7"/>
      <c r="G1047" s="7"/>
      <c r="H1047" s="7"/>
      <c r="I1047" s="7"/>
      <c r="J1047" s="7"/>
      <c r="K1047" s="7"/>
      <c r="L1047" s="7"/>
      <c r="M1047" s="7"/>
      <c r="N1047" s="7"/>
      <c r="O1047" s="7"/>
      <c r="P1047" s="7"/>
      <c r="Q1047" s="7"/>
      <c r="R1047" s="7"/>
      <c r="S1047" s="7"/>
      <c r="T1047" s="7"/>
      <c r="U1047" s="7"/>
      <c r="V1047" s="8"/>
      <c r="W1047" s="8"/>
      <c r="X1047" s="8"/>
      <c r="Y1047" s="8"/>
      <c r="Z1047" s="8"/>
      <c r="AA1047" s="8"/>
      <c r="AB1047" s="8"/>
      <c r="AC1047" s="8"/>
      <c r="AD1047" s="8"/>
      <c r="AE1047" s="8"/>
      <c r="AF1047" s="8"/>
      <c r="AG1047" s="8"/>
      <c r="AH1047" s="8"/>
      <c r="AI1047" s="8"/>
      <c r="AJ1047" s="8"/>
      <c r="AK1047" s="8"/>
    </row>
    <row r="1048" spans="4:37">
      <c r="D1048" s="6"/>
      <c r="E1048" s="6"/>
      <c r="F1048" s="7"/>
      <c r="G1048" s="7"/>
      <c r="H1048" s="7"/>
      <c r="I1048" s="7"/>
      <c r="J1048" s="7"/>
      <c r="K1048" s="7"/>
      <c r="L1048" s="7"/>
      <c r="M1048" s="7"/>
      <c r="N1048" s="7"/>
      <c r="O1048" s="7"/>
      <c r="P1048" s="7"/>
      <c r="Q1048" s="7"/>
      <c r="R1048" s="7"/>
      <c r="S1048" s="7"/>
      <c r="T1048" s="7"/>
      <c r="U1048" s="7"/>
      <c r="V1048" s="8"/>
      <c r="W1048" s="8"/>
      <c r="X1048" s="8"/>
      <c r="Y1048" s="8"/>
      <c r="Z1048" s="8"/>
      <c r="AA1048" s="8"/>
      <c r="AB1048" s="8"/>
      <c r="AC1048" s="8"/>
      <c r="AD1048" s="8"/>
      <c r="AE1048" s="8"/>
      <c r="AF1048" s="8"/>
      <c r="AG1048" s="8"/>
      <c r="AH1048" s="8"/>
      <c r="AI1048" s="8"/>
      <c r="AJ1048" s="8"/>
      <c r="AK1048" s="8"/>
    </row>
    <row r="1049" spans="4:37">
      <c r="D1049" s="6"/>
      <c r="E1049" s="6"/>
      <c r="F1049" s="7"/>
      <c r="G1049" s="7"/>
      <c r="H1049" s="7"/>
      <c r="I1049" s="7"/>
      <c r="J1049" s="7"/>
      <c r="K1049" s="7"/>
      <c r="L1049" s="7"/>
      <c r="M1049" s="7"/>
      <c r="N1049" s="7"/>
      <c r="O1049" s="7"/>
      <c r="P1049" s="7"/>
      <c r="Q1049" s="7"/>
      <c r="R1049" s="7"/>
      <c r="S1049" s="7"/>
      <c r="T1049" s="7"/>
      <c r="U1049" s="7"/>
      <c r="V1049" s="8"/>
      <c r="W1049" s="8"/>
      <c r="X1049" s="8"/>
      <c r="Y1049" s="8"/>
      <c r="Z1049" s="8"/>
      <c r="AA1049" s="8"/>
      <c r="AB1049" s="8"/>
      <c r="AC1049" s="8"/>
      <c r="AD1049" s="8"/>
      <c r="AE1049" s="8"/>
      <c r="AF1049" s="8"/>
      <c r="AG1049" s="8"/>
      <c r="AH1049" s="8"/>
      <c r="AI1049" s="8"/>
      <c r="AJ1049" s="8"/>
      <c r="AK1049" s="8"/>
    </row>
    <row r="1050" spans="4:37">
      <c r="D1050" s="6"/>
      <c r="E1050" s="6"/>
      <c r="F1050" s="7"/>
      <c r="G1050" s="7"/>
      <c r="H1050" s="7"/>
      <c r="I1050" s="7"/>
      <c r="J1050" s="7"/>
      <c r="K1050" s="7"/>
      <c r="L1050" s="7"/>
      <c r="M1050" s="7"/>
      <c r="N1050" s="7"/>
      <c r="O1050" s="7"/>
      <c r="P1050" s="7"/>
      <c r="Q1050" s="7"/>
      <c r="R1050" s="7"/>
      <c r="S1050" s="7"/>
      <c r="T1050" s="7"/>
      <c r="U1050" s="7"/>
      <c r="V1050" s="8"/>
      <c r="W1050" s="8"/>
      <c r="X1050" s="8"/>
      <c r="Y1050" s="8"/>
      <c r="Z1050" s="8"/>
      <c r="AA1050" s="8"/>
      <c r="AB1050" s="8"/>
      <c r="AC1050" s="8"/>
      <c r="AD1050" s="8"/>
      <c r="AE1050" s="8"/>
      <c r="AF1050" s="8"/>
      <c r="AG1050" s="8"/>
      <c r="AH1050" s="8"/>
      <c r="AI1050" s="8"/>
      <c r="AJ1050" s="8"/>
      <c r="AK1050" s="8"/>
    </row>
    <row r="1051" spans="4:37">
      <c r="D1051" s="6"/>
      <c r="E1051" s="6"/>
      <c r="F1051" s="7"/>
      <c r="G1051" s="7"/>
      <c r="H1051" s="7"/>
      <c r="I1051" s="7"/>
      <c r="J1051" s="7"/>
      <c r="K1051" s="7"/>
      <c r="L1051" s="7"/>
      <c r="M1051" s="7"/>
      <c r="N1051" s="7"/>
      <c r="O1051" s="7"/>
      <c r="P1051" s="7"/>
      <c r="Q1051" s="7"/>
      <c r="R1051" s="7"/>
      <c r="S1051" s="7"/>
      <c r="T1051" s="7"/>
      <c r="U1051" s="7"/>
      <c r="V1051" s="8"/>
      <c r="W1051" s="8"/>
      <c r="X1051" s="8"/>
      <c r="Y1051" s="8"/>
      <c r="Z1051" s="8"/>
      <c r="AA1051" s="8"/>
      <c r="AB1051" s="8"/>
      <c r="AC1051" s="8"/>
      <c r="AD1051" s="8"/>
      <c r="AE1051" s="8"/>
      <c r="AF1051" s="8"/>
      <c r="AG1051" s="8"/>
      <c r="AH1051" s="8"/>
      <c r="AI1051" s="8"/>
      <c r="AJ1051" s="8"/>
      <c r="AK1051" s="8"/>
    </row>
    <row r="1052" spans="4:37">
      <c r="D1052" s="6"/>
      <c r="E1052" s="6"/>
      <c r="F1052" s="7"/>
      <c r="G1052" s="7"/>
      <c r="H1052" s="7"/>
      <c r="I1052" s="7"/>
      <c r="J1052" s="7"/>
      <c r="K1052" s="7"/>
      <c r="L1052" s="7"/>
      <c r="M1052" s="7"/>
      <c r="N1052" s="7"/>
      <c r="O1052" s="7"/>
      <c r="P1052" s="7"/>
      <c r="Q1052" s="7"/>
      <c r="R1052" s="7"/>
      <c r="S1052" s="7"/>
      <c r="T1052" s="7"/>
      <c r="U1052" s="7"/>
      <c r="V1052" s="8"/>
      <c r="W1052" s="8"/>
      <c r="X1052" s="8"/>
      <c r="Y1052" s="8"/>
      <c r="Z1052" s="8"/>
      <c r="AA1052" s="8"/>
      <c r="AB1052" s="8"/>
      <c r="AC1052" s="8"/>
      <c r="AD1052" s="8"/>
      <c r="AE1052" s="8"/>
      <c r="AF1052" s="8"/>
      <c r="AG1052" s="8"/>
      <c r="AH1052" s="8"/>
      <c r="AI1052" s="8"/>
      <c r="AJ1052" s="8"/>
      <c r="AK1052" s="8"/>
    </row>
    <row r="1053" spans="4:37">
      <c r="D1053" s="6"/>
      <c r="E1053" s="6"/>
      <c r="F1053" s="7"/>
      <c r="G1053" s="7"/>
      <c r="H1053" s="7"/>
      <c r="I1053" s="7"/>
      <c r="J1053" s="7"/>
      <c r="K1053" s="7"/>
      <c r="L1053" s="7"/>
      <c r="M1053" s="7"/>
      <c r="N1053" s="7"/>
      <c r="O1053" s="7"/>
      <c r="P1053" s="7"/>
      <c r="Q1053" s="7"/>
      <c r="R1053" s="7"/>
      <c r="S1053" s="7"/>
      <c r="T1053" s="7"/>
      <c r="U1053" s="7"/>
      <c r="V1053" s="8"/>
      <c r="W1053" s="8"/>
      <c r="X1053" s="8"/>
      <c r="Y1053" s="8"/>
      <c r="Z1053" s="8"/>
      <c r="AA1053" s="8"/>
      <c r="AB1053" s="8"/>
      <c r="AC1053" s="8"/>
      <c r="AD1053" s="8"/>
      <c r="AE1053" s="8"/>
      <c r="AF1053" s="8"/>
      <c r="AG1053" s="8"/>
      <c r="AH1053" s="8"/>
      <c r="AI1053" s="8"/>
      <c r="AJ1053" s="8"/>
      <c r="AK1053" s="8"/>
    </row>
    <row r="1054" spans="4:37">
      <c r="D1054" s="6"/>
      <c r="E1054" s="6"/>
      <c r="F1054" s="7"/>
      <c r="G1054" s="7"/>
      <c r="H1054" s="7"/>
      <c r="I1054" s="7"/>
      <c r="J1054" s="7"/>
      <c r="K1054" s="7"/>
      <c r="L1054" s="7"/>
      <c r="M1054" s="7"/>
      <c r="N1054" s="7"/>
      <c r="O1054" s="7"/>
      <c r="P1054" s="7"/>
      <c r="Q1054" s="7"/>
      <c r="R1054" s="7"/>
      <c r="S1054" s="7"/>
      <c r="T1054" s="7"/>
      <c r="U1054" s="7"/>
      <c r="V1054" s="8"/>
      <c r="W1054" s="8"/>
      <c r="X1054" s="8"/>
      <c r="Y1054" s="8"/>
      <c r="Z1054" s="8"/>
      <c r="AA1054" s="8"/>
      <c r="AB1054" s="8"/>
      <c r="AC1054" s="8"/>
      <c r="AD1054" s="8"/>
      <c r="AE1054" s="8"/>
      <c r="AF1054" s="8"/>
      <c r="AG1054" s="8"/>
      <c r="AH1054" s="8"/>
      <c r="AI1054" s="8"/>
      <c r="AJ1054" s="8"/>
      <c r="AK1054" s="8"/>
    </row>
    <row r="1055" spans="4:37">
      <c r="D1055" s="6"/>
      <c r="E1055" s="6"/>
      <c r="F1055" s="7"/>
      <c r="G1055" s="7"/>
      <c r="H1055" s="7"/>
      <c r="I1055" s="7"/>
      <c r="J1055" s="7"/>
      <c r="K1055" s="7"/>
      <c r="L1055" s="7"/>
      <c r="M1055" s="7"/>
      <c r="N1055" s="7"/>
      <c r="O1055" s="7"/>
      <c r="P1055" s="7"/>
      <c r="Q1055" s="7"/>
      <c r="R1055" s="7"/>
      <c r="S1055" s="7"/>
      <c r="T1055" s="7"/>
      <c r="U1055" s="7"/>
      <c r="V1055" s="8"/>
      <c r="W1055" s="8"/>
      <c r="X1055" s="8"/>
      <c r="Y1055" s="8"/>
      <c r="Z1055" s="8"/>
      <c r="AA1055" s="8"/>
      <c r="AB1055" s="8"/>
      <c r="AC1055" s="8"/>
      <c r="AD1055" s="8"/>
      <c r="AE1055" s="8"/>
      <c r="AF1055" s="8"/>
      <c r="AG1055" s="8"/>
      <c r="AH1055" s="8"/>
      <c r="AI1055" s="8"/>
      <c r="AJ1055" s="8"/>
      <c r="AK1055" s="8"/>
    </row>
    <row r="1056" spans="4:37">
      <c r="D1056" s="6"/>
      <c r="E1056" s="6"/>
      <c r="F1056" s="7"/>
      <c r="G1056" s="7"/>
      <c r="H1056" s="7"/>
      <c r="I1056" s="7"/>
      <c r="J1056" s="7"/>
      <c r="K1056" s="7"/>
      <c r="L1056" s="7"/>
      <c r="M1056" s="7"/>
      <c r="N1056" s="7"/>
      <c r="O1056" s="7"/>
      <c r="P1056" s="7"/>
      <c r="Q1056" s="7"/>
      <c r="R1056" s="7"/>
      <c r="S1056" s="7"/>
      <c r="T1056" s="7"/>
      <c r="U1056" s="7"/>
      <c r="V1056" s="8"/>
      <c r="W1056" s="8"/>
      <c r="X1056" s="8"/>
      <c r="Y1056" s="8"/>
      <c r="Z1056" s="8"/>
      <c r="AA1056" s="8"/>
      <c r="AB1056" s="8"/>
      <c r="AC1056" s="8"/>
      <c r="AD1056" s="8"/>
      <c r="AE1056" s="8"/>
      <c r="AF1056" s="8"/>
      <c r="AG1056" s="8"/>
      <c r="AH1056" s="8"/>
      <c r="AI1056" s="8"/>
      <c r="AJ1056" s="8"/>
      <c r="AK1056" s="8"/>
    </row>
    <row r="1057" spans="4:37">
      <c r="D1057" s="6"/>
      <c r="E1057" s="6"/>
      <c r="F1057" s="7"/>
      <c r="G1057" s="7"/>
      <c r="H1057" s="7"/>
      <c r="I1057" s="7"/>
      <c r="J1057" s="7"/>
      <c r="K1057" s="7"/>
      <c r="L1057" s="7"/>
      <c r="M1057" s="7"/>
      <c r="N1057" s="7"/>
      <c r="O1057" s="7"/>
      <c r="P1057" s="7"/>
      <c r="Q1057" s="7"/>
      <c r="R1057" s="7"/>
      <c r="S1057" s="7"/>
      <c r="T1057" s="7"/>
      <c r="U1057" s="7"/>
      <c r="V1057" s="8"/>
      <c r="W1057" s="8"/>
      <c r="X1057" s="8"/>
      <c r="Y1057" s="8"/>
      <c r="Z1057" s="8"/>
      <c r="AA1057" s="8"/>
      <c r="AB1057" s="8"/>
      <c r="AC1057" s="8"/>
      <c r="AD1057" s="8"/>
      <c r="AE1057" s="8"/>
      <c r="AF1057" s="8"/>
      <c r="AG1057" s="8"/>
      <c r="AH1057" s="8"/>
      <c r="AI1057" s="8"/>
      <c r="AJ1057" s="8"/>
      <c r="AK1057" s="8"/>
    </row>
    <row r="1058" spans="4:37">
      <c r="D1058" s="6"/>
      <c r="E1058" s="6"/>
      <c r="F1058" s="7"/>
      <c r="G1058" s="7"/>
      <c r="H1058" s="7"/>
      <c r="I1058" s="7"/>
      <c r="J1058" s="7"/>
      <c r="K1058" s="7"/>
      <c r="L1058" s="7"/>
      <c r="M1058" s="7"/>
      <c r="N1058" s="7"/>
      <c r="O1058" s="7"/>
      <c r="P1058" s="7"/>
      <c r="Q1058" s="7"/>
      <c r="R1058" s="7"/>
      <c r="S1058" s="7"/>
      <c r="T1058" s="7"/>
      <c r="U1058" s="7"/>
      <c r="V1058" s="8"/>
      <c r="W1058" s="8"/>
      <c r="X1058" s="8"/>
      <c r="Y1058" s="8"/>
      <c r="Z1058" s="8"/>
      <c r="AA1058" s="8"/>
      <c r="AB1058" s="8"/>
      <c r="AC1058" s="8"/>
      <c r="AD1058" s="8"/>
      <c r="AE1058" s="8"/>
      <c r="AF1058" s="8"/>
      <c r="AG1058" s="8"/>
      <c r="AH1058" s="8"/>
      <c r="AI1058" s="8"/>
      <c r="AJ1058" s="8"/>
      <c r="AK1058" s="8"/>
    </row>
    <row r="1059" spans="4:37">
      <c r="D1059" s="6"/>
      <c r="E1059" s="6"/>
      <c r="F1059" s="7"/>
      <c r="G1059" s="7"/>
      <c r="H1059" s="7"/>
      <c r="I1059" s="7"/>
      <c r="J1059" s="7"/>
      <c r="K1059" s="7"/>
      <c r="L1059" s="7"/>
      <c r="M1059" s="7"/>
      <c r="N1059" s="7"/>
      <c r="O1059" s="7"/>
      <c r="P1059" s="7"/>
      <c r="Q1059" s="7"/>
      <c r="R1059" s="7"/>
      <c r="S1059" s="7"/>
      <c r="T1059" s="7"/>
      <c r="U1059" s="7"/>
      <c r="V1059" s="8"/>
      <c r="W1059" s="8"/>
      <c r="X1059" s="8"/>
      <c r="Y1059" s="8"/>
      <c r="Z1059" s="8"/>
      <c r="AA1059" s="8"/>
      <c r="AB1059" s="8"/>
      <c r="AC1059" s="8"/>
      <c r="AD1059" s="8"/>
      <c r="AE1059" s="8"/>
      <c r="AF1059" s="8"/>
      <c r="AG1059" s="8"/>
      <c r="AH1059" s="8"/>
      <c r="AI1059" s="8"/>
      <c r="AJ1059" s="8"/>
      <c r="AK1059" s="8"/>
    </row>
    <row r="1060" spans="4:37">
      <c r="D1060" s="6"/>
      <c r="E1060" s="6"/>
      <c r="F1060" s="7"/>
      <c r="G1060" s="7"/>
      <c r="H1060" s="7"/>
      <c r="I1060" s="7"/>
      <c r="J1060" s="7"/>
      <c r="K1060" s="7"/>
      <c r="L1060" s="7"/>
      <c r="M1060" s="7"/>
      <c r="N1060" s="7"/>
      <c r="O1060" s="7"/>
      <c r="P1060" s="7"/>
      <c r="Q1060" s="7"/>
      <c r="R1060" s="7"/>
      <c r="S1060" s="7"/>
      <c r="T1060" s="7"/>
      <c r="U1060" s="7"/>
      <c r="V1060" s="8"/>
      <c r="W1060" s="8"/>
      <c r="X1060" s="8"/>
      <c r="Y1060" s="8"/>
      <c r="Z1060" s="8"/>
      <c r="AA1060" s="8"/>
      <c r="AB1060" s="8"/>
      <c r="AC1060" s="8"/>
      <c r="AD1060" s="8"/>
      <c r="AE1060" s="8"/>
      <c r="AF1060" s="8"/>
      <c r="AG1060" s="8"/>
      <c r="AH1060" s="8"/>
      <c r="AI1060" s="8"/>
      <c r="AJ1060" s="8"/>
      <c r="AK1060" s="8"/>
    </row>
    <row r="1061" spans="4:37">
      <c r="D1061" s="6"/>
      <c r="E1061" s="6"/>
      <c r="F1061" s="7"/>
      <c r="G1061" s="7"/>
      <c r="H1061" s="7"/>
      <c r="I1061" s="7"/>
      <c r="J1061" s="7"/>
      <c r="K1061" s="7"/>
      <c r="L1061" s="7"/>
      <c r="M1061" s="7"/>
      <c r="N1061" s="7"/>
      <c r="O1061" s="7"/>
      <c r="P1061" s="7"/>
      <c r="Q1061" s="7"/>
      <c r="R1061" s="7"/>
      <c r="S1061" s="7"/>
      <c r="T1061" s="7"/>
      <c r="U1061" s="7"/>
      <c r="V1061" s="8"/>
      <c r="W1061" s="8"/>
      <c r="X1061" s="8"/>
      <c r="Y1061" s="8"/>
      <c r="Z1061" s="8"/>
      <c r="AA1061" s="8"/>
      <c r="AB1061" s="8"/>
      <c r="AC1061" s="8"/>
      <c r="AD1061" s="8"/>
      <c r="AE1061" s="8"/>
      <c r="AF1061" s="8"/>
      <c r="AG1061" s="8"/>
      <c r="AH1061" s="8"/>
      <c r="AI1061" s="8"/>
      <c r="AJ1061" s="8"/>
      <c r="AK1061" s="8"/>
    </row>
    <row r="1062" spans="4:37">
      <c r="D1062" s="6"/>
      <c r="E1062" s="6"/>
      <c r="F1062" s="7"/>
      <c r="G1062" s="7"/>
      <c r="H1062" s="7"/>
      <c r="I1062" s="7"/>
      <c r="J1062" s="7"/>
      <c r="K1062" s="7"/>
      <c r="L1062" s="7"/>
      <c r="M1062" s="7"/>
      <c r="N1062" s="7"/>
      <c r="O1062" s="7"/>
      <c r="P1062" s="7"/>
      <c r="Q1062" s="7"/>
      <c r="R1062" s="7"/>
      <c r="S1062" s="7"/>
      <c r="T1062" s="7"/>
      <c r="U1062" s="7"/>
      <c r="V1062" s="8"/>
      <c r="W1062" s="8"/>
      <c r="X1062" s="8"/>
      <c r="Y1062" s="8"/>
      <c r="Z1062" s="8"/>
      <c r="AA1062" s="8"/>
      <c r="AB1062" s="8"/>
      <c r="AC1062" s="8"/>
      <c r="AD1062" s="8"/>
      <c r="AE1062" s="8"/>
      <c r="AF1062" s="8"/>
      <c r="AG1062" s="8"/>
      <c r="AH1062" s="8"/>
      <c r="AI1062" s="8"/>
      <c r="AJ1062" s="8"/>
      <c r="AK1062" s="8"/>
    </row>
    <row r="1063" spans="4:37">
      <c r="D1063" s="6"/>
      <c r="E1063" s="6"/>
      <c r="F1063" s="7"/>
      <c r="G1063" s="7"/>
      <c r="H1063" s="7"/>
      <c r="I1063" s="7"/>
      <c r="J1063" s="7"/>
      <c r="K1063" s="7"/>
      <c r="L1063" s="7"/>
      <c r="M1063" s="7"/>
      <c r="N1063" s="7"/>
      <c r="O1063" s="7"/>
      <c r="P1063" s="7"/>
      <c r="Q1063" s="7"/>
      <c r="R1063" s="7"/>
      <c r="S1063" s="7"/>
      <c r="T1063" s="7"/>
      <c r="U1063" s="7"/>
      <c r="V1063" s="8"/>
      <c r="W1063" s="8"/>
      <c r="X1063" s="8"/>
      <c r="Y1063" s="8"/>
      <c r="Z1063" s="8"/>
      <c r="AA1063" s="8"/>
      <c r="AB1063" s="8"/>
      <c r="AC1063" s="8"/>
      <c r="AD1063" s="8"/>
      <c r="AE1063" s="8"/>
      <c r="AF1063" s="8"/>
      <c r="AG1063" s="8"/>
      <c r="AH1063" s="8"/>
      <c r="AI1063" s="8"/>
      <c r="AJ1063" s="8"/>
      <c r="AK1063" s="8"/>
    </row>
    <row r="1064" spans="4:37">
      <c r="D1064" s="6"/>
      <c r="E1064" s="6"/>
      <c r="F1064" s="7"/>
      <c r="G1064" s="7"/>
      <c r="H1064" s="7"/>
      <c r="I1064" s="7"/>
      <c r="J1064" s="7"/>
      <c r="K1064" s="7"/>
      <c r="L1064" s="7"/>
      <c r="M1064" s="7"/>
      <c r="N1064" s="7"/>
      <c r="O1064" s="7"/>
      <c r="P1064" s="7"/>
      <c r="Q1064" s="7"/>
      <c r="R1064" s="7"/>
      <c r="S1064" s="7"/>
      <c r="T1064" s="7"/>
      <c r="U1064" s="7"/>
      <c r="V1064" s="8"/>
      <c r="W1064" s="8"/>
      <c r="X1064" s="8"/>
      <c r="Y1064" s="8"/>
      <c r="Z1064" s="8"/>
      <c r="AA1064" s="8"/>
      <c r="AB1064" s="8"/>
      <c r="AC1064" s="8"/>
      <c r="AD1064" s="8"/>
      <c r="AE1064" s="8"/>
      <c r="AF1064" s="8"/>
      <c r="AG1064" s="8"/>
      <c r="AH1064" s="8"/>
      <c r="AI1064" s="8"/>
      <c r="AJ1064" s="8"/>
      <c r="AK1064" s="8"/>
    </row>
    <row r="1065" spans="4:37">
      <c r="D1065" s="6"/>
      <c r="E1065" s="6"/>
      <c r="F1065" s="7"/>
      <c r="G1065" s="7"/>
      <c r="H1065" s="7"/>
      <c r="I1065" s="7"/>
      <c r="J1065" s="7"/>
      <c r="K1065" s="7"/>
      <c r="L1065" s="7"/>
      <c r="M1065" s="7"/>
      <c r="N1065" s="7"/>
      <c r="O1065" s="7"/>
      <c r="P1065" s="7"/>
      <c r="Q1065" s="7"/>
      <c r="R1065" s="7"/>
      <c r="S1065" s="7"/>
      <c r="T1065" s="7"/>
      <c r="U1065" s="7"/>
      <c r="V1065" s="8"/>
      <c r="W1065" s="8"/>
      <c r="X1065" s="8"/>
      <c r="Y1065" s="8"/>
      <c r="Z1065" s="8"/>
      <c r="AA1065" s="8"/>
      <c r="AB1065" s="8"/>
      <c r="AC1065" s="8"/>
      <c r="AD1065" s="8"/>
      <c r="AE1065" s="8"/>
      <c r="AF1065" s="8"/>
      <c r="AG1065" s="8"/>
      <c r="AH1065" s="8"/>
      <c r="AI1065" s="8"/>
      <c r="AJ1065" s="8"/>
      <c r="AK1065" s="8"/>
    </row>
    <row r="1066" spans="4:37">
      <c r="D1066" s="6"/>
      <c r="E1066" s="6"/>
      <c r="F1066" s="7"/>
      <c r="G1066" s="7"/>
      <c r="H1066" s="7"/>
      <c r="I1066" s="7"/>
      <c r="J1066" s="7"/>
      <c r="K1066" s="7"/>
      <c r="L1066" s="7"/>
      <c r="M1066" s="7"/>
      <c r="N1066" s="7"/>
      <c r="O1066" s="7"/>
      <c r="P1066" s="7"/>
      <c r="Q1066" s="7"/>
      <c r="R1066" s="7"/>
      <c r="S1066" s="7"/>
      <c r="T1066" s="7"/>
      <c r="U1066" s="7"/>
      <c r="V1066" s="8"/>
      <c r="W1066" s="8"/>
      <c r="X1066" s="8"/>
      <c r="Y1066" s="8"/>
      <c r="Z1066" s="8"/>
      <c r="AA1066" s="8"/>
      <c r="AB1066" s="8"/>
      <c r="AC1066" s="8"/>
      <c r="AD1066" s="8"/>
      <c r="AE1066" s="8"/>
      <c r="AF1066" s="8"/>
      <c r="AG1066" s="8"/>
      <c r="AH1066" s="8"/>
      <c r="AI1066" s="8"/>
      <c r="AJ1066" s="8"/>
      <c r="AK1066" s="8"/>
    </row>
    <row r="1067" spans="4:37">
      <c r="D1067" s="6"/>
      <c r="E1067" s="6"/>
      <c r="F1067" s="7"/>
      <c r="G1067" s="7"/>
      <c r="H1067" s="7"/>
      <c r="I1067" s="7"/>
      <c r="J1067" s="7"/>
      <c r="K1067" s="7"/>
      <c r="L1067" s="7"/>
      <c r="M1067" s="7"/>
      <c r="N1067" s="7"/>
      <c r="O1067" s="7"/>
      <c r="P1067" s="7"/>
      <c r="Q1067" s="7"/>
      <c r="R1067" s="7"/>
      <c r="S1067" s="7"/>
      <c r="T1067" s="7"/>
      <c r="U1067" s="7"/>
      <c r="V1067" s="8"/>
      <c r="W1067" s="8"/>
      <c r="X1067" s="8"/>
      <c r="Y1067" s="8"/>
      <c r="Z1067" s="8"/>
      <c r="AA1067" s="8"/>
      <c r="AB1067" s="8"/>
      <c r="AC1067" s="8"/>
      <c r="AD1067" s="8"/>
      <c r="AE1067" s="8"/>
      <c r="AF1067" s="8"/>
      <c r="AG1067" s="8"/>
      <c r="AH1067" s="8"/>
      <c r="AI1067" s="8"/>
      <c r="AJ1067" s="8"/>
      <c r="AK1067" s="8"/>
    </row>
    <row r="1068" spans="4:37">
      <c r="D1068" s="6"/>
      <c r="E1068" s="6"/>
      <c r="F1068" s="7"/>
      <c r="G1068" s="7"/>
      <c r="H1068" s="7"/>
      <c r="I1068" s="7"/>
      <c r="J1068" s="7"/>
      <c r="K1068" s="7"/>
      <c r="L1068" s="7"/>
      <c r="M1068" s="7"/>
      <c r="N1068" s="7"/>
      <c r="O1068" s="7"/>
      <c r="P1068" s="7"/>
      <c r="Q1068" s="7"/>
      <c r="R1068" s="7"/>
      <c r="S1068" s="7"/>
      <c r="T1068" s="7"/>
      <c r="U1068" s="7"/>
      <c r="V1068" s="8"/>
      <c r="W1068" s="8"/>
      <c r="X1068" s="8"/>
      <c r="Y1068" s="8"/>
      <c r="Z1068" s="8"/>
      <c r="AA1068" s="8"/>
      <c r="AB1068" s="8"/>
      <c r="AC1068" s="8"/>
      <c r="AD1068" s="8"/>
      <c r="AE1068" s="8"/>
      <c r="AF1068" s="8"/>
      <c r="AG1068" s="8"/>
      <c r="AH1068" s="8"/>
      <c r="AI1068" s="8"/>
      <c r="AJ1068" s="8"/>
      <c r="AK1068" s="8"/>
    </row>
    <row r="1069" spans="4:37">
      <c r="D1069" s="6"/>
      <c r="E1069" s="6"/>
      <c r="F1069" s="7"/>
      <c r="G1069" s="7"/>
      <c r="H1069" s="7"/>
      <c r="I1069" s="7"/>
      <c r="J1069" s="7"/>
      <c r="K1069" s="7"/>
      <c r="L1069" s="7"/>
      <c r="M1069" s="7"/>
      <c r="N1069" s="7"/>
      <c r="O1069" s="7"/>
      <c r="P1069" s="7"/>
      <c r="Q1069" s="7"/>
      <c r="R1069" s="7"/>
      <c r="S1069" s="7"/>
      <c r="T1069" s="7"/>
      <c r="U1069" s="7"/>
      <c r="V1069" s="8"/>
      <c r="W1069" s="8"/>
      <c r="X1069" s="8"/>
      <c r="Y1069" s="8"/>
      <c r="Z1069" s="8"/>
      <c r="AA1069" s="8"/>
      <c r="AB1069" s="8"/>
      <c r="AC1069" s="8"/>
      <c r="AD1069" s="8"/>
      <c r="AE1069" s="8"/>
      <c r="AF1069" s="8"/>
      <c r="AG1069" s="8"/>
      <c r="AH1069" s="8"/>
      <c r="AI1069" s="8"/>
      <c r="AJ1069" s="8"/>
      <c r="AK1069" s="8"/>
    </row>
    <row r="1070" spans="4:37">
      <c r="D1070" s="6"/>
      <c r="E1070" s="6"/>
      <c r="F1070" s="7"/>
      <c r="G1070" s="7"/>
      <c r="H1070" s="7"/>
      <c r="I1070" s="7"/>
      <c r="J1070" s="7"/>
      <c r="K1070" s="7"/>
      <c r="L1070" s="7"/>
      <c r="M1070" s="7"/>
      <c r="N1070" s="7"/>
      <c r="O1070" s="7"/>
      <c r="P1070" s="7"/>
      <c r="Q1070" s="7"/>
      <c r="R1070" s="7"/>
      <c r="S1070" s="7"/>
      <c r="T1070" s="7"/>
      <c r="U1070" s="7"/>
      <c r="V1070" s="8"/>
      <c r="W1070" s="8"/>
      <c r="X1070" s="8"/>
      <c r="Y1070" s="8"/>
      <c r="Z1070" s="8"/>
      <c r="AA1070" s="8"/>
      <c r="AB1070" s="8"/>
      <c r="AC1070" s="8"/>
      <c r="AD1070" s="8"/>
      <c r="AE1070" s="8"/>
      <c r="AF1070" s="8"/>
      <c r="AG1070" s="8"/>
      <c r="AH1070" s="8"/>
      <c r="AI1070" s="8"/>
      <c r="AJ1070" s="8"/>
      <c r="AK1070" s="8"/>
    </row>
    <row r="1071" spans="4:37">
      <c r="D1071" s="6"/>
      <c r="E1071" s="6"/>
      <c r="F1071" s="7"/>
      <c r="G1071" s="7"/>
      <c r="H1071" s="7"/>
      <c r="I1071" s="7"/>
      <c r="J1071" s="7"/>
      <c r="K1071" s="7"/>
      <c r="L1071" s="7"/>
      <c r="M1071" s="7"/>
      <c r="N1071" s="7"/>
      <c r="O1071" s="7"/>
      <c r="P1071" s="7"/>
      <c r="Q1071" s="7"/>
      <c r="R1071" s="7"/>
      <c r="S1071" s="7"/>
      <c r="T1071" s="7"/>
      <c r="U1071" s="7"/>
      <c r="V1071" s="8"/>
      <c r="W1071" s="8"/>
      <c r="X1071" s="8"/>
      <c r="Y1071" s="8"/>
      <c r="Z1071" s="8"/>
      <c r="AA1071" s="8"/>
      <c r="AB1071" s="8"/>
      <c r="AC1071" s="8"/>
      <c r="AD1071" s="8"/>
      <c r="AE1071" s="8"/>
      <c r="AF1071" s="8"/>
      <c r="AG1071" s="8"/>
      <c r="AH1071" s="8"/>
      <c r="AI1071" s="8"/>
      <c r="AJ1071" s="8"/>
      <c r="AK1071" s="8"/>
    </row>
    <row r="1072" spans="4:37">
      <c r="D1072" s="6"/>
      <c r="E1072" s="6"/>
      <c r="F1072" s="7"/>
      <c r="G1072" s="7"/>
      <c r="H1072" s="7"/>
      <c r="I1072" s="7"/>
      <c r="J1072" s="7"/>
      <c r="K1072" s="7"/>
      <c r="L1072" s="7"/>
      <c r="M1072" s="7"/>
      <c r="N1072" s="7"/>
      <c r="O1072" s="7"/>
      <c r="P1072" s="7"/>
      <c r="Q1072" s="7"/>
      <c r="R1072" s="7"/>
      <c r="S1072" s="7"/>
      <c r="T1072" s="7"/>
      <c r="U1072" s="7"/>
      <c r="V1072" s="8"/>
      <c r="W1072" s="8"/>
      <c r="X1072" s="8"/>
      <c r="Y1072" s="8"/>
      <c r="Z1072" s="8"/>
      <c r="AA1072" s="8"/>
      <c r="AB1072" s="8"/>
      <c r="AC1072" s="8"/>
      <c r="AD1072" s="8"/>
      <c r="AE1072" s="8"/>
      <c r="AF1072" s="8"/>
      <c r="AG1072" s="8"/>
      <c r="AH1072" s="8"/>
      <c r="AI1072" s="8"/>
      <c r="AJ1072" s="8"/>
      <c r="AK1072" s="8"/>
    </row>
    <row r="1073" spans="4:37">
      <c r="D1073" s="6"/>
      <c r="E1073" s="6"/>
      <c r="F1073" s="7"/>
      <c r="G1073" s="7"/>
      <c r="H1073" s="7"/>
      <c r="I1073" s="7"/>
      <c r="J1073" s="7"/>
      <c r="K1073" s="7"/>
      <c r="L1073" s="7"/>
      <c r="M1073" s="7"/>
      <c r="N1073" s="7"/>
      <c r="O1073" s="7"/>
      <c r="P1073" s="7"/>
      <c r="Q1073" s="7"/>
      <c r="R1073" s="7"/>
      <c r="S1073" s="7"/>
      <c r="T1073" s="7"/>
      <c r="U1073" s="7"/>
      <c r="V1073" s="8"/>
      <c r="W1073" s="8"/>
      <c r="X1073" s="8"/>
      <c r="Y1073" s="8"/>
      <c r="Z1073" s="8"/>
      <c r="AA1073" s="8"/>
      <c r="AB1073" s="8"/>
      <c r="AC1073" s="8"/>
      <c r="AD1073" s="8"/>
      <c r="AE1073" s="8"/>
      <c r="AF1073" s="8"/>
      <c r="AG1073" s="8"/>
      <c r="AH1073" s="8"/>
      <c r="AI1073" s="8"/>
      <c r="AJ1073" s="8"/>
      <c r="AK1073" s="8"/>
    </row>
    <row r="1074" spans="4:37">
      <c r="D1074" s="6"/>
      <c r="E1074" s="6"/>
      <c r="F1074" s="7"/>
      <c r="G1074" s="7"/>
      <c r="H1074" s="7"/>
      <c r="I1074" s="7"/>
      <c r="J1074" s="7"/>
      <c r="K1074" s="7"/>
      <c r="L1074" s="7"/>
      <c r="M1074" s="7"/>
      <c r="N1074" s="7"/>
      <c r="O1074" s="7"/>
      <c r="P1074" s="7"/>
      <c r="Q1074" s="7"/>
      <c r="R1074" s="7"/>
      <c r="S1074" s="7"/>
      <c r="T1074" s="7"/>
      <c r="U1074" s="7"/>
      <c r="V1074" s="8"/>
      <c r="W1074" s="8"/>
      <c r="X1074" s="8"/>
      <c r="Y1074" s="8"/>
      <c r="Z1074" s="8"/>
      <c r="AA1074" s="8"/>
      <c r="AB1074" s="8"/>
      <c r="AC1074" s="8"/>
      <c r="AD1074" s="8"/>
      <c r="AE1074" s="8"/>
      <c r="AF1074" s="8"/>
      <c r="AG1074" s="8"/>
      <c r="AH1074" s="8"/>
      <c r="AI1074" s="8"/>
      <c r="AJ1074" s="8"/>
      <c r="AK1074" s="8"/>
    </row>
    <row r="1075" spans="4:37">
      <c r="D1075" s="6"/>
      <c r="E1075" s="6"/>
      <c r="F1075" s="7"/>
      <c r="G1075" s="7"/>
      <c r="H1075" s="7"/>
      <c r="I1075" s="7"/>
      <c r="J1075" s="7"/>
      <c r="K1075" s="7"/>
      <c r="L1075" s="7"/>
      <c r="M1075" s="7"/>
      <c r="N1075" s="7"/>
      <c r="O1075" s="7"/>
      <c r="P1075" s="7"/>
      <c r="Q1075" s="7"/>
      <c r="R1075" s="7"/>
      <c r="S1075" s="7"/>
      <c r="T1075" s="7"/>
      <c r="U1075" s="7"/>
      <c r="V1075" s="8"/>
      <c r="W1075" s="8"/>
      <c r="X1075" s="8"/>
      <c r="Y1075" s="8"/>
      <c r="Z1075" s="8"/>
      <c r="AA1075" s="8"/>
      <c r="AB1075" s="8"/>
      <c r="AC1075" s="8"/>
      <c r="AD1075" s="8"/>
      <c r="AE1075" s="8"/>
      <c r="AF1075" s="8"/>
      <c r="AG1075" s="8"/>
      <c r="AH1075" s="8"/>
      <c r="AI1075" s="8"/>
      <c r="AJ1075" s="8"/>
      <c r="AK1075" s="8"/>
    </row>
    <row r="1076" spans="4:37">
      <c r="D1076" s="6"/>
      <c r="E1076" s="6"/>
      <c r="F1076" s="7"/>
      <c r="G1076" s="7"/>
      <c r="H1076" s="7"/>
      <c r="I1076" s="7"/>
      <c r="J1076" s="7"/>
      <c r="K1076" s="7"/>
      <c r="L1076" s="7"/>
      <c r="M1076" s="7"/>
      <c r="N1076" s="7"/>
      <c r="O1076" s="7"/>
      <c r="P1076" s="7"/>
      <c r="Q1076" s="7"/>
      <c r="R1076" s="7"/>
      <c r="S1076" s="7"/>
      <c r="T1076" s="7"/>
      <c r="U1076" s="7"/>
      <c r="V1076" s="8"/>
      <c r="W1076" s="8"/>
      <c r="X1076" s="8"/>
      <c r="Y1076" s="8"/>
      <c r="Z1076" s="8"/>
      <c r="AA1076" s="8"/>
      <c r="AB1076" s="8"/>
      <c r="AC1076" s="8"/>
      <c r="AD1076" s="8"/>
      <c r="AE1076" s="8"/>
      <c r="AF1076" s="8"/>
      <c r="AG1076" s="8"/>
      <c r="AH1076" s="8"/>
      <c r="AI1076" s="8"/>
      <c r="AJ1076" s="8"/>
      <c r="AK1076" s="8"/>
    </row>
    <row r="1077" spans="4:37">
      <c r="D1077" s="6"/>
      <c r="E1077" s="6"/>
      <c r="F1077" s="7"/>
      <c r="G1077" s="7"/>
      <c r="H1077" s="7"/>
      <c r="I1077" s="7"/>
      <c r="J1077" s="7"/>
      <c r="K1077" s="7"/>
      <c r="L1077" s="7"/>
      <c r="M1077" s="7"/>
      <c r="N1077" s="7"/>
      <c r="O1077" s="7"/>
      <c r="P1077" s="7"/>
      <c r="Q1077" s="7"/>
      <c r="R1077" s="7"/>
      <c r="S1077" s="7"/>
      <c r="T1077" s="7"/>
      <c r="U1077" s="7"/>
      <c r="V1077" s="8"/>
      <c r="W1077" s="8"/>
      <c r="X1077" s="8"/>
      <c r="Y1077" s="8"/>
      <c r="Z1077" s="8"/>
      <c r="AA1077" s="8"/>
      <c r="AB1077" s="8"/>
      <c r="AC1077" s="8"/>
      <c r="AD1077" s="8"/>
      <c r="AE1077" s="8"/>
      <c r="AF1077" s="8"/>
      <c r="AG1077" s="8"/>
      <c r="AH1077" s="8"/>
      <c r="AI1077" s="8"/>
      <c r="AJ1077" s="8"/>
      <c r="AK1077" s="8"/>
    </row>
    <row r="1078" spans="4:37">
      <c r="D1078" s="6"/>
      <c r="E1078" s="6"/>
      <c r="F1078" s="7"/>
      <c r="G1078" s="7"/>
      <c r="H1078" s="7"/>
      <c r="I1078" s="7"/>
      <c r="J1078" s="7"/>
      <c r="K1078" s="7"/>
      <c r="L1078" s="7"/>
      <c r="M1078" s="7"/>
      <c r="N1078" s="7"/>
      <c r="O1078" s="7"/>
      <c r="P1078" s="7"/>
      <c r="Q1078" s="7"/>
      <c r="R1078" s="7"/>
      <c r="S1078" s="7"/>
      <c r="T1078" s="7"/>
      <c r="U1078" s="7"/>
      <c r="V1078" s="8"/>
      <c r="W1078" s="8"/>
      <c r="X1078" s="8"/>
      <c r="Y1078" s="8"/>
      <c r="Z1078" s="8"/>
      <c r="AA1078" s="8"/>
      <c r="AB1078" s="8"/>
      <c r="AC1078" s="8"/>
      <c r="AD1078" s="8"/>
      <c r="AE1078" s="8"/>
      <c r="AF1078" s="8"/>
      <c r="AG1078" s="8"/>
      <c r="AH1078" s="8"/>
      <c r="AI1078" s="8"/>
      <c r="AJ1078" s="8"/>
      <c r="AK1078" s="8"/>
    </row>
    <row r="1079" spans="4:37">
      <c r="D1079" s="6"/>
      <c r="E1079" s="6"/>
      <c r="F1079" s="7"/>
      <c r="G1079" s="7"/>
      <c r="H1079" s="7"/>
      <c r="I1079" s="7"/>
      <c r="J1079" s="7"/>
      <c r="K1079" s="7"/>
      <c r="L1079" s="7"/>
      <c r="M1079" s="7"/>
      <c r="N1079" s="7"/>
      <c r="O1079" s="7"/>
      <c r="P1079" s="7"/>
      <c r="Q1079" s="7"/>
      <c r="R1079" s="7"/>
      <c r="S1079" s="7"/>
      <c r="T1079" s="7"/>
      <c r="U1079" s="7"/>
      <c r="V1079" s="8"/>
      <c r="W1079" s="8"/>
      <c r="X1079" s="8"/>
      <c r="Y1079" s="8"/>
      <c r="Z1079" s="8"/>
      <c r="AA1079" s="8"/>
      <c r="AB1079" s="8"/>
      <c r="AC1079" s="8"/>
      <c r="AD1079" s="8"/>
      <c r="AE1079" s="8"/>
      <c r="AF1079" s="8"/>
      <c r="AG1079" s="8"/>
      <c r="AH1079" s="8"/>
      <c r="AI1079" s="8"/>
      <c r="AJ1079" s="8"/>
      <c r="AK1079" s="8"/>
    </row>
    <row r="1080" spans="4:37">
      <c r="D1080" s="6"/>
      <c r="E1080" s="6"/>
      <c r="F1080" s="7"/>
      <c r="G1080" s="7"/>
      <c r="H1080" s="7"/>
      <c r="I1080" s="7"/>
      <c r="J1080" s="7"/>
      <c r="K1080" s="7"/>
      <c r="L1080" s="7"/>
      <c r="M1080" s="7"/>
      <c r="N1080" s="7"/>
      <c r="O1080" s="7"/>
      <c r="P1080" s="7"/>
      <c r="Q1080" s="7"/>
      <c r="R1080" s="7"/>
      <c r="S1080" s="7"/>
      <c r="T1080" s="7"/>
      <c r="U1080" s="7"/>
      <c r="V1080" s="8"/>
      <c r="W1080" s="8"/>
      <c r="X1080" s="8"/>
      <c r="Y1080" s="8"/>
      <c r="Z1080" s="8"/>
      <c r="AA1080" s="8"/>
      <c r="AB1080" s="8"/>
      <c r="AC1080" s="8"/>
      <c r="AD1080" s="8"/>
      <c r="AE1080" s="8"/>
      <c r="AF1080" s="8"/>
      <c r="AG1080" s="8"/>
      <c r="AH1080" s="8"/>
      <c r="AI1080" s="8"/>
      <c r="AJ1080" s="8"/>
      <c r="AK1080" s="8"/>
    </row>
    <row r="1081" spans="4:37">
      <c r="D1081" s="6"/>
      <c r="E1081" s="6"/>
      <c r="F1081" s="7"/>
      <c r="G1081" s="7"/>
      <c r="H1081" s="7"/>
      <c r="I1081" s="7"/>
      <c r="J1081" s="7"/>
      <c r="K1081" s="7"/>
      <c r="L1081" s="7"/>
      <c r="M1081" s="7"/>
      <c r="N1081" s="7"/>
      <c r="O1081" s="7"/>
      <c r="P1081" s="7"/>
      <c r="Q1081" s="7"/>
      <c r="R1081" s="7"/>
      <c r="S1081" s="7"/>
      <c r="T1081" s="7"/>
      <c r="U1081" s="7"/>
      <c r="V1081" s="8"/>
      <c r="W1081" s="8"/>
      <c r="X1081" s="8"/>
      <c r="Y1081" s="8"/>
      <c r="Z1081" s="8"/>
      <c r="AA1081" s="8"/>
      <c r="AB1081" s="8"/>
      <c r="AC1081" s="8"/>
      <c r="AD1081" s="8"/>
      <c r="AE1081" s="8"/>
      <c r="AF1081" s="8"/>
      <c r="AG1081" s="8"/>
      <c r="AH1081" s="8"/>
      <c r="AI1081" s="8"/>
      <c r="AJ1081" s="8"/>
      <c r="AK1081" s="8"/>
    </row>
    <row r="1082" spans="4:37">
      <c r="D1082" s="6"/>
      <c r="E1082" s="6"/>
      <c r="F1082" s="7"/>
      <c r="G1082" s="7"/>
      <c r="H1082" s="7"/>
      <c r="I1082" s="7"/>
      <c r="J1082" s="7"/>
      <c r="K1082" s="7"/>
      <c r="L1082" s="7"/>
      <c r="M1082" s="7"/>
      <c r="N1082" s="7"/>
      <c r="O1082" s="7"/>
      <c r="P1082" s="7"/>
      <c r="Q1082" s="7"/>
      <c r="R1082" s="7"/>
      <c r="S1082" s="7"/>
      <c r="T1082" s="7"/>
      <c r="U1082" s="7"/>
      <c r="V1082" s="8"/>
      <c r="W1082" s="8"/>
      <c r="X1082" s="8"/>
      <c r="Y1082" s="8"/>
      <c r="Z1082" s="8"/>
      <c r="AA1082" s="8"/>
      <c r="AB1082" s="8"/>
      <c r="AC1082" s="8"/>
      <c r="AD1082" s="8"/>
      <c r="AE1082" s="8"/>
      <c r="AF1082" s="8"/>
      <c r="AG1082" s="8"/>
      <c r="AH1082" s="8"/>
      <c r="AI1082" s="8"/>
      <c r="AJ1082" s="8"/>
      <c r="AK1082" s="8"/>
    </row>
    <row r="1083" spans="4:37">
      <c r="D1083" s="6"/>
      <c r="E1083" s="6"/>
      <c r="F1083" s="7"/>
      <c r="G1083" s="7"/>
      <c r="H1083" s="7"/>
      <c r="I1083" s="7"/>
      <c r="J1083" s="7"/>
      <c r="K1083" s="7"/>
      <c r="L1083" s="7"/>
      <c r="M1083" s="7"/>
      <c r="N1083" s="7"/>
      <c r="O1083" s="7"/>
      <c r="P1083" s="7"/>
      <c r="Q1083" s="7"/>
      <c r="R1083" s="7"/>
      <c r="S1083" s="7"/>
      <c r="T1083" s="7"/>
      <c r="U1083" s="7"/>
      <c r="V1083" s="8"/>
      <c r="W1083" s="8"/>
      <c r="X1083" s="8"/>
      <c r="Y1083" s="8"/>
      <c r="Z1083" s="8"/>
      <c r="AA1083" s="8"/>
      <c r="AB1083" s="8"/>
      <c r="AC1083" s="8"/>
      <c r="AD1083" s="8"/>
      <c r="AE1083" s="8"/>
      <c r="AF1083" s="8"/>
      <c r="AG1083" s="8"/>
      <c r="AH1083" s="8"/>
      <c r="AI1083" s="8"/>
      <c r="AJ1083" s="8"/>
      <c r="AK1083" s="8"/>
    </row>
    <row r="1084" spans="4:37">
      <c r="D1084" s="6"/>
      <c r="E1084" s="6"/>
      <c r="F1084" s="7"/>
      <c r="G1084" s="7"/>
      <c r="H1084" s="7"/>
      <c r="I1084" s="7"/>
      <c r="J1084" s="7"/>
      <c r="K1084" s="7"/>
      <c r="L1084" s="7"/>
      <c r="M1084" s="7"/>
      <c r="N1084" s="7"/>
      <c r="O1084" s="7"/>
      <c r="P1084" s="7"/>
      <c r="Q1084" s="7"/>
      <c r="R1084" s="7"/>
      <c r="S1084" s="7"/>
      <c r="T1084" s="7"/>
      <c r="U1084" s="7"/>
      <c r="V1084" s="8"/>
      <c r="W1084" s="8"/>
      <c r="X1084" s="8"/>
      <c r="Y1084" s="8"/>
      <c r="Z1084" s="8"/>
      <c r="AA1084" s="8"/>
      <c r="AB1084" s="8"/>
      <c r="AC1084" s="8"/>
      <c r="AD1084" s="8"/>
      <c r="AE1084" s="8"/>
      <c r="AF1084" s="8"/>
      <c r="AG1084" s="8"/>
      <c r="AH1084" s="8"/>
      <c r="AI1084" s="8"/>
      <c r="AJ1084" s="8"/>
      <c r="AK1084" s="8"/>
    </row>
    <row r="1085" spans="4:37">
      <c r="D1085" s="6"/>
      <c r="E1085" s="6"/>
      <c r="F1085" s="7"/>
      <c r="G1085" s="7"/>
      <c r="H1085" s="7"/>
      <c r="I1085" s="7"/>
      <c r="J1085" s="7"/>
      <c r="K1085" s="7"/>
      <c r="L1085" s="7"/>
      <c r="M1085" s="7"/>
      <c r="N1085" s="7"/>
      <c r="O1085" s="7"/>
      <c r="P1085" s="7"/>
      <c r="Q1085" s="7"/>
      <c r="R1085" s="7"/>
      <c r="S1085" s="7"/>
      <c r="T1085" s="7"/>
      <c r="U1085" s="7"/>
      <c r="V1085" s="8"/>
      <c r="W1085" s="8"/>
      <c r="X1085" s="8"/>
      <c r="Y1085" s="8"/>
      <c r="Z1085" s="8"/>
      <c r="AA1085" s="8"/>
      <c r="AB1085" s="8"/>
      <c r="AC1085" s="8"/>
      <c r="AD1085" s="8"/>
      <c r="AE1085" s="8"/>
      <c r="AF1085" s="8"/>
      <c r="AG1085" s="8"/>
      <c r="AH1085" s="8"/>
      <c r="AI1085" s="8"/>
      <c r="AJ1085" s="8"/>
      <c r="AK1085" s="8"/>
    </row>
    <row r="1086" spans="4:37">
      <c r="D1086" s="6"/>
      <c r="E1086" s="6"/>
      <c r="F1086" s="7"/>
      <c r="G1086" s="7"/>
      <c r="H1086" s="7"/>
      <c r="I1086" s="7"/>
      <c r="J1086" s="7"/>
      <c r="K1086" s="7"/>
      <c r="L1086" s="7"/>
      <c r="M1086" s="7"/>
      <c r="N1086" s="7"/>
      <c r="O1086" s="7"/>
      <c r="P1086" s="7"/>
      <c r="Q1086" s="7"/>
      <c r="R1086" s="7"/>
      <c r="S1086" s="7"/>
      <c r="T1086" s="7"/>
      <c r="U1086" s="7"/>
      <c r="V1086" s="8"/>
      <c r="W1086" s="8"/>
      <c r="X1086" s="8"/>
      <c r="Y1086" s="8"/>
      <c r="Z1086" s="8"/>
      <c r="AA1086" s="8"/>
      <c r="AB1086" s="8"/>
      <c r="AC1086" s="8"/>
      <c r="AD1086" s="8"/>
      <c r="AE1086" s="8"/>
      <c r="AF1086" s="8"/>
      <c r="AG1086" s="8"/>
      <c r="AH1086" s="8"/>
      <c r="AI1086" s="8"/>
      <c r="AJ1086" s="8"/>
      <c r="AK1086" s="8"/>
    </row>
    <row r="1087" spans="4:37">
      <c r="D1087" s="6"/>
      <c r="E1087" s="6"/>
      <c r="F1087" s="7"/>
      <c r="G1087" s="7"/>
      <c r="H1087" s="7"/>
      <c r="I1087" s="7"/>
      <c r="J1087" s="7"/>
      <c r="K1087" s="7"/>
      <c r="L1087" s="7"/>
      <c r="M1087" s="7"/>
      <c r="N1087" s="7"/>
      <c r="O1087" s="7"/>
      <c r="P1087" s="7"/>
      <c r="Q1087" s="7"/>
      <c r="R1087" s="7"/>
      <c r="S1087" s="7"/>
      <c r="T1087" s="7"/>
      <c r="U1087" s="7"/>
      <c r="V1087" s="8"/>
      <c r="W1087" s="8"/>
      <c r="X1087" s="8"/>
      <c r="Y1087" s="8"/>
      <c r="Z1087" s="8"/>
      <c r="AA1087" s="8"/>
      <c r="AB1087" s="8"/>
      <c r="AC1087" s="8"/>
      <c r="AD1087" s="8"/>
      <c r="AE1087" s="8"/>
      <c r="AF1087" s="8"/>
      <c r="AG1087" s="8"/>
      <c r="AH1087" s="8"/>
      <c r="AI1087" s="8"/>
      <c r="AJ1087" s="8"/>
      <c r="AK1087" s="8"/>
    </row>
    <row r="1088" spans="4:37">
      <c r="D1088" s="6"/>
      <c r="E1088" s="6"/>
      <c r="F1088" s="7"/>
      <c r="G1088" s="7"/>
      <c r="H1088" s="7"/>
      <c r="I1088" s="7"/>
      <c r="J1088" s="7"/>
      <c r="K1088" s="7"/>
      <c r="L1088" s="7"/>
      <c r="M1088" s="7"/>
      <c r="N1088" s="7"/>
      <c r="O1088" s="7"/>
      <c r="P1088" s="7"/>
      <c r="Q1088" s="7"/>
      <c r="R1088" s="7"/>
      <c r="S1088" s="7"/>
      <c r="T1088" s="7"/>
      <c r="U1088" s="7"/>
      <c r="V1088" s="8"/>
      <c r="W1088" s="8"/>
      <c r="X1088" s="8"/>
      <c r="Y1088" s="8"/>
      <c r="Z1088" s="8"/>
      <c r="AA1088" s="8"/>
      <c r="AB1088" s="8"/>
      <c r="AC1088" s="8"/>
      <c r="AD1088" s="8"/>
      <c r="AE1088" s="8"/>
      <c r="AF1088" s="8"/>
      <c r="AG1088" s="8"/>
      <c r="AH1088" s="8"/>
      <c r="AI1088" s="8"/>
      <c r="AJ1088" s="8"/>
      <c r="AK1088" s="8"/>
    </row>
    <row r="1089" spans="4:37">
      <c r="D1089" s="6"/>
      <c r="E1089" s="6"/>
      <c r="F1089" s="7"/>
      <c r="G1089" s="7"/>
      <c r="H1089" s="7"/>
      <c r="I1089" s="7"/>
      <c r="J1089" s="7"/>
      <c r="K1089" s="7"/>
      <c r="L1089" s="7"/>
      <c r="M1089" s="7"/>
      <c r="N1089" s="7"/>
      <c r="O1089" s="7"/>
      <c r="P1089" s="7"/>
      <c r="Q1089" s="7"/>
      <c r="R1089" s="7"/>
      <c r="S1089" s="7"/>
      <c r="T1089" s="7"/>
      <c r="U1089" s="7"/>
      <c r="V1089" s="8"/>
      <c r="W1089" s="8"/>
      <c r="X1089" s="8"/>
      <c r="Y1089" s="8"/>
      <c r="Z1089" s="8"/>
      <c r="AA1089" s="8"/>
      <c r="AB1089" s="8"/>
      <c r="AC1089" s="8"/>
      <c r="AD1089" s="8"/>
      <c r="AE1089" s="8"/>
      <c r="AF1089" s="8"/>
      <c r="AG1089" s="8"/>
      <c r="AH1089" s="8"/>
      <c r="AI1089" s="8"/>
      <c r="AJ1089" s="8"/>
      <c r="AK1089" s="8"/>
    </row>
    <row r="1090" spans="4:37">
      <c r="D1090" s="6"/>
      <c r="E1090" s="6"/>
      <c r="F1090" s="7"/>
      <c r="G1090" s="7"/>
      <c r="H1090" s="7"/>
      <c r="I1090" s="7"/>
      <c r="J1090" s="7"/>
      <c r="K1090" s="7"/>
      <c r="L1090" s="7"/>
      <c r="M1090" s="7"/>
      <c r="N1090" s="7"/>
      <c r="O1090" s="7"/>
      <c r="P1090" s="7"/>
      <c r="Q1090" s="7"/>
      <c r="R1090" s="7"/>
      <c r="S1090" s="7"/>
      <c r="T1090" s="7"/>
      <c r="U1090" s="7"/>
      <c r="V1090" s="8"/>
      <c r="W1090" s="8"/>
      <c r="X1090" s="8"/>
      <c r="Y1090" s="8"/>
      <c r="Z1090" s="8"/>
      <c r="AA1090" s="8"/>
      <c r="AB1090" s="8"/>
      <c r="AC1090" s="8"/>
      <c r="AD1090" s="8"/>
      <c r="AE1090" s="8"/>
      <c r="AF1090" s="8"/>
      <c r="AG1090" s="8"/>
      <c r="AH1090" s="8"/>
      <c r="AI1090" s="8"/>
      <c r="AJ1090" s="8"/>
      <c r="AK1090" s="8"/>
    </row>
    <row r="1091" spans="4:37">
      <c r="D1091" s="6"/>
      <c r="E1091" s="6"/>
      <c r="F1091" s="7"/>
      <c r="G1091" s="7"/>
      <c r="H1091" s="7"/>
      <c r="I1091" s="7"/>
      <c r="J1091" s="7"/>
      <c r="K1091" s="7"/>
      <c r="L1091" s="7"/>
      <c r="M1091" s="7"/>
      <c r="N1091" s="7"/>
      <c r="O1091" s="7"/>
      <c r="P1091" s="7"/>
      <c r="Q1091" s="7"/>
      <c r="R1091" s="7"/>
      <c r="S1091" s="7"/>
      <c r="T1091" s="7"/>
      <c r="U1091" s="7"/>
      <c r="V1091" s="8"/>
      <c r="W1091" s="8"/>
      <c r="X1091" s="8"/>
      <c r="Y1091" s="8"/>
      <c r="Z1091" s="8"/>
      <c r="AA1091" s="8"/>
      <c r="AB1091" s="8"/>
      <c r="AC1091" s="8"/>
      <c r="AD1091" s="8"/>
      <c r="AE1091" s="8"/>
      <c r="AF1091" s="8"/>
      <c r="AG1091" s="8"/>
      <c r="AH1091" s="8"/>
      <c r="AI1091" s="8"/>
      <c r="AJ1091" s="8"/>
      <c r="AK1091" s="8"/>
    </row>
    <row r="1092" spans="4:37">
      <c r="D1092" s="6"/>
      <c r="E1092" s="6"/>
      <c r="F1092" s="7"/>
      <c r="G1092" s="7"/>
      <c r="H1092" s="7"/>
      <c r="I1092" s="7"/>
      <c r="J1092" s="7"/>
      <c r="K1092" s="7"/>
      <c r="L1092" s="7"/>
      <c r="M1092" s="7"/>
      <c r="N1092" s="7"/>
      <c r="O1092" s="7"/>
      <c r="P1092" s="7"/>
      <c r="Q1092" s="7"/>
      <c r="R1092" s="7"/>
      <c r="S1092" s="7"/>
      <c r="T1092" s="7"/>
      <c r="U1092" s="7"/>
      <c r="V1092" s="8"/>
      <c r="W1092" s="8"/>
      <c r="X1092" s="8"/>
      <c r="Y1092" s="8"/>
      <c r="Z1092" s="8"/>
      <c r="AA1092" s="8"/>
      <c r="AB1092" s="8"/>
      <c r="AC1092" s="8"/>
      <c r="AD1092" s="8"/>
      <c r="AE1092" s="8"/>
      <c r="AF1092" s="8"/>
      <c r="AG1092" s="8"/>
      <c r="AH1092" s="8"/>
      <c r="AI1092" s="8"/>
      <c r="AJ1092" s="8"/>
      <c r="AK1092" s="8"/>
    </row>
    <row r="1093" spans="4:37">
      <c r="D1093" s="6"/>
      <c r="E1093" s="6"/>
      <c r="F1093" s="7"/>
      <c r="G1093" s="7"/>
      <c r="H1093" s="7"/>
      <c r="I1093" s="7"/>
      <c r="J1093" s="7"/>
      <c r="K1093" s="7"/>
      <c r="L1093" s="7"/>
      <c r="M1093" s="7"/>
      <c r="N1093" s="7"/>
      <c r="O1093" s="7"/>
      <c r="P1093" s="7"/>
      <c r="Q1093" s="7"/>
      <c r="R1093" s="7"/>
      <c r="S1093" s="7"/>
      <c r="T1093" s="7"/>
      <c r="U1093" s="7"/>
      <c r="V1093" s="8"/>
      <c r="W1093" s="8"/>
      <c r="X1093" s="8"/>
      <c r="Y1093" s="8"/>
      <c r="Z1093" s="8"/>
      <c r="AA1093" s="8"/>
      <c r="AB1093" s="8"/>
      <c r="AC1093" s="8"/>
      <c r="AD1093" s="8"/>
      <c r="AE1093" s="8"/>
      <c r="AF1093" s="8"/>
      <c r="AG1093" s="8"/>
      <c r="AH1093" s="8"/>
      <c r="AI1093" s="8"/>
      <c r="AJ1093" s="8"/>
      <c r="AK1093" s="8"/>
    </row>
    <row r="1094" spans="4:37">
      <c r="D1094" s="6"/>
      <c r="E1094" s="6"/>
      <c r="F1094" s="7"/>
      <c r="G1094" s="7"/>
      <c r="H1094" s="7"/>
      <c r="I1094" s="7"/>
      <c r="J1094" s="7"/>
      <c r="K1094" s="7"/>
      <c r="L1094" s="7"/>
      <c r="M1094" s="7"/>
      <c r="N1094" s="7"/>
      <c r="O1094" s="7"/>
      <c r="P1094" s="7"/>
      <c r="Q1094" s="7"/>
      <c r="R1094" s="7"/>
      <c r="S1094" s="7"/>
      <c r="T1094" s="7"/>
      <c r="U1094" s="7"/>
      <c r="V1094" s="8"/>
      <c r="W1094" s="8"/>
      <c r="X1094" s="8"/>
      <c r="Y1094" s="8"/>
      <c r="Z1094" s="8"/>
      <c r="AA1094" s="8"/>
      <c r="AB1094" s="8"/>
      <c r="AC1094" s="8"/>
      <c r="AD1094" s="8"/>
      <c r="AE1094" s="8"/>
      <c r="AF1094" s="8"/>
      <c r="AG1094" s="8"/>
      <c r="AH1094" s="8"/>
      <c r="AI1094" s="8"/>
      <c r="AJ1094" s="8"/>
      <c r="AK1094" s="8"/>
    </row>
    <row r="1095" spans="4:37">
      <c r="D1095" s="6"/>
      <c r="E1095" s="6"/>
      <c r="F1095" s="7"/>
      <c r="G1095" s="7"/>
      <c r="H1095" s="7"/>
      <c r="I1095" s="7"/>
      <c r="J1095" s="7"/>
      <c r="K1095" s="7"/>
      <c r="L1095" s="7"/>
      <c r="M1095" s="7"/>
      <c r="N1095" s="7"/>
      <c r="O1095" s="7"/>
      <c r="P1095" s="7"/>
      <c r="Q1095" s="7"/>
      <c r="R1095" s="7"/>
      <c r="S1095" s="7"/>
      <c r="T1095" s="7"/>
      <c r="U1095" s="7"/>
      <c r="V1095" s="8"/>
      <c r="W1095" s="8"/>
      <c r="X1095" s="8"/>
      <c r="Y1095" s="8"/>
      <c r="Z1095" s="8"/>
      <c r="AA1095" s="8"/>
      <c r="AB1095" s="8"/>
      <c r="AC1095" s="8"/>
      <c r="AD1095" s="8"/>
      <c r="AE1095" s="8"/>
      <c r="AF1095" s="8"/>
      <c r="AG1095" s="8"/>
      <c r="AH1095" s="8"/>
      <c r="AI1095" s="8"/>
      <c r="AJ1095" s="8"/>
      <c r="AK1095" s="8"/>
    </row>
    <row r="1096" spans="4:37">
      <c r="D1096" s="6"/>
      <c r="E1096" s="6"/>
      <c r="F1096" s="7"/>
      <c r="G1096" s="7"/>
      <c r="H1096" s="7"/>
      <c r="I1096" s="7"/>
      <c r="J1096" s="7"/>
      <c r="K1096" s="7"/>
      <c r="L1096" s="7"/>
      <c r="M1096" s="7"/>
      <c r="N1096" s="7"/>
      <c r="O1096" s="7"/>
      <c r="P1096" s="7"/>
      <c r="Q1096" s="7"/>
      <c r="R1096" s="7"/>
      <c r="S1096" s="7"/>
      <c r="T1096" s="7"/>
      <c r="U1096" s="7"/>
      <c r="V1096" s="8"/>
      <c r="W1096" s="8"/>
      <c r="X1096" s="8"/>
      <c r="Y1096" s="8"/>
      <c r="Z1096" s="8"/>
      <c r="AA1096" s="8"/>
      <c r="AB1096" s="8"/>
      <c r="AC1096" s="8"/>
      <c r="AD1096" s="8"/>
      <c r="AE1096" s="8"/>
      <c r="AF1096" s="8"/>
      <c r="AG1096" s="8"/>
      <c r="AH1096" s="8"/>
      <c r="AI1096" s="8"/>
      <c r="AJ1096" s="8"/>
      <c r="AK1096" s="8"/>
    </row>
    <row r="1097" spans="4:37">
      <c r="D1097" s="6"/>
      <c r="E1097" s="6"/>
      <c r="F1097" s="7"/>
      <c r="G1097" s="7"/>
      <c r="H1097" s="7"/>
      <c r="I1097" s="7"/>
      <c r="J1097" s="7"/>
      <c r="K1097" s="7"/>
      <c r="L1097" s="7"/>
      <c r="M1097" s="7"/>
      <c r="N1097" s="7"/>
      <c r="O1097" s="7"/>
      <c r="P1097" s="7"/>
      <c r="Q1097" s="7"/>
      <c r="R1097" s="7"/>
      <c r="S1097" s="7"/>
      <c r="T1097" s="7"/>
      <c r="U1097" s="7"/>
      <c r="V1097" s="8"/>
      <c r="W1097" s="8"/>
      <c r="X1097" s="8"/>
      <c r="Y1097" s="8"/>
      <c r="Z1097" s="8"/>
      <c r="AA1097" s="8"/>
      <c r="AB1097" s="8"/>
      <c r="AC1097" s="8"/>
      <c r="AD1097" s="8"/>
      <c r="AE1097" s="8"/>
      <c r="AF1097" s="8"/>
      <c r="AG1097" s="8"/>
      <c r="AH1097" s="8"/>
      <c r="AI1097" s="8"/>
      <c r="AJ1097" s="8"/>
      <c r="AK1097" s="8"/>
    </row>
    <row r="1098" spans="4:37">
      <c r="D1098" s="6"/>
      <c r="E1098" s="6"/>
      <c r="F1098" s="7"/>
      <c r="G1098" s="7"/>
      <c r="H1098" s="7"/>
      <c r="I1098" s="7"/>
      <c r="J1098" s="7"/>
      <c r="K1098" s="7"/>
      <c r="L1098" s="7"/>
      <c r="M1098" s="7"/>
      <c r="N1098" s="7"/>
      <c r="O1098" s="7"/>
      <c r="P1098" s="7"/>
      <c r="Q1098" s="7"/>
      <c r="R1098" s="7"/>
      <c r="S1098" s="7"/>
      <c r="T1098" s="7"/>
      <c r="U1098" s="7"/>
      <c r="V1098" s="8"/>
      <c r="W1098" s="8"/>
      <c r="X1098" s="8"/>
      <c r="Y1098" s="8"/>
      <c r="Z1098" s="8"/>
      <c r="AA1098" s="8"/>
      <c r="AB1098" s="8"/>
      <c r="AC1098" s="8"/>
      <c r="AD1098" s="8"/>
      <c r="AE1098" s="8"/>
      <c r="AF1098" s="8"/>
      <c r="AG1098" s="8"/>
      <c r="AH1098" s="8"/>
      <c r="AI1098" s="8"/>
      <c r="AJ1098" s="8"/>
      <c r="AK1098" s="8"/>
    </row>
    <row r="1099" spans="4:37">
      <c r="D1099" s="6"/>
      <c r="E1099" s="6"/>
      <c r="F1099" s="7"/>
      <c r="G1099" s="7"/>
      <c r="H1099" s="7"/>
      <c r="I1099" s="7"/>
      <c r="J1099" s="7"/>
      <c r="K1099" s="7"/>
      <c r="L1099" s="7"/>
      <c r="M1099" s="7"/>
      <c r="N1099" s="7"/>
      <c r="O1099" s="7"/>
      <c r="P1099" s="7"/>
      <c r="Q1099" s="7"/>
      <c r="R1099" s="7"/>
      <c r="S1099" s="7"/>
      <c r="T1099" s="7"/>
      <c r="U1099" s="7"/>
      <c r="V1099" s="8"/>
      <c r="W1099" s="8"/>
      <c r="X1099" s="8"/>
      <c r="Y1099" s="8"/>
      <c r="Z1099" s="8"/>
      <c r="AA1099" s="8"/>
      <c r="AB1099" s="8"/>
      <c r="AC1099" s="8"/>
      <c r="AD1099" s="8"/>
      <c r="AE1099" s="8"/>
      <c r="AF1099" s="8"/>
      <c r="AG1099" s="8"/>
      <c r="AH1099" s="8"/>
      <c r="AI1099" s="8"/>
      <c r="AJ1099" s="8"/>
      <c r="AK1099" s="8"/>
    </row>
    <row r="1100" spans="4:37">
      <c r="D1100" s="6"/>
      <c r="E1100" s="6"/>
      <c r="F1100" s="7"/>
      <c r="G1100" s="7"/>
      <c r="H1100" s="7"/>
      <c r="I1100" s="7"/>
      <c r="J1100" s="7"/>
      <c r="K1100" s="7"/>
      <c r="L1100" s="7"/>
      <c r="M1100" s="7"/>
      <c r="N1100" s="7"/>
      <c r="O1100" s="7"/>
      <c r="P1100" s="7"/>
      <c r="Q1100" s="7"/>
      <c r="R1100" s="7"/>
      <c r="S1100" s="7"/>
      <c r="T1100" s="7"/>
      <c r="U1100" s="7"/>
      <c r="V1100" s="8"/>
      <c r="W1100" s="8"/>
      <c r="X1100" s="8"/>
      <c r="Y1100" s="8"/>
      <c r="Z1100" s="8"/>
      <c r="AA1100" s="8"/>
      <c r="AB1100" s="8"/>
      <c r="AC1100" s="8"/>
      <c r="AD1100" s="8"/>
      <c r="AE1100" s="8"/>
      <c r="AF1100" s="8"/>
      <c r="AG1100" s="8"/>
      <c r="AH1100" s="8"/>
      <c r="AI1100" s="8"/>
      <c r="AJ1100" s="8"/>
      <c r="AK1100" s="8"/>
    </row>
    <row r="1101" spans="4:37">
      <c r="D1101" s="6"/>
      <c r="E1101" s="6"/>
      <c r="F1101" s="7"/>
      <c r="G1101" s="7"/>
      <c r="H1101" s="7"/>
      <c r="I1101" s="7"/>
      <c r="J1101" s="7"/>
      <c r="K1101" s="7"/>
      <c r="L1101" s="7"/>
      <c r="M1101" s="7"/>
      <c r="N1101" s="7"/>
      <c r="O1101" s="7"/>
      <c r="P1101" s="7"/>
      <c r="Q1101" s="7"/>
      <c r="R1101" s="7"/>
      <c r="S1101" s="7"/>
      <c r="T1101" s="7"/>
      <c r="U1101" s="7"/>
      <c r="V1101" s="8"/>
      <c r="W1101" s="8"/>
      <c r="X1101" s="8"/>
      <c r="Y1101" s="8"/>
      <c r="Z1101" s="8"/>
      <c r="AA1101" s="8"/>
      <c r="AB1101" s="8"/>
      <c r="AC1101" s="8"/>
      <c r="AD1101" s="8"/>
      <c r="AE1101" s="8"/>
      <c r="AF1101" s="8"/>
      <c r="AG1101" s="8"/>
      <c r="AH1101" s="8"/>
      <c r="AI1101" s="8"/>
      <c r="AJ1101" s="8"/>
      <c r="AK1101" s="8"/>
    </row>
    <row r="1102" spans="4:37">
      <c r="D1102" s="6"/>
      <c r="E1102" s="6"/>
      <c r="F1102" s="7"/>
      <c r="G1102" s="7"/>
      <c r="H1102" s="7"/>
      <c r="I1102" s="7"/>
      <c r="J1102" s="7"/>
      <c r="K1102" s="7"/>
      <c r="L1102" s="7"/>
      <c r="M1102" s="7"/>
      <c r="N1102" s="7"/>
      <c r="O1102" s="7"/>
      <c r="P1102" s="7"/>
      <c r="Q1102" s="7"/>
      <c r="R1102" s="7"/>
      <c r="S1102" s="7"/>
      <c r="T1102" s="7"/>
      <c r="U1102" s="7"/>
      <c r="V1102" s="8"/>
      <c r="W1102" s="8"/>
      <c r="X1102" s="8"/>
      <c r="Y1102" s="8"/>
      <c r="Z1102" s="8"/>
      <c r="AA1102" s="8"/>
      <c r="AB1102" s="8"/>
      <c r="AC1102" s="8"/>
      <c r="AD1102" s="8"/>
      <c r="AE1102" s="8"/>
      <c r="AF1102" s="8"/>
      <c r="AG1102" s="8"/>
      <c r="AH1102" s="8"/>
      <c r="AI1102" s="8"/>
      <c r="AJ1102" s="8"/>
      <c r="AK1102" s="8"/>
    </row>
    <row r="1103" spans="4:37">
      <c r="D1103" s="6"/>
      <c r="E1103" s="6"/>
      <c r="F1103" s="7"/>
      <c r="G1103" s="7"/>
      <c r="H1103" s="7"/>
      <c r="I1103" s="7"/>
      <c r="J1103" s="7"/>
      <c r="K1103" s="7"/>
      <c r="L1103" s="7"/>
      <c r="M1103" s="7"/>
      <c r="N1103" s="7"/>
      <c r="O1103" s="7"/>
      <c r="P1103" s="7"/>
      <c r="Q1103" s="7"/>
      <c r="R1103" s="7"/>
      <c r="S1103" s="7"/>
      <c r="T1103" s="7"/>
      <c r="U1103" s="7"/>
      <c r="V1103" s="8"/>
      <c r="W1103" s="8"/>
      <c r="X1103" s="8"/>
      <c r="Y1103" s="8"/>
      <c r="Z1103" s="8"/>
      <c r="AA1103" s="8"/>
      <c r="AB1103" s="8"/>
      <c r="AC1103" s="8"/>
      <c r="AD1103" s="8"/>
      <c r="AE1103" s="8"/>
      <c r="AF1103" s="8"/>
      <c r="AG1103" s="8"/>
      <c r="AH1103" s="8"/>
      <c r="AI1103" s="8"/>
      <c r="AJ1103" s="8"/>
      <c r="AK1103" s="8"/>
    </row>
    <row r="1104" spans="4:37">
      <c r="D1104" s="6"/>
      <c r="E1104" s="6"/>
      <c r="F1104" s="7"/>
      <c r="G1104" s="7"/>
      <c r="H1104" s="7"/>
      <c r="I1104" s="7"/>
      <c r="J1104" s="7"/>
      <c r="K1104" s="7"/>
      <c r="L1104" s="7"/>
      <c r="M1104" s="7"/>
      <c r="N1104" s="7"/>
      <c r="O1104" s="7"/>
      <c r="P1104" s="7"/>
      <c r="Q1104" s="7"/>
      <c r="R1104" s="7"/>
      <c r="S1104" s="7"/>
      <c r="T1104" s="7"/>
      <c r="U1104" s="7"/>
      <c r="V1104" s="8"/>
      <c r="W1104" s="8"/>
      <c r="X1104" s="8"/>
      <c r="Y1104" s="8"/>
      <c r="Z1104" s="8"/>
      <c r="AA1104" s="8"/>
      <c r="AB1104" s="8"/>
      <c r="AC1104" s="8"/>
      <c r="AD1104" s="8"/>
      <c r="AE1104" s="8"/>
      <c r="AF1104" s="8"/>
      <c r="AG1104" s="8"/>
      <c r="AH1104" s="8"/>
      <c r="AI1104" s="8"/>
      <c r="AJ1104" s="8"/>
      <c r="AK1104" s="8"/>
    </row>
    <row r="1105" spans="4:37">
      <c r="D1105" s="6"/>
      <c r="E1105" s="6"/>
      <c r="F1105" s="7"/>
      <c r="G1105" s="7"/>
      <c r="H1105" s="7"/>
      <c r="I1105" s="7"/>
      <c r="J1105" s="7"/>
      <c r="K1105" s="7"/>
      <c r="L1105" s="7"/>
      <c r="M1105" s="7"/>
      <c r="N1105" s="7"/>
      <c r="O1105" s="7"/>
      <c r="P1105" s="7"/>
      <c r="Q1105" s="7"/>
      <c r="R1105" s="7"/>
      <c r="S1105" s="7"/>
      <c r="T1105" s="7"/>
      <c r="U1105" s="7"/>
      <c r="V1105" s="8"/>
      <c r="W1105" s="8"/>
      <c r="X1105" s="8"/>
      <c r="Y1105" s="8"/>
      <c r="Z1105" s="8"/>
      <c r="AA1105" s="8"/>
      <c r="AB1105" s="8"/>
      <c r="AC1105" s="8"/>
      <c r="AD1105" s="8"/>
      <c r="AE1105" s="8"/>
      <c r="AF1105" s="8"/>
      <c r="AG1105" s="8"/>
      <c r="AH1105" s="8"/>
      <c r="AI1105" s="8"/>
      <c r="AJ1105" s="8"/>
      <c r="AK1105" s="8"/>
    </row>
    <row r="1106" spans="4:37">
      <c r="D1106" s="6"/>
      <c r="E1106" s="6"/>
      <c r="F1106" s="7"/>
      <c r="G1106" s="7"/>
      <c r="H1106" s="7"/>
      <c r="I1106" s="7"/>
      <c r="J1106" s="7"/>
      <c r="K1106" s="7"/>
      <c r="L1106" s="7"/>
      <c r="M1106" s="7"/>
      <c r="N1106" s="7"/>
      <c r="O1106" s="7"/>
      <c r="P1106" s="7"/>
      <c r="Q1106" s="7"/>
      <c r="R1106" s="7"/>
      <c r="S1106" s="7"/>
      <c r="T1106" s="7"/>
      <c r="U1106" s="7"/>
      <c r="V1106" s="8"/>
      <c r="W1106" s="8"/>
      <c r="X1106" s="8"/>
      <c r="Y1106" s="8"/>
      <c r="Z1106" s="8"/>
      <c r="AA1106" s="8"/>
      <c r="AB1106" s="8"/>
      <c r="AC1106" s="8"/>
      <c r="AD1106" s="8"/>
      <c r="AE1106" s="8"/>
      <c r="AF1106" s="8"/>
      <c r="AG1106" s="8"/>
      <c r="AH1106" s="8"/>
      <c r="AI1106" s="8"/>
      <c r="AJ1106" s="8"/>
      <c r="AK1106" s="8"/>
    </row>
    <row r="1107" spans="4:37">
      <c r="D1107" s="6"/>
      <c r="E1107" s="6"/>
      <c r="F1107" s="7"/>
      <c r="G1107" s="7"/>
      <c r="H1107" s="7"/>
      <c r="I1107" s="7"/>
      <c r="J1107" s="7"/>
      <c r="K1107" s="7"/>
      <c r="L1107" s="7"/>
      <c r="M1107" s="7"/>
      <c r="N1107" s="7"/>
      <c r="O1107" s="7"/>
      <c r="P1107" s="7"/>
      <c r="Q1107" s="7"/>
      <c r="R1107" s="7"/>
      <c r="S1107" s="7"/>
      <c r="T1107" s="7"/>
      <c r="U1107" s="7"/>
      <c r="V1107" s="8"/>
      <c r="W1107" s="8"/>
      <c r="X1107" s="8"/>
      <c r="Y1107" s="8"/>
      <c r="Z1107" s="8"/>
      <c r="AA1107" s="8"/>
      <c r="AB1107" s="8"/>
      <c r="AC1107" s="8"/>
      <c r="AD1107" s="8"/>
      <c r="AE1107" s="8"/>
      <c r="AF1107" s="8"/>
      <c r="AG1107" s="8"/>
      <c r="AH1107" s="8"/>
      <c r="AI1107" s="8"/>
      <c r="AJ1107" s="8"/>
      <c r="AK1107" s="8"/>
    </row>
    <row r="1108" spans="4:37">
      <c r="D1108" s="6"/>
      <c r="E1108" s="6"/>
      <c r="F1108" s="7"/>
      <c r="G1108" s="7"/>
      <c r="H1108" s="7"/>
      <c r="I1108" s="7"/>
      <c r="J1108" s="7"/>
      <c r="K1108" s="7"/>
      <c r="L1108" s="7"/>
      <c r="M1108" s="7"/>
      <c r="N1108" s="7"/>
      <c r="O1108" s="7"/>
      <c r="P1108" s="7"/>
      <c r="Q1108" s="7"/>
      <c r="R1108" s="7"/>
      <c r="S1108" s="7"/>
      <c r="T1108" s="7"/>
      <c r="U1108" s="7"/>
      <c r="V1108" s="8"/>
      <c r="W1108" s="8"/>
      <c r="X1108" s="8"/>
      <c r="Y1108" s="8"/>
      <c r="Z1108" s="8"/>
      <c r="AA1108" s="8"/>
      <c r="AB1108" s="8"/>
      <c r="AC1108" s="8"/>
      <c r="AD1108" s="8"/>
      <c r="AE1108" s="8"/>
      <c r="AF1108" s="8"/>
      <c r="AG1108" s="8"/>
      <c r="AH1108" s="8"/>
      <c r="AI1108" s="8"/>
      <c r="AJ1108" s="8"/>
      <c r="AK1108" s="8"/>
    </row>
    <row r="1109" spans="4:37">
      <c r="D1109" s="6"/>
      <c r="E1109" s="6"/>
      <c r="F1109" s="7"/>
      <c r="G1109" s="7"/>
      <c r="H1109" s="7"/>
      <c r="I1109" s="7"/>
      <c r="J1109" s="7"/>
      <c r="K1109" s="7"/>
      <c r="L1109" s="7"/>
      <c r="M1109" s="7"/>
      <c r="N1109" s="7"/>
      <c r="O1109" s="7"/>
      <c r="P1109" s="7"/>
      <c r="Q1109" s="7"/>
      <c r="R1109" s="7"/>
      <c r="S1109" s="7"/>
      <c r="T1109" s="7"/>
      <c r="U1109" s="7"/>
      <c r="V1109" s="8"/>
      <c r="W1109" s="8"/>
      <c r="X1109" s="8"/>
      <c r="Y1109" s="8"/>
      <c r="Z1109" s="8"/>
      <c r="AA1109" s="8"/>
      <c r="AB1109" s="8"/>
      <c r="AC1109" s="8"/>
      <c r="AD1109" s="8"/>
      <c r="AE1109" s="8"/>
      <c r="AF1109" s="8"/>
      <c r="AG1109" s="8"/>
      <c r="AH1109" s="8"/>
      <c r="AI1109" s="8"/>
      <c r="AJ1109" s="8"/>
      <c r="AK1109" s="8"/>
    </row>
    <row r="1110" spans="4:37">
      <c r="D1110" s="6"/>
      <c r="E1110" s="6"/>
      <c r="F1110" s="7"/>
      <c r="G1110" s="7"/>
      <c r="H1110" s="7"/>
      <c r="I1110" s="7"/>
      <c r="J1110" s="7"/>
      <c r="K1110" s="7"/>
      <c r="L1110" s="7"/>
      <c r="M1110" s="7"/>
      <c r="N1110" s="7"/>
      <c r="O1110" s="7"/>
      <c r="P1110" s="7"/>
      <c r="Q1110" s="7"/>
      <c r="R1110" s="7"/>
      <c r="S1110" s="7"/>
      <c r="T1110" s="7"/>
      <c r="U1110" s="7"/>
      <c r="V1110" s="8"/>
      <c r="W1110" s="8"/>
      <c r="X1110" s="8"/>
      <c r="Y1110" s="8"/>
      <c r="Z1110" s="8"/>
      <c r="AA1110" s="8"/>
      <c r="AB1110" s="8"/>
      <c r="AC1110" s="8"/>
      <c r="AD1110" s="8"/>
      <c r="AE1110" s="8"/>
      <c r="AF1110" s="8"/>
      <c r="AG1110" s="8"/>
      <c r="AH1110" s="8"/>
      <c r="AI1110" s="8"/>
      <c r="AJ1110" s="8"/>
      <c r="AK1110" s="8"/>
    </row>
    <row r="1111" spans="4:37">
      <c r="D1111" s="6"/>
      <c r="E1111" s="6"/>
      <c r="F1111" s="7"/>
      <c r="G1111" s="7"/>
      <c r="H1111" s="7"/>
      <c r="I1111" s="7"/>
      <c r="J1111" s="7"/>
      <c r="K1111" s="7"/>
      <c r="L1111" s="7"/>
      <c r="M1111" s="7"/>
      <c r="N1111" s="7"/>
      <c r="O1111" s="7"/>
      <c r="P1111" s="7"/>
      <c r="Q1111" s="7"/>
      <c r="R1111" s="7"/>
      <c r="S1111" s="7"/>
      <c r="T1111" s="7"/>
      <c r="U1111" s="7"/>
      <c r="V1111" s="8"/>
      <c r="W1111" s="8"/>
      <c r="X1111" s="8"/>
      <c r="Y1111" s="8"/>
      <c r="Z1111" s="8"/>
      <c r="AA1111" s="8"/>
      <c r="AB1111" s="8"/>
      <c r="AC1111" s="8"/>
      <c r="AD1111" s="8"/>
      <c r="AE1111" s="8"/>
      <c r="AF1111" s="8"/>
      <c r="AG1111" s="8"/>
      <c r="AH1111" s="8"/>
      <c r="AI1111" s="8"/>
      <c r="AJ1111" s="8"/>
      <c r="AK1111" s="8"/>
    </row>
    <row r="1112" spans="4:37">
      <c r="D1112" s="6"/>
      <c r="E1112" s="6"/>
      <c r="F1112" s="7"/>
      <c r="G1112" s="7"/>
      <c r="H1112" s="7"/>
      <c r="I1112" s="7"/>
      <c r="J1112" s="7"/>
      <c r="K1112" s="7"/>
      <c r="L1112" s="7"/>
      <c r="M1112" s="7"/>
      <c r="N1112" s="7"/>
      <c r="O1112" s="7"/>
      <c r="P1112" s="7"/>
      <c r="Q1112" s="7"/>
      <c r="R1112" s="7"/>
      <c r="S1112" s="7"/>
      <c r="T1112" s="7"/>
      <c r="U1112" s="7"/>
      <c r="V1112" s="8"/>
      <c r="W1112" s="8"/>
      <c r="X1112" s="8"/>
      <c r="Y1112" s="8"/>
      <c r="Z1112" s="8"/>
      <c r="AA1112" s="8"/>
      <c r="AB1112" s="8"/>
      <c r="AC1112" s="8"/>
      <c r="AD1112" s="8"/>
      <c r="AE1112" s="8"/>
      <c r="AF1112" s="8"/>
      <c r="AG1112" s="8"/>
      <c r="AH1112" s="8"/>
      <c r="AI1112" s="8"/>
      <c r="AJ1112" s="8"/>
      <c r="AK1112" s="8"/>
    </row>
    <row r="1113" spans="4:37">
      <c r="D1113" s="6"/>
      <c r="E1113" s="6"/>
      <c r="F1113" s="7"/>
      <c r="G1113" s="7"/>
      <c r="H1113" s="7"/>
      <c r="I1113" s="7"/>
      <c r="J1113" s="7"/>
      <c r="K1113" s="7"/>
      <c r="L1113" s="7"/>
      <c r="M1113" s="7"/>
      <c r="N1113" s="7"/>
      <c r="O1113" s="7"/>
      <c r="P1113" s="7"/>
      <c r="Q1113" s="7"/>
      <c r="R1113" s="7"/>
      <c r="S1113" s="7"/>
      <c r="T1113" s="7"/>
      <c r="U1113" s="7"/>
      <c r="V1113" s="8"/>
      <c r="W1113" s="8"/>
      <c r="X1113" s="8"/>
      <c r="Y1113" s="8"/>
      <c r="Z1113" s="8"/>
      <c r="AA1113" s="8"/>
      <c r="AB1113" s="8"/>
      <c r="AC1113" s="8"/>
      <c r="AD1113" s="8"/>
      <c r="AE1113" s="8"/>
      <c r="AF1113" s="8"/>
      <c r="AG1113" s="8"/>
      <c r="AH1113" s="8"/>
      <c r="AI1113" s="8"/>
      <c r="AJ1113" s="8"/>
      <c r="AK1113" s="8"/>
    </row>
    <row r="1114" spans="4:37">
      <c r="D1114" s="6"/>
      <c r="E1114" s="6"/>
      <c r="F1114" s="7"/>
      <c r="G1114" s="7"/>
      <c r="H1114" s="7"/>
      <c r="I1114" s="7"/>
      <c r="J1114" s="7"/>
      <c r="K1114" s="7"/>
      <c r="L1114" s="7"/>
      <c r="M1114" s="7"/>
      <c r="N1114" s="7"/>
      <c r="O1114" s="7"/>
      <c r="P1114" s="7"/>
      <c r="Q1114" s="7"/>
      <c r="R1114" s="7"/>
      <c r="S1114" s="7"/>
      <c r="T1114" s="7"/>
      <c r="U1114" s="7"/>
      <c r="V1114" s="8"/>
      <c r="W1114" s="8"/>
      <c r="X1114" s="8"/>
      <c r="Y1114" s="8"/>
      <c r="Z1114" s="8"/>
      <c r="AA1114" s="8"/>
      <c r="AB1114" s="8"/>
      <c r="AC1114" s="8"/>
      <c r="AD1114" s="8"/>
      <c r="AE1114" s="8"/>
      <c r="AF1114" s="8"/>
      <c r="AG1114" s="8"/>
      <c r="AH1114" s="8"/>
      <c r="AI1114" s="8"/>
      <c r="AJ1114" s="8"/>
      <c r="AK1114" s="8"/>
    </row>
    <row r="1115" spans="4:37">
      <c r="D1115" s="6"/>
      <c r="E1115" s="6"/>
      <c r="F1115" s="7"/>
      <c r="G1115" s="7"/>
      <c r="H1115" s="7"/>
      <c r="I1115" s="7"/>
      <c r="J1115" s="7"/>
      <c r="K1115" s="7"/>
      <c r="L1115" s="7"/>
      <c r="M1115" s="7"/>
      <c r="N1115" s="7"/>
      <c r="O1115" s="7"/>
      <c r="P1115" s="7"/>
      <c r="Q1115" s="7"/>
      <c r="R1115" s="7"/>
      <c r="S1115" s="7"/>
      <c r="T1115" s="7"/>
      <c r="U1115" s="7"/>
      <c r="V1115" s="8"/>
      <c r="W1115" s="8"/>
      <c r="X1115" s="8"/>
      <c r="Y1115" s="8"/>
      <c r="Z1115" s="8"/>
      <c r="AA1115" s="8"/>
      <c r="AB1115" s="8"/>
      <c r="AC1115" s="8"/>
      <c r="AD1115" s="8"/>
      <c r="AE1115" s="8"/>
      <c r="AF1115" s="8"/>
      <c r="AG1115" s="8"/>
      <c r="AH1115" s="8"/>
      <c r="AI1115" s="8"/>
      <c r="AJ1115" s="8"/>
      <c r="AK1115" s="8"/>
    </row>
    <row r="1116" spans="4:37">
      <c r="D1116" s="6"/>
      <c r="E1116" s="6"/>
      <c r="F1116" s="7"/>
      <c r="G1116" s="7"/>
      <c r="H1116" s="7"/>
      <c r="I1116" s="7"/>
      <c r="J1116" s="7"/>
      <c r="K1116" s="7"/>
      <c r="L1116" s="7"/>
      <c r="M1116" s="7"/>
      <c r="N1116" s="7"/>
      <c r="O1116" s="7"/>
      <c r="P1116" s="7"/>
      <c r="Q1116" s="7"/>
      <c r="R1116" s="7"/>
      <c r="S1116" s="7"/>
      <c r="T1116" s="7"/>
      <c r="U1116" s="7"/>
      <c r="V1116" s="8"/>
      <c r="W1116" s="8"/>
      <c r="X1116" s="8"/>
      <c r="Y1116" s="8"/>
      <c r="Z1116" s="8"/>
      <c r="AA1116" s="8"/>
      <c r="AB1116" s="8"/>
      <c r="AC1116" s="8"/>
      <c r="AD1116" s="8"/>
      <c r="AE1116" s="8"/>
      <c r="AF1116" s="8"/>
      <c r="AG1116" s="8"/>
      <c r="AH1116" s="8"/>
      <c r="AI1116" s="8"/>
      <c r="AJ1116" s="8"/>
      <c r="AK1116" s="8"/>
    </row>
    <row r="1117" spans="4:37">
      <c r="D1117" s="6"/>
      <c r="E1117" s="6"/>
      <c r="F1117" s="7"/>
      <c r="G1117" s="7"/>
      <c r="H1117" s="7"/>
      <c r="I1117" s="7"/>
      <c r="J1117" s="7"/>
      <c r="K1117" s="7"/>
      <c r="L1117" s="7"/>
      <c r="M1117" s="7"/>
      <c r="N1117" s="7"/>
      <c r="O1117" s="7"/>
      <c r="P1117" s="7"/>
      <c r="Q1117" s="7"/>
      <c r="R1117" s="7"/>
      <c r="S1117" s="7"/>
      <c r="T1117" s="7"/>
      <c r="U1117" s="7"/>
      <c r="V1117" s="8"/>
      <c r="W1117" s="8"/>
      <c r="X1117" s="8"/>
      <c r="Y1117" s="8"/>
      <c r="Z1117" s="8"/>
      <c r="AA1117" s="8"/>
      <c r="AB1117" s="8"/>
      <c r="AC1117" s="8"/>
      <c r="AD1117" s="8"/>
      <c r="AE1117" s="8"/>
      <c r="AF1117" s="8"/>
      <c r="AG1117" s="8"/>
      <c r="AH1117" s="8"/>
      <c r="AI1117" s="8"/>
      <c r="AJ1117" s="8"/>
      <c r="AK1117" s="8"/>
    </row>
    <row r="1118" spans="4:37">
      <c r="D1118" s="6"/>
      <c r="E1118" s="6"/>
      <c r="F1118" s="7"/>
      <c r="G1118" s="7"/>
      <c r="H1118" s="7"/>
      <c r="I1118" s="7"/>
      <c r="J1118" s="7"/>
      <c r="K1118" s="7"/>
      <c r="L1118" s="7"/>
      <c r="M1118" s="7"/>
      <c r="N1118" s="7"/>
      <c r="O1118" s="7"/>
      <c r="P1118" s="7"/>
      <c r="Q1118" s="7"/>
      <c r="R1118" s="7"/>
      <c r="S1118" s="7"/>
      <c r="T1118" s="7"/>
      <c r="U1118" s="7"/>
      <c r="V1118" s="8"/>
      <c r="W1118" s="8"/>
      <c r="X1118" s="8"/>
      <c r="Y1118" s="8"/>
      <c r="Z1118" s="8"/>
      <c r="AA1118" s="8"/>
      <c r="AB1118" s="8"/>
      <c r="AC1118" s="8"/>
      <c r="AD1118" s="8"/>
      <c r="AE1118" s="8"/>
      <c r="AF1118" s="8"/>
      <c r="AG1118" s="8"/>
      <c r="AH1118" s="8"/>
      <c r="AI1118" s="8"/>
      <c r="AJ1118" s="8"/>
      <c r="AK1118" s="8"/>
    </row>
    <row r="1119" spans="4:37">
      <c r="D1119" s="6"/>
      <c r="E1119" s="6"/>
      <c r="F1119" s="7"/>
      <c r="G1119" s="7"/>
      <c r="H1119" s="7"/>
      <c r="I1119" s="7"/>
      <c r="J1119" s="7"/>
      <c r="K1119" s="7"/>
      <c r="L1119" s="7"/>
      <c r="M1119" s="7"/>
      <c r="N1119" s="7"/>
      <c r="O1119" s="7"/>
      <c r="P1119" s="7"/>
      <c r="Q1119" s="7"/>
      <c r="R1119" s="7"/>
      <c r="S1119" s="7"/>
      <c r="T1119" s="7"/>
      <c r="U1119" s="7"/>
      <c r="V1119" s="8"/>
      <c r="W1119" s="8"/>
      <c r="X1119" s="8"/>
      <c r="Y1119" s="8"/>
      <c r="Z1119" s="8"/>
      <c r="AA1119" s="8"/>
      <c r="AB1119" s="8"/>
      <c r="AC1119" s="8"/>
      <c r="AD1119" s="8"/>
      <c r="AE1119" s="8"/>
      <c r="AF1119" s="8"/>
      <c r="AG1119" s="8"/>
      <c r="AH1119" s="8"/>
      <c r="AI1119" s="8"/>
      <c r="AJ1119" s="8"/>
      <c r="AK1119" s="8"/>
    </row>
    <row r="1120" spans="4:37">
      <c r="D1120" s="6"/>
      <c r="E1120" s="6"/>
      <c r="F1120" s="7"/>
      <c r="G1120" s="7"/>
      <c r="H1120" s="7"/>
      <c r="I1120" s="7"/>
      <c r="J1120" s="7"/>
      <c r="K1120" s="7"/>
      <c r="L1120" s="7"/>
      <c r="M1120" s="7"/>
      <c r="N1120" s="7"/>
      <c r="O1120" s="7"/>
      <c r="P1120" s="7"/>
      <c r="Q1120" s="7"/>
      <c r="R1120" s="7"/>
      <c r="S1120" s="7"/>
      <c r="T1120" s="7"/>
      <c r="U1120" s="7"/>
      <c r="V1120" s="8"/>
      <c r="W1120" s="8"/>
      <c r="X1120" s="8"/>
      <c r="Y1120" s="8"/>
      <c r="Z1120" s="8"/>
      <c r="AA1120" s="8"/>
      <c r="AB1120" s="8"/>
      <c r="AC1120" s="8"/>
      <c r="AD1120" s="8"/>
      <c r="AE1120" s="8"/>
      <c r="AF1120" s="8"/>
      <c r="AG1120" s="8"/>
      <c r="AH1120" s="8"/>
      <c r="AI1120" s="8"/>
      <c r="AJ1120" s="8"/>
      <c r="AK1120" s="8"/>
    </row>
    <row r="1121" spans="4:37">
      <c r="D1121" s="6"/>
      <c r="E1121" s="6"/>
      <c r="F1121" s="7"/>
      <c r="G1121" s="7"/>
      <c r="H1121" s="7"/>
      <c r="I1121" s="7"/>
      <c r="J1121" s="7"/>
      <c r="K1121" s="7"/>
      <c r="L1121" s="7"/>
      <c r="M1121" s="7"/>
      <c r="N1121" s="7"/>
      <c r="O1121" s="7"/>
      <c r="P1121" s="7"/>
      <c r="Q1121" s="7"/>
      <c r="R1121" s="7"/>
      <c r="S1121" s="7"/>
      <c r="T1121" s="7"/>
      <c r="U1121" s="7"/>
      <c r="V1121" s="8"/>
      <c r="W1121" s="8"/>
      <c r="X1121" s="8"/>
      <c r="Y1121" s="8"/>
      <c r="Z1121" s="8"/>
      <c r="AA1121" s="8"/>
      <c r="AB1121" s="8"/>
      <c r="AC1121" s="8"/>
      <c r="AD1121" s="8"/>
      <c r="AE1121" s="8"/>
      <c r="AF1121" s="8"/>
      <c r="AG1121" s="8"/>
      <c r="AH1121" s="8"/>
      <c r="AI1121" s="8"/>
      <c r="AJ1121" s="8"/>
      <c r="AK1121" s="8"/>
    </row>
    <row r="1122" spans="4:37">
      <c r="D1122" s="6"/>
      <c r="E1122" s="6"/>
      <c r="F1122" s="7"/>
      <c r="G1122" s="7"/>
      <c r="H1122" s="7"/>
      <c r="I1122" s="7"/>
      <c r="J1122" s="7"/>
      <c r="K1122" s="7"/>
      <c r="L1122" s="7"/>
      <c r="M1122" s="7"/>
      <c r="N1122" s="7"/>
      <c r="O1122" s="7"/>
      <c r="P1122" s="7"/>
      <c r="Q1122" s="7"/>
      <c r="R1122" s="7"/>
      <c r="S1122" s="7"/>
      <c r="T1122" s="7"/>
      <c r="U1122" s="7"/>
      <c r="V1122" s="8"/>
      <c r="W1122" s="8"/>
      <c r="X1122" s="8"/>
      <c r="Y1122" s="8"/>
      <c r="Z1122" s="8"/>
      <c r="AA1122" s="8"/>
      <c r="AB1122" s="8"/>
      <c r="AC1122" s="8"/>
      <c r="AD1122" s="8"/>
      <c r="AE1122" s="8"/>
      <c r="AF1122" s="8"/>
      <c r="AG1122" s="8"/>
      <c r="AH1122" s="8"/>
      <c r="AI1122" s="8"/>
      <c r="AJ1122" s="8"/>
      <c r="AK1122" s="8"/>
    </row>
    <row r="1123" spans="4:37">
      <c r="D1123" s="6"/>
      <c r="E1123" s="6"/>
      <c r="F1123" s="7"/>
      <c r="G1123" s="7"/>
      <c r="H1123" s="7"/>
      <c r="I1123" s="7"/>
      <c r="J1123" s="7"/>
      <c r="K1123" s="7"/>
      <c r="L1123" s="7"/>
      <c r="M1123" s="7"/>
      <c r="N1123" s="7"/>
      <c r="O1123" s="7"/>
      <c r="P1123" s="7"/>
      <c r="Q1123" s="7"/>
      <c r="R1123" s="7"/>
      <c r="S1123" s="7"/>
      <c r="T1123" s="7"/>
      <c r="U1123" s="7"/>
      <c r="V1123" s="8"/>
      <c r="W1123" s="8"/>
      <c r="X1123" s="8"/>
      <c r="Y1123" s="8"/>
      <c r="Z1123" s="8"/>
      <c r="AA1123" s="8"/>
      <c r="AB1123" s="8"/>
      <c r="AC1123" s="8"/>
      <c r="AD1123" s="8"/>
      <c r="AE1123" s="8"/>
      <c r="AF1123" s="8"/>
      <c r="AG1123" s="8"/>
      <c r="AH1123" s="8"/>
      <c r="AI1123" s="8"/>
      <c r="AJ1123" s="8"/>
      <c r="AK1123" s="8"/>
    </row>
    <row r="1124" spans="4:37">
      <c r="D1124" s="6"/>
      <c r="E1124" s="6"/>
      <c r="F1124" s="7"/>
      <c r="G1124" s="7"/>
      <c r="H1124" s="7"/>
      <c r="I1124" s="7"/>
      <c r="J1124" s="7"/>
      <c r="K1124" s="7"/>
      <c r="L1124" s="7"/>
      <c r="M1124" s="7"/>
      <c r="N1124" s="7"/>
      <c r="O1124" s="7"/>
      <c r="P1124" s="7"/>
      <c r="Q1124" s="7"/>
      <c r="R1124" s="7"/>
      <c r="S1124" s="7"/>
      <c r="T1124" s="7"/>
      <c r="U1124" s="7"/>
      <c r="V1124" s="8"/>
      <c r="W1124" s="8"/>
      <c r="X1124" s="8"/>
      <c r="Y1124" s="8"/>
      <c r="Z1124" s="8"/>
      <c r="AA1124" s="8"/>
      <c r="AB1124" s="8"/>
      <c r="AC1124" s="8"/>
      <c r="AD1124" s="8"/>
      <c r="AE1124" s="8"/>
      <c r="AF1124" s="8"/>
      <c r="AG1124" s="8"/>
      <c r="AH1124" s="8"/>
      <c r="AI1124" s="8"/>
      <c r="AJ1124" s="8"/>
      <c r="AK1124" s="8"/>
    </row>
    <row r="1125" spans="4:37">
      <c r="D1125" s="6"/>
      <c r="E1125" s="6"/>
      <c r="F1125" s="7"/>
      <c r="G1125" s="7"/>
      <c r="H1125" s="7"/>
      <c r="I1125" s="7"/>
      <c r="J1125" s="7"/>
      <c r="K1125" s="7"/>
      <c r="L1125" s="7"/>
      <c r="M1125" s="7"/>
      <c r="N1125" s="7"/>
      <c r="O1125" s="7"/>
      <c r="P1125" s="7"/>
      <c r="Q1125" s="7"/>
      <c r="R1125" s="7"/>
      <c r="S1125" s="7"/>
      <c r="T1125" s="7"/>
      <c r="U1125" s="7"/>
      <c r="V1125" s="8"/>
      <c r="W1125" s="8"/>
      <c r="X1125" s="8"/>
      <c r="Y1125" s="8"/>
      <c r="Z1125" s="8"/>
      <c r="AA1125" s="8"/>
      <c r="AB1125" s="8"/>
      <c r="AC1125" s="8"/>
      <c r="AD1125" s="8"/>
      <c r="AE1125" s="8"/>
      <c r="AF1125" s="8"/>
      <c r="AG1125" s="8"/>
      <c r="AH1125" s="8"/>
      <c r="AI1125" s="8"/>
      <c r="AJ1125" s="8"/>
      <c r="AK1125" s="8"/>
    </row>
    <row r="1126" spans="4:37">
      <c r="D1126" s="6"/>
      <c r="E1126" s="6"/>
      <c r="F1126" s="7"/>
      <c r="G1126" s="7"/>
      <c r="H1126" s="7"/>
      <c r="I1126" s="7"/>
      <c r="J1126" s="7"/>
      <c r="K1126" s="7"/>
      <c r="L1126" s="7"/>
      <c r="M1126" s="7"/>
      <c r="N1126" s="7"/>
      <c r="O1126" s="7"/>
      <c r="P1126" s="7"/>
      <c r="Q1126" s="7"/>
      <c r="R1126" s="7"/>
      <c r="S1126" s="7"/>
      <c r="T1126" s="7"/>
      <c r="U1126" s="7"/>
      <c r="V1126" s="8"/>
      <c r="W1126" s="8"/>
      <c r="X1126" s="8"/>
      <c r="Y1126" s="8"/>
      <c r="Z1126" s="8"/>
      <c r="AA1126" s="8"/>
      <c r="AB1126" s="8"/>
      <c r="AC1126" s="8"/>
      <c r="AD1126" s="8"/>
      <c r="AE1126" s="8"/>
      <c r="AF1126" s="8"/>
      <c r="AG1126" s="8"/>
      <c r="AH1126" s="8"/>
      <c r="AI1126" s="8"/>
      <c r="AJ1126" s="8"/>
      <c r="AK1126" s="8"/>
    </row>
    <row r="1127" spans="4:37">
      <c r="D1127" s="6"/>
      <c r="E1127" s="6"/>
      <c r="F1127" s="7"/>
      <c r="G1127" s="7"/>
      <c r="H1127" s="7"/>
      <c r="I1127" s="7"/>
      <c r="J1127" s="7"/>
      <c r="K1127" s="7"/>
      <c r="L1127" s="7"/>
      <c r="M1127" s="7"/>
      <c r="N1127" s="7"/>
      <c r="O1127" s="7"/>
      <c r="P1127" s="7"/>
      <c r="Q1127" s="7"/>
      <c r="R1127" s="7"/>
      <c r="S1127" s="7"/>
      <c r="T1127" s="7"/>
      <c r="U1127" s="7"/>
      <c r="V1127" s="8"/>
      <c r="W1127" s="8"/>
      <c r="X1127" s="8"/>
      <c r="Y1127" s="8"/>
      <c r="Z1127" s="8"/>
      <c r="AA1127" s="8"/>
      <c r="AB1127" s="8"/>
      <c r="AC1127" s="8"/>
      <c r="AD1127" s="8"/>
      <c r="AE1127" s="8"/>
      <c r="AF1127" s="8"/>
      <c r="AG1127" s="8"/>
      <c r="AH1127" s="8"/>
      <c r="AI1127" s="8"/>
      <c r="AJ1127" s="8"/>
      <c r="AK1127" s="8"/>
    </row>
    <row r="1128" spans="4:37">
      <c r="D1128" s="6"/>
      <c r="E1128" s="6"/>
      <c r="F1128" s="7"/>
      <c r="G1128" s="7"/>
      <c r="H1128" s="7"/>
      <c r="I1128" s="7"/>
      <c r="J1128" s="7"/>
      <c r="K1128" s="7"/>
      <c r="L1128" s="7"/>
      <c r="M1128" s="7"/>
      <c r="N1128" s="7"/>
      <c r="O1128" s="7"/>
      <c r="P1128" s="7"/>
      <c r="Q1128" s="7"/>
      <c r="R1128" s="7"/>
      <c r="S1128" s="7"/>
      <c r="T1128" s="7"/>
      <c r="U1128" s="7"/>
      <c r="V1128" s="8"/>
      <c r="W1128" s="8"/>
      <c r="X1128" s="8"/>
      <c r="Y1128" s="8"/>
      <c r="Z1128" s="8"/>
      <c r="AA1128" s="8"/>
      <c r="AB1128" s="8"/>
      <c r="AC1128" s="8"/>
      <c r="AD1128" s="8"/>
      <c r="AE1128" s="8"/>
      <c r="AF1128" s="8"/>
      <c r="AG1128" s="8"/>
      <c r="AH1128" s="8"/>
      <c r="AI1128" s="8"/>
      <c r="AJ1128" s="8"/>
      <c r="AK1128" s="8"/>
    </row>
    <row r="1129" spans="4:37">
      <c r="D1129" s="6"/>
      <c r="E1129" s="6"/>
      <c r="F1129" s="7"/>
      <c r="G1129" s="7"/>
      <c r="H1129" s="7"/>
      <c r="I1129" s="7"/>
      <c r="J1129" s="7"/>
      <c r="K1129" s="7"/>
      <c r="L1129" s="7"/>
      <c r="M1129" s="7"/>
      <c r="N1129" s="7"/>
      <c r="O1129" s="7"/>
      <c r="P1129" s="7"/>
      <c r="Q1129" s="7"/>
      <c r="R1129" s="7"/>
      <c r="S1129" s="7"/>
      <c r="T1129" s="7"/>
      <c r="U1129" s="7"/>
      <c r="V1129" s="8"/>
      <c r="W1129" s="8"/>
      <c r="X1129" s="8"/>
      <c r="Y1129" s="8"/>
      <c r="Z1129" s="8"/>
      <c r="AA1129" s="8"/>
      <c r="AB1129" s="8"/>
      <c r="AC1129" s="8"/>
      <c r="AD1129" s="8"/>
      <c r="AE1129" s="8"/>
      <c r="AF1129" s="8"/>
      <c r="AG1129" s="8"/>
      <c r="AH1129" s="8"/>
      <c r="AI1129" s="8"/>
      <c r="AJ1129" s="8"/>
      <c r="AK1129" s="8"/>
    </row>
    <row r="1130" spans="4:37">
      <c r="D1130" s="6"/>
      <c r="E1130" s="6"/>
      <c r="F1130" s="7"/>
      <c r="G1130" s="7"/>
      <c r="H1130" s="7"/>
      <c r="I1130" s="7"/>
      <c r="J1130" s="7"/>
      <c r="K1130" s="7"/>
      <c r="L1130" s="7"/>
      <c r="M1130" s="7"/>
      <c r="N1130" s="7"/>
      <c r="O1130" s="7"/>
      <c r="P1130" s="7"/>
      <c r="Q1130" s="7"/>
      <c r="R1130" s="7"/>
      <c r="S1130" s="7"/>
      <c r="T1130" s="7"/>
      <c r="U1130" s="7"/>
      <c r="V1130" s="8"/>
      <c r="W1130" s="8"/>
      <c r="X1130" s="8"/>
      <c r="Y1130" s="8"/>
      <c r="Z1130" s="8"/>
      <c r="AA1130" s="8"/>
      <c r="AB1130" s="8"/>
      <c r="AC1130" s="8"/>
      <c r="AD1130" s="8"/>
      <c r="AE1130" s="8"/>
      <c r="AF1130" s="8"/>
      <c r="AG1130" s="8"/>
      <c r="AH1130" s="8"/>
      <c r="AI1130" s="8"/>
      <c r="AJ1130" s="8"/>
      <c r="AK1130" s="8"/>
    </row>
    <row r="1131" spans="4:37">
      <c r="D1131" s="6"/>
      <c r="E1131" s="6"/>
      <c r="F1131" s="7"/>
      <c r="G1131" s="7"/>
      <c r="H1131" s="7"/>
      <c r="I1131" s="7"/>
      <c r="J1131" s="7"/>
      <c r="K1131" s="7"/>
      <c r="L1131" s="7"/>
      <c r="M1131" s="7"/>
      <c r="N1131" s="7"/>
      <c r="O1131" s="7"/>
      <c r="P1131" s="7"/>
      <c r="Q1131" s="7"/>
      <c r="R1131" s="7"/>
      <c r="S1131" s="7"/>
      <c r="T1131" s="7"/>
      <c r="U1131" s="7"/>
      <c r="V1131" s="8"/>
      <c r="W1131" s="8"/>
      <c r="X1131" s="8"/>
      <c r="Y1131" s="8"/>
      <c r="Z1131" s="8"/>
      <c r="AA1131" s="8"/>
      <c r="AB1131" s="8"/>
      <c r="AC1131" s="8"/>
      <c r="AD1131" s="8"/>
      <c r="AE1131" s="8"/>
      <c r="AF1131" s="8"/>
      <c r="AG1131" s="8"/>
      <c r="AH1131" s="8"/>
      <c r="AI1131" s="8"/>
      <c r="AJ1131" s="8"/>
      <c r="AK1131" s="8"/>
    </row>
    <row r="1132" spans="4:37">
      <c r="D1132" s="6"/>
      <c r="E1132" s="6"/>
      <c r="F1132" s="7"/>
      <c r="G1132" s="7"/>
      <c r="H1132" s="7"/>
      <c r="I1132" s="7"/>
      <c r="J1132" s="7"/>
      <c r="K1132" s="7"/>
      <c r="L1132" s="7"/>
      <c r="M1132" s="7"/>
      <c r="N1132" s="7"/>
      <c r="O1132" s="7"/>
      <c r="P1132" s="7"/>
      <c r="Q1132" s="7"/>
      <c r="R1132" s="7"/>
      <c r="S1132" s="7"/>
      <c r="T1132" s="7"/>
      <c r="U1132" s="7"/>
      <c r="V1132" s="8"/>
      <c r="W1132" s="8"/>
      <c r="X1132" s="8"/>
      <c r="Y1132" s="8"/>
      <c r="Z1132" s="8"/>
      <c r="AA1132" s="8"/>
      <c r="AB1132" s="8"/>
      <c r="AC1132" s="8"/>
      <c r="AD1132" s="8"/>
      <c r="AE1132" s="8"/>
      <c r="AF1132" s="8"/>
      <c r="AG1132" s="8"/>
      <c r="AH1132" s="8"/>
      <c r="AI1132" s="8"/>
      <c r="AJ1132" s="8"/>
      <c r="AK1132" s="8"/>
    </row>
    <row r="1133" spans="4:37">
      <c r="D1133" s="6"/>
      <c r="E1133" s="6"/>
      <c r="F1133" s="7"/>
      <c r="G1133" s="7"/>
      <c r="H1133" s="7"/>
      <c r="I1133" s="7"/>
      <c r="J1133" s="7"/>
      <c r="K1133" s="7"/>
      <c r="L1133" s="7"/>
      <c r="M1133" s="7"/>
      <c r="N1133" s="7"/>
      <c r="O1133" s="7"/>
      <c r="P1133" s="7"/>
      <c r="Q1133" s="7"/>
      <c r="R1133" s="7"/>
      <c r="S1133" s="7"/>
      <c r="T1133" s="7"/>
      <c r="U1133" s="7"/>
      <c r="V1133" s="8"/>
      <c r="W1133" s="8"/>
      <c r="X1133" s="8"/>
      <c r="Y1133" s="8"/>
      <c r="Z1133" s="8"/>
      <c r="AA1133" s="8"/>
      <c r="AB1133" s="8"/>
      <c r="AC1133" s="8"/>
      <c r="AD1133" s="8"/>
      <c r="AE1133" s="8"/>
      <c r="AF1133" s="8"/>
      <c r="AG1133" s="8"/>
      <c r="AH1133" s="8"/>
      <c r="AI1133" s="8"/>
      <c r="AJ1133" s="8"/>
      <c r="AK1133" s="8"/>
    </row>
    <row r="1134" spans="4:37">
      <c r="D1134" s="6"/>
      <c r="E1134" s="6"/>
      <c r="F1134" s="7"/>
      <c r="G1134" s="7"/>
      <c r="H1134" s="7"/>
      <c r="I1134" s="7"/>
      <c r="J1134" s="7"/>
      <c r="K1134" s="7"/>
      <c r="L1134" s="7"/>
      <c r="M1134" s="7"/>
      <c r="N1134" s="7"/>
      <c r="O1134" s="7"/>
      <c r="P1134" s="7"/>
      <c r="Q1134" s="7"/>
      <c r="R1134" s="7"/>
      <c r="S1134" s="7"/>
      <c r="T1134" s="7"/>
      <c r="U1134" s="7"/>
      <c r="V1134" s="8"/>
      <c r="W1134" s="8"/>
      <c r="X1134" s="8"/>
      <c r="Y1134" s="8"/>
      <c r="Z1134" s="8"/>
      <c r="AA1134" s="8"/>
      <c r="AB1134" s="8"/>
      <c r="AC1134" s="8"/>
      <c r="AD1134" s="8"/>
      <c r="AE1134" s="8"/>
      <c r="AF1134" s="8"/>
      <c r="AG1134" s="8"/>
      <c r="AH1134" s="8"/>
      <c r="AI1134" s="8"/>
      <c r="AJ1134" s="8"/>
      <c r="AK1134" s="8"/>
    </row>
    <row r="1135" spans="4:37">
      <c r="D1135" s="6"/>
      <c r="E1135" s="6"/>
      <c r="F1135" s="7"/>
      <c r="G1135" s="7"/>
      <c r="H1135" s="7"/>
      <c r="I1135" s="7"/>
      <c r="J1135" s="7"/>
      <c r="K1135" s="7"/>
      <c r="L1135" s="7"/>
      <c r="M1135" s="7"/>
      <c r="N1135" s="7"/>
      <c r="O1135" s="7"/>
      <c r="P1135" s="7"/>
      <c r="Q1135" s="7"/>
      <c r="R1135" s="7"/>
      <c r="S1135" s="7"/>
      <c r="T1135" s="7"/>
      <c r="U1135" s="7"/>
      <c r="V1135" s="8"/>
      <c r="W1135" s="8"/>
      <c r="X1135" s="8"/>
      <c r="Y1135" s="8"/>
      <c r="Z1135" s="8"/>
      <c r="AA1135" s="8"/>
      <c r="AB1135" s="8"/>
      <c r="AC1135" s="8"/>
      <c r="AD1135" s="8"/>
      <c r="AE1135" s="8"/>
      <c r="AF1135" s="8"/>
      <c r="AG1135" s="8"/>
      <c r="AH1135" s="8"/>
      <c r="AI1135" s="8"/>
      <c r="AJ1135" s="8"/>
      <c r="AK1135" s="8"/>
    </row>
    <row r="1136" spans="4:37">
      <c r="D1136" s="6"/>
      <c r="E1136" s="6"/>
      <c r="F1136" s="7"/>
      <c r="G1136" s="7"/>
      <c r="H1136" s="7"/>
      <c r="I1136" s="7"/>
      <c r="J1136" s="7"/>
      <c r="K1136" s="7"/>
      <c r="L1136" s="7"/>
      <c r="M1136" s="7"/>
      <c r="N1136" s="7"/>
      <c r="O1136" s="7"/>
      <c r="P1136" s="7"/>
      <c r="Q1136" s="7"/>
      <c r="R1136" s="7"/>
      <c r="S1136" s="7"/>
      <c r="T1136" s="7"/>
      <c r="U1136" s="7"/>
      <c r="V1136" s="8"/>
      <c r="W1136" s="8"/>
      <c r="X1136" s="8"/>
      <c r="Y1136" s="8"/>
      <c r="Z1136" s="8"/>
      <c r="AA1136" s="8"/>
      <c r="AB1136" s="8"/>
      <c r="AC1136" s="8"/>
      <c r="AD1136" s="8"/>
      <c r="AE1136" s="8"/>
      <c r="AF1136" s="8"/>
      <c r="AG1136" s="8"/>
      <c r="AH1136" s="8"/>
      <c r="AI1136" s="8"/>
      <c r="AJ1136" s="8"/>
      <c r="AK1136" s="8"/>
    </row>
    <row r="1137" spans="4:37">
      <c r="D1137" s="6"/>
      <c r="E1137" s="6"/>
      <c r="F1137" s="7"/>
      <c r="G1137" s="7"/>
      <c r="H1137" s="7"/>
      <c r="I1137" s="7"/>
      <c r="J1137" s="7"/>
      <c r="K1137" s="7"/>
      <c r="L1137" s="7"/>
      <c r="M1137" s="7"/>
      <c r="N1137" s="7"/>
      <c r="O1137" s="7"/>
      <c r="P1137" s="7"/>
      <c r="Q1137" s="7"/>
      <c r="R1137" s="7"/>
      <c r="S1137" s="7"/>
      <c r="T1137" s="7"/>
      <c r="U1137" s="7"/>
      <c r="V1137" s="8"/>
      <c r="W1137" s="8"/>
      <c r="X1137" s="8"/>
      <c r="Y1137" s="8"/>
      <c r="Z1137" s="8"/>
      <c r="AA1137" s="8"/>
      <c r="AB1137" s="8"/>
      <c r="AC1137" s="8"/>
      <c r="AD1137" s="8"/>
      <c r="AE1137" s="8"/>
      <c r="AF1137" s="8"/>
      <c r="AG1137" s="8"/>
      <c r="AH1137" s="8"/>
      <c r="AI1137" s="8"/>
      <c r="AJ1137" s="8"/>
      <c r="AK1137" s="8"/>
    </row>
    <row r="1138" spans="4:37">
      <c r="D1138" s="6"/>
      <c r="E1138" s="6"/>
      <c r="F1138" s="7"/>
      <c r="G1138" s="7"/>
      <c r="H1138" s="7"/>
      <c r="I1138" s="7"/>
      <c r="J1138" s="7"/>
      <c r="K1138" s="7"/>
      <c r="L1138" s="7"/>
      <c r="M1138" s="7"/>
      <c r="N1138" s="7"/>
      <c r="O1138" s="7"/>
      <c r="P1138" s="7"/>
      <c r="Q1138" s="7"/>
      <c r="R1138" s="7"/>
      <c r="S1138" s="7"/>
      <c r="T1138" s="7"/>
      <c r="U1138" s="7"/>
      <c r="V1138" s="8"/>
      <c r="W1138" s="8"/>
      <c r="X1138" s="8"/>
      <c r="Y1138" s="8"/>
      <c r="Z1138" s="8"/>
      <c r="AA1138" s="8"/>
      <c r="AB1138" s="8"/>
      <c r="AC1138" s="8"/>
      <c r="AD1138" s="8"/>
      <c r="AE1138" s="8"/>
      <c r="AF1138" s="8"/>
      <c r="AG1138" s="8"/>
      <c r="AH1138" s="8"/>
      <c r="AI1138" s="8"/>
      <c r="AJ1138" s="8"/>
      <c r="AK1138" s="8"/>
    </row>
    <row r="1139" spans="4:37">
      <c r="D1139" s="6"/>
      <c r="E1139" s="6"/>
      <c r="F1139" s="7"/>
      <c r="G1139" s="7"/>
      <c r="H1139" s="7"/>
      <c r="I1139" s="7"/>
      <c r="J1139" s="7"/>
      <c r="K1139" s="7"/>
      <c r="L1139" s="7"/>
      <c r="M1139" s="7"/>
      <c r="N1139" s="7"/>
      <c r="O1139" s="7"/>
      <c r="P1139" s="7"/>
      <c r="Q1139" s="7"/>
      <c r="R1139" s="7"/>
      <c r="S1139" s="7"/>
      <c r="T1139" s="7"/>
      <c r="U1139" s="7"/>
      <c r="V1139" s="8"/>
      <c r="W1139" s="8"/>
      <c r="X1139" s="8"/>
      <c r="Y1139" s="8"/>
      <c r="Z1139" s="8"/>
      <c r="AA1139" s="8"/>
      <c r="AB1139" s="8"/>
      <c r="AC1139" s="8"/>
      <c r="AD1139" s="8"/>
      <c r="AE1139" s="8"/>
      <c r="AF1139" s="8"/>
      <c r="AG1139" s="8"/>
      <c r="AH1139" s="8"/>
      <c r="AI1139" s="8"/>
      <c r="AJ1139" s="8"/>
      <c r="AK1139" s="8"/>
    </row>
    <row r="1140" spans="4:37">
      <c r="D1140" s="6"/>
      <c r="E1140" s="6"/>
      <c r="F1140" s="7"/>
      <c r="G1140" s="7"/>
      <c r="H1140" s="7"/>
      <c r="I1140" s="7"/>
      <c r="J1140" s="7"/>
      <c r="K1140" s="7"/>
      <c r="L1140" s="7"/>
      <c r="M1140" s="7"/>
      <c r="N1140" s="7"/>
      <c r="O1140" s="7"/>
      <c r="P1140" s="7"/>
      <c r="Q1140" s="7"/>
      <c r="R1140" s="7"/>
      <c r="S1140" s="7"/>
      <c r="T1140" s="7"/>
      <c r="U1140" s="7"/>
      <c r="V1140" s="8"/>
      <c r="W1140" s="8"/>
      <c r="X1140" s="8"/>
      <c r="Y1140" s="8"/>
      <c r="Z1140" s="8"/>
      <c r="AA1140" s="8"/>
      <c r="AB1140" s="8"/>
      <c r="AC1140" s="8"/>
      <c r="AD1140" s="8"/>
      <c r="AE1140" s="8"/>
      <c r="AF1140" s="8"/>
      <c r="AG1140" s="8"/>
      <c r="AH1140" s="8"/>
      <c r="AI1140" s="8"/>
      <c r="AJ1140" s="8"/>
      <c r="AK1140" s="8"/>
    </row>
    <row r="1141" spans="4:37">
      <c r="D1141" s="6"/>
      <c r="E1141" s="6"/>
      <c r="F1141" s="7"/>
      <c r="G1141" s="7"/>
      <c r="H1141" s="7"/>
      <c r="I1141" s="7"/>
      <c r="J1141" s="7"/>
      <c r="K1141" s="7"/>
      <c r="L1141" s="7"/>
      <c r="M1141" s="7"/>
      <c r="N1141" s="7"/>
      <c r="O1141" s="7"/>
      <c r="P1141" s="7"/>
      <c r="Q1141" s="7"/>
      <c r="R1141" s="7"/>
      <c r="S1141" s="7"/>
      <c r="T1141" s="7"/>
      <c r="U1141" s="7"/>
      <c r="V1141" s="8"/>
      <c r="W1141" s="8"/>
      <c r="X1141" s="8"/>
      <c r="Y1141" s="8"/>
      <c r="Z1141" s="8"/>
      <c r="AA1141" s="8"/>
      <c r="AB1141" s="8"/>
      <c r="AC1141" s="8"/>
      <c r="AD1141" s="8"/>
      <c r="AE1141" s="8"/>
      <c r="AF1141" s="8"/>
      <c r="AG1141" s="8"/>
      <c r="AH1141" s="8"/>
      <c r="AI1141" s="8"/>
      <c r="AJ1141" s="8"/>
      <c r="AK1141" s="8"/>
    </row>
    <row r="1142" spans="4:37">
      <c r="D1142" s="6"/>
      <c r="E1142" s="6"/>
      <c r="F1142" s="7"/>
      <c r="G1142" s="7"/>
      <c r="H1142" s="7"/>
      <c r="I1142" s="7"/>
      <c r="J1142" s="7"/>
      <c r="K1142" s="7"/>
      <c r="L1142" s="7"/>
      <c r="M1142" s="7"/>
      <c r="N1142" s="7"/>
      <c r="O1142" s="7"/>
      <c r="P1142" s="7"/>
      <c r="Q1142" s="7"/>
      <c r="R1142" s="7"/>
      <c r="S1142" s="7"/>
      <c r="T1142" s="7"/>
      <c r="U1142" s="7"/>
      <c r="V1142" s="8"/>
      <c r="W1142" s="8"/>
      <c r="X1142" s="8"/>
      <c r="Y1142" s="8"/>
      <c r="Z1142" s="8"/>
      <c r="AA1142" s="8"/>
      <c r="AB1142" s="8"/>
      <c r="AC1142" s="8"/>
      <c r="AD1142" s="8"/>
      <c r="AE1142" s="8"/>
      <c r="AF1142" s="8"/>
      <c r="AG1142" s="8"/>
      <c r="AH1142" s="8"/>
      <c r="AI1142" s="8"/>
      <c r="AJ1142" s="8"/>
      <c r="AK1142" s="8"/>
    </row>
    <row r="1143" spans="4:37">
      <c r="D1143" s="6"/>
      <c r="E1143" s="6"/>
      <c r="F1143" s="7"/>
      <c r="G1143" s="7"/>
      <c r="H1143" s="7"/>
      <c r="I1143" s="7"/>
      <c r="J1143" s="7"/>
      <c r="K1143" s="7"/>
      <c r="L1143" s="7"/>
      <c r="M1143" s="7"/>
      <c r="N1143" s="7"/>
      <c r="O1143" s="7"/>
      <c r="P1143" s="7"/>
      <c r="Q1143" s="7"/>
      <c r="R1143" s="7"/>
      <c r="S1143" s="7"/>
      <c r="T1143" s="7"/>
      <c r="U1143" s="7"/>
      <c r="V1143" s="8"/>
      <c r="W1143" s="8"/>
      <c r="X1143" s="8"/>
      <c r="Y1143" s="8"/>
      <c r="Z1143" s="8"/>
      <c r="AA1143" s="8"/>
      <c r="AB1143" s="8"/>
      <c r="AC1143" s="8"/>
      <c r="AD1143" s="8"/>
      <c r="AE1143" s="8"/>
      <c r="AF1143" s="8"/>
      <c r="AG1143" s="8"/>
      <c r="AH1143" s="8"/>
      <c r="AI1143" s="8"/>
      <c r="AJ1143" s="8"/>
      <c r="AK1143" s="8"/>
    </row>
    <row r="1144" spans="4:37">
      <c r="D1144" s="6"/>
      <c r="E1144" s="6"/>
      <c r="F1144" s="7"/>
      <c r="G1144" s="7"/>
      <c r="H1144" s="7"/>
      <c r="I1144" s="7"/>
      <c r="J1144" s="7"/>
      <c r="K1144" s="7"/>
      <c r="L1144" s="7"/>
      <c r="M1144" s="7"/>
      <c r="N1144" s="7"/>
      <c r="O1144" s="7"/>
      <c r="P1144" s="7"/>
      <c r="Q1144" s="7"/>
      <c r="R1144" s="7"/>
      <c r="S1144" s="7"/>
      <c r="T1144" s="7"/>
      <c r="U1144" s="7"/>
      <c r="V1144" s="8"/>
      <c r="W1144" s="8"/>
      <c r="X1144" s="8"/>
      <c r="Y1144" s="8"/>
      <c r="Z1144" s="8"/>
      <c r="AA1144" s="8"/>
      <c r="AB1144" s="8"/>
      <c r="AC1144" s="8"/>
      <c r="AD1144" s="8"/>
      <c r="AE1144" s="8"/>
      <c r="AF1144" s="8"/>
      <c r="AG1144" s="8"/>
      <c r="AH1144" s="8"/>
      <c r="AI1144" s="8"/>
      <c r="AJ1144" s="8"/>
      <c r="AK1144" s="8"/>
    </row>
    <row r="1145" spans="4:37">
      <c r="D1145" s="6"/>
      <c r="E1145" s="6"/>
      <c r="F1145" s="7"/>
      <c r="G1145" s="7"/>
      <c r="H1145" s="7"/>
      <c r="I1145" s="7"/>
      <c r="J1145" s="7"/>
      <c r="K1145" s="7"/>
      <c r="L1145" s="7"/>
      <c r="M1145" s="7"/>
      <c r="N1145" s="7"/>
      <c r="O1145" s="7"/>
      <c r="P1145" s="7"/>
      <c r="Q1145" s="7"/>
      <c r="R1145" s="7"/>
      <c r="S1145" s="7"/>
      <c r="T1145" s="7"/>
      <c r="U1145" s="7"/>
      <c r="V1145" s="8"/>
      <c r="W1145" s="8"/>
      <c r="X1145" s="8"/>
      <c r="Y1145" s="8"/>
      <c r="Z1145" s="8"/>
      <c r="AA1145" s="8"/>
      <c r="AB1145" s="8"/>
      <c r="AC1145" s="8"/>
      <c r="AD1145" s="8"/>
      <c r="AE1145" s="8"/>
      <c r="AF1145" s="8"/>
      <c r="AG1145" s="8"/>
      <c r="AH1145" s="8"/>
      <c r="AI1145" s="8"/>
      <c r="AJ1145" s="8"/>
      <c r="AK1145" s="8"/>
    </row>
    <row r="1146" spans="4:37">
      <c r="D1146" s="6"/>
      <c r="E1146" s="6"/>
      <c r="F1146" s="7"/>
      <c r="G1146" s="7"/>
      <c r="H1146" s="7"/>
      <c r="I1146" s="7"/>
      <c r="J1146" s="7"/>
      <c r="K1146" s="7"/>
      <c r="L1146" s="7"/>
      <c r="M1146" s="7"/>
      <c r="N1146" s="7"/>
      <c r="O1146" s="7"/>
      <c r="P1146" s="7"/>
      <c r="Q1146" s="7"/>
      <c r="R1146" s="7"/>
      <c r="S1146" s="7"/>
      <c r="T1146" s="7"/>
      <c r="U1146" s="7"/>
      <c r="V1146" s="8"/>
      <c r="W1146" s="8"/>
      <c r="X1146" s="8"/>
      <c r="Y1146" s="8"/>
      <c r="Z1146" s="8"/>
      <c r="AA1146" s="8"/>
      <c r="AB1146" s="8"/>
      <c r="AC1146" s="8"/>
      <c r="AD1146" s="8"/>
      <c r="AE1146" s="8"/>
      <c r="AF1146" s="8"/>
      <c r="AG1146" s="8"/>
      <c r="AH1146" s="8"/>
      <c r="AI1146" s="8"/>
      <c r="AJ1146" s="8"/>
      <c r="AK1146" s="8"/>
    </row>
    <row r="1147" spans="4:37">
      <c r="D1147" s="6"/>
      <c r="E1147" s="6"/>
      <c r="F1147" s="7"/>
      <c r="G1147" s="7"/>
      <c r="H1147" s="7"/>
      <c r="I1147" s="7"/>
      <c r="J1147" s="7"/>
      <c r="K1147" s="7"/>
      <c r="L1147" s="7"/>
      <c r="M1147" s="7"/>
      <c r="N1147" s="7"/>
      <c r="O1147" s="7"/>
      <c r="P1147" s="7"/>
      <c r="Q1147" s="7"/>
      <c r="R1147" s="7"/>
      <c r="S1147" s="7"/>
      <c r="T1147" s="7"/>
      <c r="U1147" s="7"/>
      <c r="V1147" s="8"/>
      <c r="W1147" s="8"/>
      <c r="X1147" s="8"/>
      <c r="Y1147" s="8"/>
      <c r="Z1147" s="8"/>
      <c r="AA1147" s="8"/>
      <c r="AB1147" s="8"/>
      <c r="AC1147" s="8"/>
      <c r="AD1147" s="8"/>
      <c r="AE1147" s="8"/>
      <c r="AF1147" s="8"/>
      <c r="AG1147" s="8"/>
      <c r="AH1147" s="8"/>
      <c r="AI1147" s="8"/>
      <c r="AJ1147" s="8"/>
      <c r="AK1147" s="8"/>
    </row>
    <row r="1148" spans="4:37">
      <c r="D1148" s="6"/>
      <c r="E1148" s="6"/>
      <c r="F1148" s="7"/>
      <c r="G1148" s="7"/>
      <c r="H1148" s="7"/>
      <c r="I1148" s="7"/>
      <c r="J1148" s="7"/>
      <c r="K1148" s="7"/>
      <c r="L1148" s="7"/>
      <c r="M1148" s="7"/>
      <c r="N1148" s="7"/>
      <c r="O1148" s="7"/>
      <c r="P1148" s="7"/>
      <c r="Q1148" s="7"/>
      <c r="R1148" s="7"/>
      <c r="S1148" s="7"/>
      <c r="T1148" s="7"/>
      <c r="U1148" s="7"/>
      <c r="V1148" s="8"/>
      <c r="W1148" s="8"/>
      <c r="X1148" s="8"/>
      <c r="Y1148" s="8"/>
      <c r="Z1148" s="8"/>
      <c r="AA1148" s="8"/>
      <c r="AB1148" s="8"/>
      <c r="AC1148" s="8"/>
      <c r="AD1148" s="8"/>
      <c r="AE1148" s="8"/>
      <c r="AF1148" s="8"/>
      <c r="AG1148" s="8"/>
      <c r="AH1148" s="8"/>
      <c r="AI1148" s="8"/>
      <c r="AJ1148" s="8"/>
      <c r="AK1148" s="8"/>
    </row>
    <row r="1149" spans="4:37">
      <c r="D1149" s="6"/>
      <c r="E1149" s="6"/>
      <c r="F1149" s="7"/>
      <c r="G1149" s="7"/>
      <c r="H1149" s="7"/>
      <c r="I1149" s="7"/>
      <c r="J1149" s="7"/>
      <c r="K1149" s="7"/>
      <c r="L1149" s="7"/>
      <c r="M1149" s="7"/>
      <c r="N1149" s="7"/>
      <c r="O1149" s="7"/>
      <c r="P1149" s="7"/>
      <c r="Q1149" s="7"/>
      <c r="R1149" s="7"/>
      <c r="S1149" s="7"/>
      <c r="T1149" s="7"/>
      <c r="U1149" s="7"/>
      <c r="V1149" s="8"/>
      <c r="W1149" s="8"/>
      <c r="X1149" s="8"/>
      <c r="Y1149" s="8"/>
      <c r="Z1149" s="8"/>
      <c r="AA1149" s="8"/>
      <c r="AB1149" s="8"/>
      <c r="AC1149" s="8"/>
      <c r="AD1149" s="8"/>
      <c r="AE1149" s="8"/>
      <c r="AF1149" s="8"/>
      <c r="AG1149" s="8"/>
      <c r="AH1149" s="8"/>
      <c r="AI1149" s="8"/>
      <c r="AJ1149" s="8"/>
      <c r="AK1149" s="8"/>
    </row>
    <row r="1150" spans="4:37">
      <c r="D1150" s="6"/>
      <c r="E1150" s="6"/>
      <c r="F1150" s="7"/>
      <c r="G1150" s="7"/>
      <c r="H1150" s="7"/>
      <c r="I1150" s="7"/>
      <c r="J1150" s="7"/>
      <c r="K1150" s="7"/>
      <c r="L1150" s="7"/>
      <c r="M1150" s="7"/>
      <c r="N1150" s="7"/>
      <c r="O1150" s="7"/>
      <c r="P1150" s="7"/>
      <c r="Q1150" s="7"/>
      <c r="R1150" s="7"/>
      <c r="S1150" s="7"/>
      <c r="T1150" s="7"/>
      <c r="U1150" s="7"/>
      <c r="V1150" s="8"/>
      <c r="W1150" s="8"/>
      <c r="X1150" s="8"/>
      <c r="Y1150" s="8"/>
      <c r="Z1150" s="8"/>
      <c r="AA1150" s="8"/>
      <c r="AB1150" s="8"/>
      <c r="AC1150" s="8"/>
      <c r="AD1150" s="8"/>
      <c r="AE1150" s="8"/>
      <c r="AF1150" s="8"/>
      <c r="AG1150" s="8"/>
      <c r="AH1150" s="8"/>
      <c r="AI1150" s="8"/>
      <c r="AJ1150" s="8"/>
      <c r="AK1150" s="8"/>
    </row>
    <row r="1151" spans="4:37">
      <c r="D1151" s="6"/>
      <c r="E1151" s="6"/>
      <c r="F1151" s="7"/>
      <c r="G1151" s="7"/>
      <c r="H1151" s="7"/>
      <c r="I1151" s="7"/>
      <c r="J1151" s="7"/>
      <c r="K1151" s="7"/>
      <c r="L1151" s="7"/>
      <c r="M1151" s="7"/>
      <c r="N1151" s="7"/>
      <c r="O1151" s="7"/>
      <c r="P1151" s="7"/>
      <c r="Q1151" s="7"/>
      <c r="R1151" s="7"/>
      <c r="S1151" s="7"/>
      <c r="T1151" s="7"/>
      <c r="U1151" s="7"/>
      <c r="V1151" s="8"/>
      <c r="W1151" s="8"/>
      <c r="X1151" s="8"/>
      <c r="Y1151" s="8"/>
      <c r="Z1151" s="8"/>
      <c r="AA1151" s="8"/>
      <c r="AB1151" s="8"/>
      <c r="AC1151" s="8"/>
      <c r="AD1151" s="8"/>
      <c r="AE1151" s="8"/>
      <c r="AF1151" s="8"/>
      <c r="AG1151" s="8"/>
      <c r="AH1151" s="8"/>
      <c r="AI1151" s="8"/>
      <c r="AJ1151" s="8"/>
      <c r="AK1151" s="8"/>
    </row>
    <row r="1152" spans="4:37">
      <c r="D1152" s="6"/>
      <c r="E1152" s="6"/>
      <c r="F1152" s="7"/>
      <c r="G1152" s="7"/>
      <c r="H1152" s="7"/>
      <c r="I1152" s="7"/>
      <c r="J1152" s="7"/>
      <c r="K1152" s="7"/>
      <c r="L1152" s="7"/>
      <c r="M1152" s="7"/>
      <c r="N1152" s="7"/>
      <c r="O1152" s="7"/>
      <c r="P1152" s="7"/>
      <c r="Q1152" s="7"/>
      <c r="R1152" s="7"/>
      <c r="S1152" s="7"/>
      <c r="T1152" s="7"/>
      <c r="U1152" s="7"/>
      <c r="V1152" s="8"/>
      <c r="W1152" s="8"/>
      <c r="X1152" s="8"/>
      <c r="Y1152" s="8"/>
      <c r="Z1152" s="8"/>
      <c r="AA1152" s="8"/>
      <c r="AB1152" s="8"/>
      <c r="AC1152" s="8"/>
      <c r="AD1152" s="8"/>
      <c r="AE1152" s="8"/>
      <c r="AF1152" s="8"/>
      <c r="AG1152" s="8"/>
      <c r="AH1152" s="8"/>
      <c r="AI1152" s="8"/>
      <c r="AJ1152" s="8"/>
      <c r="AK1152" s="8"/>
    </row>
    <row r="1153" spans="4:37">
      <c r="D1153" s="6"/>
      <c r="E1153" s="6"/>
      <c r="F1153" s="7"/>
      <c r="G1153" s="7"/>
      <c r="H1153" s="7"/>
      <c r="I1153" s="7"/>
      <c r="J1153" s="7"/>
      <c r="K1153" s="7"/>
      <c r="L1153" s="7"/>
      <c r="M1153" s="7"/>
      <c r="N1153" s="7"/>
      <c r="O1153" s="7"/>
      <c r="P1153" s="7"/>
      <c r="Q1153" s="7"/>
      <c r="R1153" s="7"/>
      <c r="S1153" s="7"/>
      <c r="T1153" s="7"/>
      <c r="U1153" s="7"/>
      <c r="V1153" s="8"/>
      <c r="W1153" s="8"/>
      <c r="X1153" s="8"/>
      <c r="Y1153" s="8"/>
      <c r="Z1153" s="8"/>
      <c r="AA1153" s="8"/>
      <c r="AB1153" s="8"/>
      <c r="AC1153" s="8"/>
      <c r="AD1153" s="8"/>
      <c r="AE1153" s="8"/>
      <c r="AF1153" s="8"/>
      <c r="AG1153" s="8"/>
      <c r="AH1153" s="8"/>
      <c r="AI1153" s="8"/>
      <c r="AJ1153" s="8"/>
      <c r="AK1153" s="8"/>
    </row>
    <row r="1154" spans="4:37">
      <c r="D1154" s="6"/>
      <c r="E1154" s="6"/>
      <c r="F1154" s="7"/>
      <c r="G1154" s="7"/>
      <c r="H1154" s="7"/>
      <c r="I1154" s="7"/>
      <c r="J1154" s="7"/>
      <c r="K1154" s="7"/>
      <c r="L1154" s="7"/>
      <c r="M1154" s="7"/>
      <c r="N1154" s="7"/>
      <c r="O1154" s="7"/>
      <c r="P1154" s="7"/>
      <c r="Q1154" s="7"/>
      <c r="R1154" s="7"/>
      <c r="S1154" s="7"/>
      <c r="T1154" s="7"/>
      <c r="U1154" s="7"/>
      <c r="V1154" s="8"/>
      <c r="W1154" s="8"/>
      <c r="X1154" s="8"/>
      <c r="Y1154" s="8"/>
      <c r="Z1154" s="8"/>
      <c r="AA1154" s="8"/>
      <c r="AB1154" s="8"/>
      <c r="AC1154" s="8"/>
      <c r="AD1154" s="8"/>
      <c r="AE1154" s="8"/>
      <c r="AF1154" s="8"/>
      <c r="AG1154" s="8"/>
      <c r="AH1154" s="8"/>
      <c r="AI1154" s="8"/>
      <c r="AJ1154" s="8"/>
      <c r="AK1154" s="8"/>
    </row>
    <row r="1155" spans="4:37">
      <c r="D1155" s="6"/>
      <c r="E1155" s="6"/>
      <c r="F1155" s="7"/>
      <c r="G1155" s="7"/>
      <c r="H1155" s="7"/>
      <c r="I1155" s="7"/>
      <c r="J1155" s="7"/>
      <c r="K1155" s="7"/>
      <c r="L1155" s="7"/>
      <c r="M1155" s="7"/>
      <c r="N1155" s="7"/>
      <c r="O1155" s="7"/>
      <c r="P1155" s="7"/>
      <c r="Q1155" s="7"/>
      <c r="R1155" s="7"/>
      <c r="S1155" s="7"/>
      <c r="T1155" s="7"/>
      <c r="U1155" s="7"/>
      <c r="V1155" s="8"/>
      <c r="W1155" s="8"/>
      <c r="X1155" s="8"/>
      <c r="Y1155" s="8"/>
      <c r="Z1155" s="8"/>
      <c r="AA1155" s="8"/>
      <c r="AB1155" s="8"/>
      <c r="AC1155" s="8"/>
      <c r="AD1155" s="8"/>
      <c r="AE1155" s="8"/>
      <c r="AF1155" s="8"/>
      <c r="AG1155" s="8"/>
      <c r="AH1155" s="8"/>
      <c r="AI1155" s="8"/>
      <c r="AJ1155" s="8"/>
      <c r="AK1155" s="8"/>
    </row>
    <row r="1156" spans="4:37">
      <c r="D1156" s="6"/>
      <c r="E1156" s="6"/>
      <c r="F1156" s="7"/>
      <c r="G1156" s="7"/>
      <c r="H1156" s="7"/>
      <c r="I1156" s="7"/>
      <c r="J1156" s="7"/>
      <c r="K1156" s="7"/>
      <c r="L1156" s="7"/>
      <c r="M1156" s="7"/>
      <c r="N1156" s="7"/>
      <c r="O1156" s="7"/>
      <c r="P1156" s="7"/>
      <c r="Q1156" s="7"/>
      <c r="R1156" s="7"/>
      <c r="S1156" s="7"/>
      <c r="T1156" s="7"/>
      <c r="U1156" s="7"/>
      <c r="V1156" s="8"/>
      <c r="W1156" s="8"/>
      <c r="X1156" s="8"/>
      <c r="Y1156" s="8"/>
      <c r="Z1156" s="8"/>
      <c r="AA1156" s="8"/>
      <c r="AB1156" s="8"/>
      <c r="AC1156" s="8"/>
      <c r="AD1156" s="8"/>
      <c r="AE1156" s="8"/>
      <c r="AF1156" s="8"/>
      <c r="AG1156" s="8"/>
      <c r="AH1156" s="8"/>
      <c r="AI1156" s="8"/>
      <c r="AJ1156" s="8"/>
      <c r="AK1156" s="8"/>
    </row>
    <row r="1157" spans="4:37">
      <c r="D1157" s="6"/>
      <c r="E1157" s="6"/>
      <c r="F1157" s="7"/>
      <c r="G1157" s="7"/>
      <c r="H1157" s="7"/>
      <c r="I1157" s="7"/>
      <c r="J1157" s="7"/>
      <c r="K1157" s="7"/>
      <c r="L1157" s="7"/>
      <c r="M1157" s="7"/>
      <c r="N1157" s="7"/>
      <c r="O1157" s="7"/>
      <c r="P1157" s="7"/>
      <c r="Q1157" s="7"/>
      <c r="R1157" s="7"/>
      <c r="S1157" s="7"/>
      <c r="T1157" s="7"/>
      <c r="U1157" s="7"/>
      <c r="V1157" s="8"/>
      <c r="W1157" s="8"/>
      <c r="X1157" s="8"/>
      <c r="Y1157" s="8"/>
      <c r="Z1157" s="8"/>
      <c r="AA1157" s="8"/>
      <c r="AB1157" s="8"/>
      <c r="AC1157" s="8"/>
      <c r="AD1157" s="8"/>
      <c r="AE1157" s="8"/>
      <c r="AF1157" s="8"/>
      <c r="AG1157" s="8"/>
      <c r="AH1157" s="8"/>
      <c r="AI1157" s="8"/>
      <c r="AJ1157" s="8"/>
      <c r="AK1157" s="8"/>
    </row>
    <row r="1158" spans="4:37">
      <c r="D1158" s="6"/>
      <c r="E1158" s="6"/>
      <c r="F1158" s="7"/>
      <c r="G1158" s="7"/>
      <c r="H1158" s="7"/>
      <c r="I1158" s="7"/>
      <c r="J1158" s="7"/>
      <c r="K1158" s="7"/>
      <c r="L1158" s="7"/>
      <c r="M1158" s="7"/>
      <c r="N1158" s="7"/>
      <c r="O1158" s="7"/>
      <c r="P1158" s="7"/>
      <c r="Q1158" s="7"/>
      <c r="R1158" s="7"/>
      <c r="S1158" s="7"/>
      <c r="T1158" s="7"/>
      <c r="U1158" s="7"/>
      <c r="V1158" s="8"/>
      <c r="W1158" s="8"/>
      <c r="X1158" s="8"/>
      <c r="Y1158" s="8"/>
      <c r="Z1158" s="8"/>
      <c r="AA1158" s="8"/>
      <c r="AB1158" s="8"/>
      <c r="AC1158" s="8"/>
      <c r="AD1158" s="8"/>
      <c r="AE1158" s="8"/>
      <c r="AF1158" s="8"/>
      <c r="AG1158" s="8"/>
      <c r="AH1158" s="8"/>
      <c r="AI1158" s="8"/>
      <c r="AJ1158" s="8"/>
      <c r="AK1158" s="8"/>
    </row>
    <row r="1159" spans="4:37">
      <c r="D1159" s="6"/>
      <c r="E1159" s="6"/>
      <c r="F1159" s="7"/>
      <c r="G1159" s="7"/>
      <c r="H1159" s="7"/>
      <c r="I1159" s="7"/>
      <c r="J1159" s="7"/>
      <c r="K1159" s="7"/>
      <c r="L1159" s="7"/>
      <c r="M1159" s="7"/>
      <c r="N1159" s="7"/>
      <c r="O1159" s="7"/>
      <c r="P1159" s="7"/>
      <c r="Q1159" s="7"/>
      <c r="R1159" s="7"/>
      <c r="S1159" s="7"/>
      <c r="T1159" s="7"/>
      <c r="U1159" s="7"/>
      <c r="V1159" s="8"/>
      <c r="W1159" s="8"/>
      <c r="X1159" s="8"/>
      <c r="Y1159" s="8"/>
      <c r="Z1159" s="8"/>
      <c r="AA1159" s="8"/>
      <c r="AB1159" s="8"/>
      <c r="AC1159" s="8"/>
      <c r="AD1159" s="8"/>
      <c r="AE1159" s="8"/>
      <c r="AF1159" s="8"/>
      <c r="AG1159" s="8"/>
      <c r="AH1159" s="8"/>
      <c r="AI1159" s="8"/>
      <c r="AJ1159" s="8"/>
      <c r="AK1159" s="8"/>
    </row>
    <row r="1160" spans="4:37">
      <c r="D1160" s="6"/>
      <c r="E1160" s="6"/>
      <c r="F1160" s="7"/>
      <c r="G1160" s="7"/>
      <c r="H1160" s="7"/>
      <c r="I1160" s="7"/>
      <c r="J1160" s="7"/>
      <c r="K1160" s="7"/>
      <c r="L1160" s="7"/>
      <c r="M1160" s="7"/>
      <c r="N1160" s="7"/>
      <c r="O1160" s="7"/>
      <c r="P1160" s="7"/>
      <c r="Q1160" s="7"/>
      <c r="R1160" s="7"/>
      <c r="S1160" s="7"/>
      <c r="T1160" s="7"/>
      <c r="U1160" s="7"/>
      <c r="V1160" s="8"/>
      <c r="W1160" s="8"/>
      <c r="X1160" s="8"/>
      <c r="Y1160" s="8"/>
      <c r="Z1160" s="8"/>
      <c r="AA1160" s="8"/>
      <c r="AB1160" s="8"/>
      <c r="AC1160" s="8"/>
      <c r="AD1160" s="8"/>
      <c r="AE1160" s="8"/>
      <c r="AF1160" s="8"/>
      <c r="AG1160" s="8"/>
      <c r="AH1160" s="8"/>
      <c r="AI1160" s="8"/>
      <c r="AJ1160" s="8"/>
      <c r="AK1160" s="8"/>
    </row>
    <row r="1161" spans="4:37">
      <c r="D1161" s="6"/>
      <c r="E1161" s="6"/>
      <c r="F1161" s="7"/>
      <c r="G1161" s="7"/>
      <c r="H1161" s="7"/>
      <c r="I1161" s="7"/>
      <c r="J1161" s="7"/>
      <c r="K1161" s="7"/>
      <c r="L1161" s="7"/>
      <c r="M1161" s="7"/>
      <c r="N1161" s="7"/>
      <c r="O1161" s="7"/>
      <c r="P1161" s="7"/>
      <c r="Q1161" s="7"/>
      <c r="R1161" s="7"/>
      <c r="S1161" s="7"/>
      <c r="T1161" s="7"/>
      <c r="U1161" s="7"/>
      <c r="V1161" s="8"/>
      <c r="W1161" s="8"/>
      <c r="X1161" s="8"/>
      <c r="Y1161" s="8"/>
      <c r="Z1161" s="8"/>
      <c r="AA1161" s="8"/>
      <c r="AB1161" s="8"/>
      <c r="AC1161" s="8"/>
      <c r="AD1161" s="8"/>
      <c r="AE1161" s="8"/>
      <c r="AF1161" s="8"/>
      <c r="AG1161" s="8"/>
      <c r="AH1161" s="8"/>
      <c r="AI1161" s="8"/>
      <c r="AJ1161" s="8"/>
      <c r="AK1161" s="8"/>
    </row>
    <row r="1162" spans="4:37">
      <c r="D1162" s="6"/>
      <c r="E1162" s="6"/>
      <c r="F1162" s="7"/>
      <c r="G1162" s="7"/>
      <c r="H1162" s="7"/>
      <c r="I1162" s="7"/>
      <c r="J1162" s="7"/>
      <c r="K1162" s="7"/>
      <c r="L1162" s="7"/>
      <c r="M1162" s="7"/>
      <c r="N1162" s="7"/>
      <c r="O1162" s="7"/>
      <c r="P1162" s="7"/>
      <c r="Q1162" s="7"/>
      <c r="R1162" s="7"/>
      <c r="S1162" s="7"/>
      <c r="T1162" s="7"/>
      <c r="U1162" s="7"/>
      <c r="V1162" s="8"/>
      <c r="W1162" s="8"/>
      <c r="X1162" s="8"/>
      <c r="Y1162" s="8"/>
      <c r="Z1162" s="8"/>
      <c r="AA1162" s="8"/>
      <c r="AB1162" s="8"/>
      <c r="AC1162" s="8"/>
      <c r="AD1162" s="8"/>
      <c r="AE1162" s="8"/>
      <c r="AF1162" s="8"/>
      <c r="AG1162" s="8"/>
      <c r="AH1162" s="8"/>
      <c r="AI1162" s="8"/>
      <c r="AJ1162" s="8"/>
      <c r="AK1162" s="8"/>
    </row>
    <row r="1163" spans="4:37">
      <c r="D1163" s="6"/>
      <c r="E1163" s="6"/>
      <c r="F1163" s="7"/>
      <c r="G1163" s="7"/>
      <c r="H1163" s="7"/>
      <c r="I1163" s="7"/>
      <c r="J1163" s="7"/>
      <c r="K1163" s="7"/>
      <c r="L1163" s="7"/>
      <c r="M1163" s="7"/>
      <c r="N1163" s="7"/>
      <c r="O1163" s="7"/>
      <c r="P1163" s="7"/>
      <c r="Q1163" s="7"/>
      <c r="R1163" s="7"/>
      <c r="S1163" s="7"/>
      <c r="T1163" s="7"/>
      <c r="U1163" s="7"/>
      <c r="V1163" s="8"/>
      <c r="W1163" s="8"/>
      <c r="X1163" s="8"/>
      <c r="Y1163" s="8"/>
      <c r="Z1163" s="8"/>
      <c r="AA1163" s="8"/>
      <c r="AB1163" s="8"/>
      <c r="AC1163" s="8"/>
      <c r="AD1163" s="8"/>
      <c r="AE1163" s="8"/>
      <c r="AF1163" s="8"/>
      <c r="AG1163" s="8"/>
      <c r="AH1163" s="8"/>
      <c r="AI1163" s="8"/>
      <c r="AJ1163" s="8"/>
      <c r="AK1163" s="8"/>
    </row>
    <row r="1164" spans="4:37">
      <c r="D1164" s="6"/>
      <c r="E1164" s="6"/>
      <c r="F1164" s="7"/>
      <c r="G1164" s="7"/>
      <c r="H1164" s="7"/>
      <c r="I1164" s="7"/>
      <c r="J1164" s="7"/>
      <c r="K1164" s="7"/>
      <c r="L1164" s="7"/>
      <c r="M1164" s="7"/>
      <c r="N1164" s="7"/>
      <c r="O1164" s="7"/>
      <c r="P1164" s="7"/>
      <c r="Q1164" s="7"/>
      <c r="R1164" s="7"/>
      <c r="S1164" s="7"/>
      <c r="T1164" s="7"/>
      <c r="U1164" s="7"/>
      <c r="V1164" s="8"/>
      <c r="W1164" s="8"/>
      <c r="X1164" s="8"/>
      <c r="Y1164" s="8"/>
      <c r="Z1164" s="8"/>
      <c r="AA1164" s="8"/>
      <c r="AB1164" s="8"/>
      <c r="AC1164" s="8"/>
      <c r="AD1164" s="8"/>
      <c r="AE1164" s="8"/>
      <c r="AF1164" s="8"/>
      <c r="AG1164" s="8"/>
      <c r="AH1164" s="8"/>
      <c r="AI1164" s="8"/>
      <c r="AJ1164" s="8"/>
      <c r="AK1164" s="8"/>
    </row>
    <row r="1165" spans="4:37">
      <c r="D1165" s="6"/>
      <c r="E1165" s="6"/>
      <c r="F1165" s="7"/>
      <c r="G1165" s="7"/>
      <c r="H1165" s="7"/>
      <c r="I1165" s="7"/>
      <c r="J1165" s="7"/>
      <c r="K1165" s="7"/>
      <c r="L1165" s="7"/>
      <c r="M1165" s="7"/>
      <c r="N1165" s="7"/>
      <c r="O1165" s="7"/>
      <c r="P1165" s="7"/>
      <c r="Q1165" s="7"/>
      <c r="R1165" s="7"/>
      <c r="S1165" s="7"/>
      <c r="T1165" s="7"/>
      <c r="U1165" s="7"/>
      <c r="V1165" s="8"/>
      <c r="W1165" s="8"/>
      <c r="X1165" s="8"/>
      <c r="Y1165" s="8"/>
      <c r="Z1165" s="8"/>
      <c r="AA1165" s="8"/>
      <c r="AB1165" s="8"/>
      <c r="AC1165" s="8"/>
      <c r="AD1165" s="8"/>
      <c r="AE1165" s="8"/>
      <c r="AF1165" s="8"/>
      <c r="AG1165" s="8"/>
      <c r="AH1165" s="8"/>
      <c r="AI1165" s="8"/>
      <c r="AJ1165" s="8"/>
      <c r="AK1165" s="8"/>
    </row>
    <row r="1166" spans="4:37">
      <c r="D1166" s="6"/>
      <c r="E1166" s="6"/>
      <c r="F1166" s="7"/>
      <c r="G1166" s="7"/>
      <c r="H1166" s="7"/>
      <c r="I1166" s="7"/>
      <c r="J1166" s="7"/>
      <c r="K1166" s="7"/>
      <c r="L1166" s="7"/>
      <c r="M1166" s="7"/>
      <c r="N1166" s="7"/>
      <c r="O1166" s="7"/>
      <c r="P1166" s="7"/>
      <c r="Q1166" s="7"/>
      <c r="R1166" s="7"/>
      <c r="S1166" s="7"/>
      <c r="T1166" s="7"/>
      <c r="U1166" s="7"/>
      <c r="V1166" s="8"/>
      <c r="W1166" s="8"/>
      <c r="X1166" s="8"/>
      <c r="Y1166" s="8"/>
      <c r="Z1166" s="8"/>
      <c r="AA1166" s="8"/>
      <c r="AB1166" s="8"/>
      <c r="AC1166" s="8"/>
      <c r="AD1166" s="8"/>
      <c r="AE1166" s="8"/>
      <c r="AF1166" s="8"/>
      <c r="AG1166" s="8"/>
      <c r="AH1166" s="8"/>
      <c r="AI1166" s="8"/>
      <c r="AJ1166" s="8"/>
      <c r="AK1166" s="8"/>
    </row>
    <row r="1167" spans="4:37">
      <c r="D1167" s="6"/>
      <c r="E1167" s="6"/>
      <c r="F1167" s="7"/>
      <c r="G1167" s="7"/>
      <c r="H1167" s="7"/>
      <c r="I1167" s="7"/>
      <c r="J1167" s="7"/>
      <c r="K1167" s="7"/>
      <c r="L1167" s="7"/>
      <c r="M1167" s="7"/>
      <c r="N1167" s="7"/>
      <c r="O1167" s="7"/>
      <c r="P1167" s="7"/>
      <c r="Q1167" s="7"/>
      <c r="R1167" s="7"/>
      <c r="S1167" s="7"/>
      <c r="T1167" s="7"/>
      <c r="U1167" s="7"/>
      <c r="V1167" s="8"/>
      <c r="W1167" s="8"/>
      <c r="X1167" s="8"/>
      <c r="Y1167" s="8"/>
      <c r="Z1167" s="8"/>
      <c r="AA1167" s="8"/>
      <c r="AB1167" s="8"/>
      <c r="AC1167" s="8"/>
      <c r="AD1167" s="8"/>
      <c r="AE1167" s="8"/>
      <c r="AF1167" s="8"/>
      <c r="AG1167" s="8"/>
      <c r="AH1167" s="8"/>
      <c r="AI1167" s="8"/>
      <c r="AJ1167" s="8"/>
      <c r="AK1167" s="8"/>
    </row>
    <row r="1168" spans="4:37">
      <c r="D1168" s="6"/>
      <c r="E1168" s="6"/>
      <c r="F1168" s="7"/>
      <c r="G1168" s="7"/>
      <c r="H1168" s="7"/>
      <c r="I1168" s="7"/>
      <c r="J1168" s="7"/>
      <c r="K1168" s="7"/>
      <c r="L1168" s="7"/>
      <c r="M1168" s="7"/>
      <c r="N1168" s="7"/>
      <c r="O1168" s="7"/>
      <c r="P1168" s="7"/>
      <c r="Q1168" s="7"/>
      <c r="R1168" s="7"/>
      <c r="S1168" s="7"/>
      <c r="T1168" s="7"/>
      <c r="U1168" s="7"/>
      <c r="V1168" s="8"/>
      <c r="W1168" s="8"/>
      <c r="X1168" s="8"/>
      <c r="Y1168" s="8"/>
      <c r="Z1168" s="8"/>
      <c r="AA1168" s="8"/>
      <c r="AB1168" s="8"/>
      <c r="AC1168" s="8"/>
      <c r="AD1168" s="8"/>
      <c r="AE1168" s="8"/>
      <c r="AF1168" s="8"/>
      <c r="AG1168" s="8"/>
      <c r="AH1168" s="8"/>
      <c r="AI1168" s="8"/>
      <c r="AJ1168" s="8"/>
      <c r="AK1168" s="8"/>
    </row>
    <row r="1169" spans="4:37">
      <c r="D1169" s="6"/>
      <c r="E1169" s="6"/>
      <c r="F1169" s="7"/>
      <c r="G1169" s="7"/>
      <c r="H1169" s="7"/>
      <c r="I1169" s="7"/>
      <c r="J1169" s="7"/>
      <c r="K1169" s="7"/>
      <c r="L1169" s="7"/>
      <c r="M1169" s="7"/>
      <c r="N1169" s="7"/>
      <c r="O1169" s="7"/>
      <c r="P1169" s="7"/>
      <c r="Q1169" s="7"/>
      <c r="R1169" s="7"/>
      <c r="S1169" s="7"/>
      <c r="T1169" s="7"/>
      <c r="U1169" s="7"/>
      <c r="V1169" s="8"/>
      <c r="W1169" s="8"/>
      <c r="X1169" s="8"/>
      <c r="Y1169" s="8"/>
      <c r="Z1169" s="8"/>
      <c r="AA1169" s="8"/>
      <c r="AB1169" s="8"/>
      <c r="AC1169" s="8"/>
      <c r="AD1169" s="8"/>
      <c r="AE1169" s="8"/>
      <c r="AF1169" s="8"/>
      <c r="AG1169" s="8"/>
      <c r="AH1169" s="8"/>
      <c r="AI1169" s="8"/>
      <c r="AJ1169" s="8"/>
      <c r="AK1169" s="8"/>
    </row>
    <row r="1170" spans="4:37">
      <c r="D1170" s="6"/>
      <c r="E1170" s="6"/>
      <c r="F1170" s="7"/>
      <c r="G1170" s="7"/>
      <c r="H1170" s="7"/>
      <c r="I1170" s="7"/>
      <c r="J1170" s="7"/>
      <c r="K1170" s="7"/>
      <c r="L1170" s="7"/>
      <c r="M1170" s="7"/>
      <c r="N1170" s="7"/>
      <c r="O1170" s="7"/>
      <c r="P1170" s="7"/>
      <c r="Q1170" s="7"/>
      <c r="R1170" s="7"/>
      <c r="S1170" s="7"/>
      <c r="T1170" s="7"/>
      <c r="U1170" s="7"/>
      <c r="V1170" s="8"/>
      <c r="W1170" s="8"/>
      <c r="X1170" s="8"/>
      <c r="Y1170" s="8"/>
      <c r="Z1170" s="8"/>
      <c r="AA1170" s="8"/>
      <c r="AB1170" s="8"/>
      <c r="AC1170" s="8"/>
      <c r="AD1170" s="8"/>
      <c r="AE1170" s="8"/>
      <c r="AF1170" s="8"/>
      <c r="AG1170" s="8"/>
      <c r="AH1170" s="8"/>
      <c r="AI1170" s="8"/>
      <c r="AJ1170" s="8"/>
      <c r="AK1170" s="8"/>
    </row>
    <row r="1171" spans="4:37">
      <c r="D1171" s="6"/>
      <c r="E1171" s="6"/>
      <c r="F1171" s="7"/>
      <c r="G1171" s="7"/>
      <c r="H1171" s="7"/>
      <c r="I1171" s="7"/>
      <c r="J1171" s="7"/>
      <c r="K1171" s="7"/>
      <c r="L1171" s="7"/>
      <c r="M1171" s="7"/>
      <c r="N1171" s="7"/>
      <c r="O1171" s="7"/>
      <c r="P1171" s="7"/>
      <c r="Q1171" s="7"/>
      <c r="R1171" s="7"/>
      <c r="S1171" s="7"/>
      <c r="T1171" s="7"/>
      <c r="U1171" s="7"/>
      <c r="V1171" s="8"/>
      <c r="W1171" s="8"/>
      <c r="X1171" s="8"/>
      <c r="Y1171" s="8"/>
      <c r="Z1171" s="8"/>
      <c r="AA1171" s="8"/>
      <c r="AB1171" s="8"/>
      <c r="AC1171" s="8"/>
      <c r="AD1171" s="8"/>
      <c r="AE1171" s="8"/>
      <c r="AF1171" s="8"/>
      <c r="AG1171" s="8"/>
      <c r="AH1171" s="8"/>
      <c r="AI1171" s="8"/>
      <c r="AJ1171" s="8"/>
      <c r="AK1171" s="8"/>
    </row>
    <row r="1172" spans="4:37">
      <c r="D1172" s="6"/>
      <c r="E1172" s="6"/>
      <c r="F1172" s="7"/>
      <c r="G1172" s="7"/>
      <c r="H1172" s="7"/>
      <c r="I1172" s="7"/>
      <c r="J1172" s="7"/>
      <c r="K1172" s="7"/>
      <c r="L1172" s="7"/>
      <c r="M1172" s="7"/>
      <c r="N1172" s="7"/>
      <c r="O1172" s="7"/>
      <c r="P1172" s="7"/>
      <c r="Q1172" s="7"/>
      <c r="R1172" s="7"/>
      <c r="S1172" s="7"/>
      <c r="T1172" s="7"/>
      <c r="U1172" s="7"/>
      <c r="V1172" s="8"/>
      <c r="W1172" s="8"/>
      <c r="X1172" s="8"/>
      <c r="Y1172" s="8"/>
      <c r="Z1172" s="8"/>
      <c r="AA1172" s="8"/>
      <c r="AB1172" s="8"/>
      <c r="AC1172" s="8"/>
      <c r="AD1172" s="8"/>
      <c r="AE1172" s="8"/>
      <c r="AF1172" s="8"/>
      <c r="AG1172" s="8"/>
      <c r="AH1172" s="8"/>
      <c r="AI1172" s="8"/>
      <c r="AJ1172" s="8"/>
      <c r="AK1172" s="8"/>
    </row>
    <row r="1173" spans="4:37">
      <c r="D1173" s="6"/>
      <c r="E1173" s="6"/>
      <c r="F1173" s="7"/>
      <c r="G1173" s="7"/>
      <c r="H1173" s="7"/>
      <c r="I1173" s="7"/>
      <c r="J1173" s="7"/>
      <c r="K1173" s="7"/>
      <c r="L1173" s="7"/>
      <c r="M1173" s="7"/>
      <c r="N1173" s="7"/>
      <c r="O1173" s="7"/>
      <c r="P1173" s="7"/>
      <c r="Q1173" s="7"/>
      <c r="R1173" s="7"/>
      <c r="S1173" s="7"/>
      <c r="T1173" s="7"/>
      <c r="U1173" s="7"/>
      <c r="V1173" s="8"/>
      <c r="W1173" s="8"/>
      <c r="X1173" s="8"/>
      <c r="Y1173" s="8"/>
      <c r="Z1173" s="8"/>
      <c r="AA1173" s="8"/>
      <c r="AB1173" s="8"/>
      <c r="AC1173" s="8"/>
      <c r="AD1173" s="8"/>
      <c r="AE1173" s="8"/>
      <c r="AF1173" s="8"/>
      <c r="AG1173" s="8"/>
      <c r="AH1173" s="8"/>
      <c r="AI1173" s="8"/>
      <c r="AJ1173" s="8"/>
      <c r="AK1173" s="8"/>
    </row>
    <row r="1174" spans="4:37">
      <c r="D1174" s="6"/>
      <c r="E1174" s="6"/>
      <c r="F1174" s="7"/>
      <c r="G1174" s="7"/>
      <c r="H1174" s="7"/>
      <c r="I1174" s="7"/>
      <c r="J1174" s="7"/>
      <c r="K1174" s="7"/>
      <c r="L1174" s="7"/>
      <c r="M1174" s="7"/>
      <c r="N1174" s="7"/>
      <c r="O1174" s="7"/>
      <c r="P1174" s="7"/>
      <c r="Q1174" s="7"/>
      <c r="R1174" s="7"/>
      <c r="S1174" s="7"/>
      <c r="T1174" s="7"/>
      <c r="U1174" s="7"/>
      <c r="V1174" s="8"/>
      <c r="W1174" s="8"/>
      <c r="X1174" s="8"/>
      <c r="Y1174" s="8"/>
      <c r="Z1174" s="8"/>
      <c r="AA1174" s="8"/>
      <c r="AB1174" s="8"/>
      <c r="AC1174" s="8"/>
      <c r="AD1174" s="8"/>
      <c r="AE1174" s="8"/>
      <c r="AF1174" s="8"/>
      <c r="AG1174" s="8"/>
      <c r="AH1174" s="8"/>
      <c r="AI1174" s="8"/>
      <c r="AJ1174" s="8"/>
      <c r="AK1174" s="8"/>
    </row>
    <row r="1175" spans="4:37">
      <c r="D1175" s="6"/>
      <c r="E1175" s="6"/>
      <c r="F1175" s="7"/>
      <c r="G1175" s="7"/>
      <c r="H1175" s="7"/>
      <c r="I1175" s="7"/>
      <c r="J1175" s="7"/>
      <c r="K1175" s="7"/>
      <c r="L1175" s="7"/>
      <c r="M1175" s="7"/>
      <c r="N1175" s="7"/>
      <c r="O1175" s="7"/>
      <c r="P1175" s="7"/>
      <c r="Q1175" s="7"/>
      <c r="R1175" s="7"/>
      <c r="S1175" s="7"/>
      <c r="T1175" s="7"/>
      <c r="U1175" s="7"/>
      <c r="V1175" s="8"/>
      <c r="W1175" s="8"/>
      <c r="X1175" s="8"/>
      <c r="Y1175" s="8"/>
      <c r="Z1175" s="8"/>
      <c r="AA1175" s="8"/>
      <c r="AB1175" s="8"/>
      <c r="AC1175" s="8"/>
      <c r="AD1175" s="8"/>
      <c r="AE1175" s="8"/>
      <c r="AF1175" s="8"/>
      <c r="AG1175" s="8"/>
      <c r="AH1175" s="8"/>
      <c r="AI1175" s="8"/>
      <c r="AJ1175" s="8"/>
      <c r="AK1175" s="8"/>
    </row>
    <row r="1176" spans="4:37">
      <c r="D1176" s="6"/>
      <c r="E1176" s="6"/>
      <c r="F1176" s="7"/>
      <c r="G1176" s="7"/>
      <c r="H1176" s="7"/>
      <c r="I1176" s="7"/>
      <c r="J1176" s="7"/>
      <c r="K1176" s="7"/>
      <c r="L1176" s="7"/>
      <c r="M1176" s="7"/>
      <c r="N1176" s="7"/>
      <c r="O1176" s="7"/>
      <c r="P1176" s="7"/>
      <c r="Q1176" s="7"/>
      <c r="R1176" s="7"/>
      <c r="S1176" s="7"/>
      <c r="T1176" s="7"/>
      <c r="U1176" s="7"/>
      <c r="V1176" s="8"/>
      <c r="W1176" s="8"/>
      <c r="X1176" s="8"/>
      <c r="Y1176" s="8"/>
      <c r="Z1176" s="8"/>
      <c r="AA1176" s="8"/>
      <c r="AB1176" s="8"/>
      <c r="AC1176" s="8"/>
      <c r="AD1176" s="8"/>
      <c r="AE1176" s="8"/>
      <c r="AF1176" s="8"/>
      <c r="AG1176" s="8"/>
      <c r="AH1176" s="8"/>
      <c r="AI1176" s="8"/>
      <c r="AJ1176" s="8"/>
      <c r="AK1176" s="8"/>
    </row>
    <row r="1177" spans="4:37">
      <c r="D1177" s="6"/>
      <c r="E1177" s="6"/>
      <c r="F1177" s="7"/>
      <c r="G1177" s="7"/>
      <c r="H1177" s="7"/>
      <c r="I1177" s="7"/>
      <c r="J1177" s="7"/>
      <c r="K1177" s="7"/>
      <c r="L1177" s="7"/>
      <c r="M1177" s="7"/>
      <c r="N1177" s="7"/>
      <c r="O1177" s="7"/>
      <c r="P1177" s="7"/>
      <c r="Q1177" s="7"/>
      <c r="R1177" s="7"/>
      <c r="S1177" s="7"/>
      <c r="T1177" s="7"/>
      <c r="U1177" s="7"/>
      <c r="V1177" s="8"/>
      <c r="W1177" s="8"/>
      <c r="X1177" s="8"/>
      <c r="Y1177" s="8"/>
      <c r="Z1177" s="8"/>
      <c r="AA1177" s="8"/>
      <c r="AB1177" s="8"/>
      <c r="AC1177" s="8"/>
      <c r="AD1177" s="8"/>
      <c r="AE1177" s="8"/>
      <c r="AF1177" s="8"/>
      <c r="AG1177" s="8"/>
      <c r="AH1177" s="8"/>
      <c r="AI1177" s="8"/>
      <c r="AJ1177" s="8"/>
      <c r="AK1177" s="8"/>
    </row>
    <row r="1178" spans="4:37">
      <c r="D1178" s="6"/>
      <c r="E1178" s="6"/>
      <c r="F1178" s="7"/>
      <c r="G1178" s="7"/>
      <c r="H1178" s="7"/>
      <c r="I1178" s="7"/>
      <c r="J1178" s="7"/>
      <c r="K1178" s="7"/>
      <c r="L1178" s="7"/>
      <c r="M1178" s="7"/>
      <c r="N1178" s="7"/>
      <c r="O1178" s="7"/>
      <c r="P1178" s="7"/>
      <c r="Q1178" s="7"/>
      <c r="R1178" s="7"/>
      <c r="S1178" s="7"/>
      <c r="T1178" s="7"/>
      <c r="U1178" s="7"/>
      <c r="V1178" s="8"/>
      <c r="W1178" s="8"/>
      <c r="X1178" s="8"/>
      <c r="Y1178" s="8"/>
      <c r="Z1178" s="8"/>
      <c r="AA1178" s="8"/>
      <c r="AB1178" s="8"/>
      <c r="AC1178" s="8"/>
      <c r="AD1178" s="8"/>
      <c r="AE1178" s="8"/>
      <c r="AF1178" s="8"/>
      <c r="AG1178" s="8"/>
      <c r="AH1178" s="8"/>
      <c r="AI1178" s="8"/>
      <c r="AJ1178" s="8"/>
      <c r="AK1178" s="8"/>
    </row>
    <row r="1179" spans="4:37">
      <c r="D1179" s="6"/>
      <c r="E1179" s="6"/>
      <c r="F1179" s="7"/>
      <c r="G1179" s="7"/>
      <c r="H1179" s="7"/>
      <c r="I1179" s="7"/>
      <c r="J1179" s="7"/>
      <c r="K1179" s="7"/>
      <c r="L1179" s="7"/>
      <c r="M1179" s="7"/>
      <c r="N1179" s="7"/>
      <c r="O1179" s="7"/>
      <c r="P1179" s="7"/>
      <c r="Q1179" s="7"/>
      <c r="R1179" s="7"/>
      <c r="S1179" s="7"/>
      <c r="T1179" s="7"/>
      <c r="U1179" s="7"/>
      <c r="V1179" s="8"/>
      <c r="W1179" s="8"/>
      <c r="X1179" s="8"/>
      <c r="Y1179" s="8"/>
      <c r="Z1179" s="8"/>
      <c r="AA1179" s="8"/>
      <c r="AB1179" s="8"/>
      <c r="AC1179" s="8"/>
      <c r="AD1179" s="8"/>
      <c r="AE1179" s="8"/>
      <c r="AF1179" s="8"/>
      <c r="AG1179" s="8"/>
      <c r="AH1179" s="8"/>
      <c r="AI1179" s="8"/>
      <c r="AJ1179" s="8"/>
      <c r="AK1179" s="8"/>
    </row>
    <row r="1180" spans="4:37">
      <c r="D1180" s="6"/>
      <c r="E1180" s="6"/>
      <c r="F1180" s="7"/>
      <c r="G1180" s="7"/>
      <c r="H1180" s="7"/>
      <c r="I1180" s="7"/>
      <c r="J1180" s="7"/>
      <c r="K1180" s="7"/>
      <c r="L1180" s="7"/>
      <c r="M1180" s="7"/>
      <c r="N1180" s="7"/>
      <c r="O1180" s="7"/>
      <c r="P1180" s="7"/>
      <c r="Q1180" s="7"/>
      <c r="R1180" s="7"/>
      <c r="S1180" s="7"/>
      <c r="T1180" s="7"/>
      <c r="U1180" s="7"/>
      <c r="V1180" s="8"/>
      <c r="W1180" s="8"/>
      <c r="X1180" s="8"/>
      <c r="Y1180" s="8"/>
      <c r="Z1180" s="8"/>
      <c r="AA1180" s="8"/>
      <c r="AB1180" s="8"/>
      <c r="AC1180" s="8"/>
      <c r="AD1180" s="8"/>
      <c r="AE1180" s="8"/>
      <c r="AF1180" s="8"/>
      <c r="AG1180" s="8"/>
      <c r="AH1180" s="8"/>
      <c r="AI1180" s="8"/>
      <c r="AJ1180" s="8"/>
      <c r="AK1180" s="8"/>
    </row>
    <row r="1181" spans="4:37">
      <c r="D1181" s="6"/>
      <c r="E1181" s="6"/>
      <c r="F1181" s="7"/>
      <c r="G1181" s="7"/>
      <c r="H1181" s="7"/>
      <c r="I1181" s="7"/>
      <c r="J1181" s="7"/>
      <c r="K1181" s="7"/>
      <c r="L1181" s="7"/>
      <c r="M1181" s="7"/>
      <c r="N1181" s="7"/>
      <c r="O1181" s="7"/>
      <c r="P1181" s="7"/>
      <c r="Q1181" s="7"/>
      <c r="R1181" s="7"/>
      <c r="S1181" s="7"/>
      <c r="T1181" s="7"/>
      <c r="U1181" s="7"/>
      <c r="V1181" s="8"/>
      <c r="W1181" s="8"/>
      <c r="X1181" s="8"/>
      <c r="Y1181" s="8"/>
      <c r="Z1181" s="8"/>
      <c r="AA1181" s="8"/>
      <c r="AB1181" s="8"/>
      <c r="AC1181" s="8"/>
      <c r="AD1181" s="8"/>
      <c r="AE1181" s="8"/>
      <c r="AF1181" s="8"/>
      <c r="AG1181" s="8"/>
      <c r="AH1181" s="8"/>
      <c r="AI1181" s="8"/>
      <c r="AJ1181" s="8"/>
      <c r="AK1181" s="8"/>
    </row>
    <row r="1182" spans="4:37">
      <c r="D1182" s="6"/>
      <c r="E1182" s="6"/>
      <c r="F1182" s="7"/>
      <c r="G1182" s="7"/>
      <c r="H1182" s="7"/>
      <c r="I1182" s="7"/>
      <c r="J1182" s="7"/>
      <c r="K1182" s="7"/>
      <c r="L1182" s="7"/>
      <c r="M1182" s="7"/>
      <c r="N1182" s="7"/>
      <c r="O1182" s="7"/>
      <c r="P1182" s="7"/>
      <c r="Q1182" s="7"/>
      <c r="R1182" s="7"/>
      <c r="S1182" s="7"/>
      <c r="T1182" s="7"/>
      <c r="U1182" s="7"/>
      <c r="V1182" s="8"/>
      <c r="W1182" s="8"/>
      <c r="X1182" s="8"/>
      <c r="Y1182" s="8"/>
      <c r="Z1182" s="8"/>
      <c r="AA1182" s="8"/>
      <c r="AB1182" s="8"/>
      <c r="AC1182" s="8"/>
      <c r="AD1182" s="8"/>
      <c r="AE1182" s="8"/>
      <c r="AF1182" s="8"/>
      <c r="AG1182" s="8"/>
      <c r="AH1182" s="8"/>
      <c r="AI1182" s="8"/>
      <c r="AJ1182" s="8"/>
      <c r="AK1182" s="8"/>
    </row>
    <row r="1183" spans="4:37">
      <c r="D1183" s="6"/>
      <c r="E1183" s="6"/>
      <c r="F1183" s="7"/>
      <c r="G1183" s="7"/>
      <c r="H1183" s="7"/>
      <c r="I1183" s="7"/>
      <c r="J1183" s="7"/>
      <c r="K1183" s="7"/>
      <c r="L1183" s="7"/>
      <c r="M1183" s="7"/>
      <c r="N1183" s="7"/>
      <c r="O1183" s="7"/>
      <c r="P1183" s="7"/>
      <c r="Q1183" s="7"/>
      <c r="R1183" s="7"/>
      <c r="S1183" s="7"/>
      <c r="T1183" s="7"/>
      <c r="U1183" s="7"/>
      <c r="V1183" s="8"/>
      <c r="W1183" s="8"/>
      <c r="X1183" s="8"/>
      <c r="Y1183" s="8"/>
      <c r="Z1183" s="8"/>
      <c r="AA1183" s="8"/>
      <c r="AB1183" s="8"/>
      <c r="AC1183" s="8"/>
      <c r="AD1183" s="8"/>
      <c r="AE1183" s="8"/>
      <c r="AF1183" s="8"/>
      <c r="AG1183" s="8"/>
      <c r="AH1183" s="8"/>
      <c r="AI1183" s="8"/>
      <c r="AJ1183" s="8"/>
      <c r="AK1183" s="8"/>
    </row>
    <row r="1184" spans="4:37">
      <c r="D1184" s="6"/>
      <c r="E1184" s="6"/>
      <c r="F1184" s="7"/>
      <c r="G1184" s="7"/>
      <c r="H1184" s="7"/>
      <c r="I1184" s="7"/>
      <c r="J1184" s="7"/>
      <c r="K1184" s="7"/>
      <c r="L1184" s="7"/>
      <c r="M1184" s="7"/>
      <c r="N1184" s="7"/>
      <c r="O1184" s="7"/>
      <c r="P1184" s="7"/>
      <c r="Q1184" s="7"/>
      <c r="R1184" s="7"/>
      <c r="S1184" s="7"/>
      <c r="T1184" s="7"/>
      <c r="U1184" s="7"/>
      <c r="V1184" s="8"/>
      <c r="W1184" s="8"/>
      <c r="X1184" s="8"/>
      <c r="Y1184" s="8"/>
      <c r="Z1184" s="8"/>
      <c r="AA1184" s="8"/>
      <c r="AB1184" s="8"/>
      <c r="AC1184" s="8"/>
      <c r="AD1184" s="8"/>
      <c r="AE1184" s="8"/>
      <c r="AF1184" s="8"/>
      <c r="AG1184" s="8"/>
      <c r="AH1184" s="8"/>
      <c r="AI1184" s="8"/>
      <c r="AJ1184" s="8"/>
      <c r="AK1184" s="8"/>
    </row>
    <row r="1185" spans="4:37">
      <c r="D1185" s="6"/>
      <c r="E1185" s="6"/>
      <c r="F1185" s="7"/>
      <c r="G1185" s="7"/>
      <c r="H1185" s="7"/>
      <c r="I1185" s="7"/>
      <c r="J1185" s="7"/>
      <c r="K1185" s="7"/>
      <c r="L1185" s="7"/>
      <c r="M1185" s="7"/>
      <c r="N1185" s="7"/>
      <c r="O1185" s="7"/>
      <c r="P1185" s="7"/>
      <c r="Q1185" s="7"/>
      <c r="R1185" s="7"/>
      <c r="S1185" s="7"/>
      <c r="T1185" s="7"/>
      <c r="U1185" s="7"/>
      <c r="V1185" s="8"/>
      <c r="W1185" s="8"/>
      <c r="X1185" s="8"/>
      <c r="Y1185" s="8"/>
      <c r="Z1185" s="8"/>
      <c r="AA1185" s="8"/>
      <c r="AB1185" s="8"/>
      <c r="AC1185" s="8"/>
      <c r="AD1185" s="8"/>
      <c r="AE1185" s="8"/>
      <c r="AF1185" s="8"/>
      <c r="AG1185" s="8"/>
      <c r="AH1185" s="8"/>
      <c r="AI1185" s="8"/>
      <c r="AJ1185" s="8"/>
      <c r="AK1185" s="8"/>
    </row>
    <row r="1186" spans="4:37">
      <c r="D1186" s="6"/>
      <c r="E1186" s="6"/>
      <c r="F1186" s="7"/>
      <c r="G1186" s="7"/>
      <c r="H1186" s="7"/>
      <c r="I1186" s="7"/>
      <c r="J1186" s="7"/>
      <c r="K1186" s="7"/>
      <c r="L1186" s="7"/>
      <c r="M1186" s="7"/>
      <c r="N1186" s="7"/>
      <c r="O1186" s="7"/>
      <c r="P1186" s="7"/>
      <c r="Q1186" s="7"/>
      <c r="R1186" s="7"/>
      <c r="S1186" s="7"/>
      <c r="T1186" s="7"/>
      <c r="U1186" s="7"/>
      <c r="V1186" s="8"/>
      <c r="W1186" s="8"/>
      <c r="X1186" s="8"/>
      <c r="Y1186" s="8"/>
      <c r="Z1186" s="8"/>
      <c r="AA1186" s="8"/>
      <c r="AB1186" s="8"/>
      <c r="AC1186" s="8"/>
      <c r="AD1186" s="8"/>
      <c r="AE1186" s="8"/>
      <c r="AF1186" s="8"/>
      <c r="AG1186" s="8"/>
      <c r="AH1186" s="8"/>
      <c r="AI1186" s="8"/>
      <c r="AJ1186" s="8"/>
      <c r="AK1186" s="8"/>
    </row>
    <row r="1187" spans="4:37">
      <c r="D1187" s="6"/>
      <c r="E1187" s="6"/>
      <c r="F1187" s="7"/>
      <c r="G1187" s="7"/>
      <c r="H1187" s="7"/>
      <c r="I1187" s="7"/>
      <c r="J1187" s="7"/>
      <c r="K1187" s="7"/>
      <c r="L1187" s="7"/>
      <c r="M1187" s="7"/>
      <c r="N1187" s="7"/>
      <c r="O1187" s="7"/>
      <c r="P1187" s="7"/>
      <c r="Q1187" s="7"/>
      <c r="R1187" s="7"/>
      <c r="S1187" s="7"/>
      <c r="T1187" s="7"/>
      <c r="U1187" s="7"/>
      <c r="V1187" s="8"/>
      <c r="W1187" s="8"/>
      <c r="X1187" s="8"/>
      <c r="Y1187" s="8"/>
      <c r="Z1187" s="8"/>
      <c r="AA1187" s="8"/>
      <c r="AB1187" s="8"/>
      <c r="AC1187" s="8"/>
      <c r="AD1187" s="8"/>
      <c r="AE1187" s="8"/>
      <c r="AF1187" s="8"/>
      <c r="AG1187" s="8"/>
      <c r="AH1187" s="8"/>
      <c r="AI1187" s="8"/>
      <c r="AJ1187" s="8"/>
      <c r="AK1187" s="8"/>
    </row>
    <row r="1188" spans="4:37">
      <c r="D1188" s="6"/>
      <c r="E1188" s="6"/>
      <c r="F1188" s="7"/>
      <c r="G1188" s="7"/>
      <c r="H1188" s="7"/>
      <c r="I1188" s="7"/>
      <c r="J1188" s="7"/>
      <c r="K1188" s="7"/>
      <c r="L1188" s="7"/>
      <c r="M1188" s="7"/>
      <c r="N1188" s="7"/>
      <c r="O1188" s="7"/>
      <c r="P1188" s="7"/>
      <c r="Q1188" s="7"/>
      <c r="R1188" s="7"/>
      <c r="S1188" s="7"/>
      <c r="T1188" s="7"/>
      <c r="U1188" s="7"/>
      <c r="V1188" s="8"/>
      <c r="W1188" s="8"/>
      <c r="X1188" s="8"/>
      <c r="Y1188" s="8"/>
      <c r="Z1188" s="8"/>
      <c r="AA1188" s="8"/>
      <c r="AB1188" s="8"/>
      <c r="AC1188" s="8"/>
      <c r="AD1188" s="8"/>
      <c r="AE1188" s="8"/>
      <c r="AF1188" s="8"/>
      <c r="AG1188" s="8"/>
      <c r="AH1188" s="8"/>
      <c r="AI1188" s="8"/>
      <c r="AJ1188" s="8"/>
      <c r="AK1188" s="8"/>
    </row>
    <row r="1189" spans="4:37">
      <c r="D1189" s="6"/>
      <c r="E1189" s="6"/>
      <c r="F1189" s="7"/>
      <c r="G1189" s="7"/>
      <c r="H1189" s="7"/>
      <c r="I1189" s="7"/>
      <c r="J1189" s="7"/>
      <c r="K1189" s="7"/>
      <c r="L1189" s="7"/>
      <c r="M1189" s="7"/>
      <c r="N1189" s="7"/>
      <c r="O1189" s="7"/>
      <c r="P1189" s="7"/>
      <c r="Q1189" s="7"/>
      <c r="R1189" s="7"/>
      <c r="S1189" s="7"/>
      <c r="T1189" s="7"/>
      <c r="U1189" s="7"/>
      <c r="V1189" s="8"/>
      <c r="W1189" s="8"/>
      <c r="X1189" s="8"/>
      <c r="Y1189" s="8"/>
      <c r="Z1189" s="8"/>
      <c r="AA1189" s="8"/>
      <c r="AB1189" s="8"/>
      <c r="AC1189" s="8"/>
      <c r="AD1189" s="8"/>
      <c r="AE1189" s="8"/>
      <c r="AF1189" s="8"/>
      <c r="AG1189" s="8"/>
      <c r="AH1189" s="8"/>
      <c r="AI1189" s="8"/>
      <c r="AJ1189" s="8"/>
      <c r="AK1189" s="8"/>
    </row>
    <row r="1190" spans="4:37">
      <c r="D1190" s="6"/>
      <c r="E1190" s="6"/>
      <c r="F1190" s="7"/>
      <c r="G1190" s="7"/>
      <c r="H1190" s="7"/>
      <c r="I1190" s="7"/>
      <c r="J1190" s="7"/>
      <c r="K1190" s="7"/>
      <c r="L1190" s="7"/>
      <c r="M1190" s="7"/>
      <c r="N1190" s="7"/>
      <c r="O1190" s="7"/>
      <c r="P1190" s="7"/>
      <c r="Q1190" s="7"/>
      <c r="R1190" s="7"/>
      <c r="S1190" s="7"/>
      <c r="T1190" s="7"/>
      <c r="U1190" s="7"/>
      <c r="V1190" s="8"/>
      <c r="W1190" s="8"/>
      <c r="X1190" s="8"/>
      <c r="Y1190" s="8"/>
      <c r="Z1190" s="8"/>
      <c r="AA1190" s="8"/>
      <c r="AB1190" s="8"/>
      <c r="AC1190" s="8"/>
      <c r="AD1190" s="8"/>
      <c r="AE1190" s="8"/>
      <c r="AF1190" s="8"/>
      <c r="AG1190" s="8"/>
      <c r="AH1190" s="8"/>
      <c r="AI1190" s="8"/>
      <c r="AJ1190" s="8"/>
      <c r="AK1190" s="8"/>
    </row>
    <row r="1191" spans="4:37">
      <c r="D1191" s="6"/>
      <c r="E1191" s="6"/>
      <c r="F1191" s="7"/>
      <c r="G1191" s="7"/>
      <c r="H1191" s="7"/>
      <c r="I1191" s="7"/>
      <c r="J1191" s="7"/>
      <c r="K1191" s="7"/>
      <c r="L1191" s="7"/>
      <c r="M1191" s="7"/>
      <c r="N1191" s="7"/>
      <c r="O1191" s="7"/>
      <c r="P1191" s="7"/>
      <c r="Q1191" s="7"/>
      <c r="R1191" s="7"/>
      <c r="S1191" s="7"/>
      <c r="T1191" s="7"/>
      <c r="U1191" s="7"/>
      <c r="V1191" s="8"/>
      <c r="W1191" s="8"/>
      <c r="X1191" s="8"/>
      <c r="Y1191" s="8"/>
      <c r="Z1191" s="8"/>
      <c r="AA1191" s="8"/>
      <c r="AB1191" s="8"/>
      <c r="AC1191" s="8"/>
      <c r="AD1191" s="8"/>
      <c r="AE1191" s="8"/>
      <c r="AF1191" s="8"/>
      <c r="AG1191" s="8"/>
      <c r="AH1191" s="8"/>
      <c r="AI1191" s="8"/>
      <c r="AJ1191" s="8"/>
      <c r="AK1191" s="8"/>
    </row>
    <row r="1192" spans="4:37">
      <c r="D1192" s="6"/>
      <c r="E1192" s="6"/>
      <c r="F1192" s="7"/>
      <c r="G1192" s="7"/>
      <c r="H1192" s="7"/>
      <c r="I1192" s="7"/>
      <c r="J1192" s="7"/>
      <c r="K1192" s="7"/>
      <c r="L1192" s="7"/>
      <c r="M1192" s="7"/>
      <c r="N1192" s="7"/>
      <c r="O1192" s="7"/>
      <c r="P1192" s="7"/>
      <c r="Q1192" s="7"/>
      <c r="R1192" s="7"/>
      <c r="S1192" s="7"/>
      <c r="T1192" s="7"/>
      <c r="U1192" s="7"/>
      <c r="V1192" s="8"/>
      <c r="W1192" s="8"/>
      <c r="X1192" s="8"/>
      <c r="Y1192" s="8"/>
      <c r="Z1192" s="8"/>
      <c r="AA1192" s="8"/>
      <c r="AB1192" s="8"/>
      <c r="AC1192" s="8"/>
      <c r="AD1192" s="8"/>
      <c r="AE1192" s="8"/>
      <c r="AF1192" s="8"/>
      <c r="AG1192" s="8"/>
      <c r="AH1192" s="8"/>
      <c r="AI1192" s="8"/>
      <c r="AJ1192" s="8"/>
      <c r="AK1192" s="8"/>
    </row>
    <row r="1193" spans="4:37">
      <c r="D1193" s="6"/>
      <c r="E1193" s="6"/>
      <c r="F1193" s="7"/>
      <c r="G1193" s="7"/>
      <c r="H1193" s="7"/>
      <c r="I1193" s="7"/>
      <c r="J1193" s="7"/>
      <c r="K1193" s="7"/>
      <c r="L1193" s="7"/>
      <c r="M1193" s="7"/>
      <c r="N1193" s="7"/>
      <c r="O1193" s="7"/>
      <c r="P1193" s="7"/>
      <c r="Q1193" s="7"/>
      <c r="R1193" s="7"/>
      <c r="S1193" s="7"/>
      <c r="T1193" s="7"/>
      <c r="U1193" s="7"/>
      <c r="V1193" s="8"/>
      <c r="W1193" s="8"/>
      <c r="X1193" s="8"/>
      <c r="Y1193" s="8"/>
      <c r="Z1193" s="8"/>
      <c r="AA1193" s="8"/>
      <c r="AB1193" s="8"/>
      <c r="AC1193" s="8"/>
      <c r="AD1193" s="8"/>
      <c r="AE1193" s="8"/>
      <c r="AF1193" s="8"/>
      <c r="AG1193" s="8"/>
      <c r="AH1193" s="8"/>
      <c r="AI1193" s="8"/>
      <c r="AJ1193" s="8"/>
      <c r="AK1193" s="8"/>
    </row>
    <row r="1194" spans="4:37">
      <c r="D1194" s="6"/>
      <c r="E1194" s="6"/>
      <c r="F1194" s="7"/>
      <c r="G1194" s="7"/>
      <c r="H1194" s="7"/>
      <c r="I1194" s="7"/>
      <c r="J1194" s="7"/>
      <c r="K1194" s="7"/>
      <c r="L1194" s="7"/>
      <c r="M1194" s="7"/>
      <c r="N1194" s="7"/>
      <c r="O1194" s="7"/>
      <c r="P1194" s="7"/>
      <c r="Q1194" s="7"/>
      <c r="R1194" s="7"/>
      <c r="S1194" s="7"/>
      <c r="T1194" s="7"/>
      <c r="U1194" s="7"/>
      <c r="V1194" s="8"/>
      <c r="W1194" s="8"/>
      <c r="X1194" s="8"/>
      <c r="Y1194" s="8"/>
      <c r="Z1194" s="8"/>
      <c r="AA1194" s="8"/>
      <c r="AB1194" s="8"/>
      <c r="AC1194" s="8"/>
      <c r="AD1194" s="8"/>
      <c r="AE1194" s="8"/>
      <c r="AF1194" s="8"/>
      <c r="AG1194" s="8"/>
      <c r="AH1194" s="8"/>
      <c r="AI1194" s="8"/>
      <c r="AJ1194" s="8"/>
      <c r="AK1194" s="8"/>
    </row>
    <row r="1195" spans="4:37">
      <c r="D1195" s="6"/>
      <c r="E1195" s="6"/>
      <c r="F1195" s="7"/>
      <c r="G1195" s="7"/>
      <c r="H1195" s="7"/>
      <c r="I1195" s="7"/>
      <c r="J1195" s="7"/>
      <c r="K1195" s="7"/>
      <c r="L1195" s="7"/>
      <c r="M1195" s="7"/>
      <c r="N1195" s="7"/>
      <c r="O1195" s="7"/>
      <c r="P1195" s="7"/>
      <c r="Q1195" s="7"/>
      <c r="R1195" s="7"/>
      <c r="S1195" s="7"/>
      <c r="T1195" s="7"/>
      <c r="U1195" s="7"/>
      <c r="V1195" s="8"/>
      <c r="W1195" s="8"/>
      <c r="X1195" s="8"/>
      <c r="Y1195" s="8"/>
      <c r="Z1195" s="8"/>
      <c r="AA1195" s="8"/>
      <c r="AB1195" s="8"/>
      <c r="AC1195" s="8"/>
      <c r="AD1195" s="8"/>
      <c r="AE1195" s="8"/>
      <c r="AF1195" s="8"/>
      <c r="AG1195" s="8"/>
      <c r="AH1195" s="8"/>
      <c r="AI1195" s="8"/>
      <c r="AJ1195" s="8"/>
      <c r="AK1195" s="8"/>
    </row>
    <row r="1196" spans="4:37">
      <c r="D1196" s="6"/>
      <c r="E1196" s="6"/>
      <c r="F1196" s="7"/>
      <c r="G1196" s="7"/>
      <c r="H1196" s="7"/>
      <c r="I1196" s="7"/>
      <c r="J1196" s="7"/>
      <c r="K1196" s="7"/>
      <c r="L1196" s="7"/>
      <c r="M1196" s="7"/>
      <c r="N1196" s="7"/>
      <c r="O1196" s="7"/>
      <c r="P1196" s="7"/>
      <c r="Q1196" s="7"/>
      <c r="R1196" s="7"/>
      <c r="S1196" s="7"/>
      <c r="T1196" s="7"/>
      <c r="U1196" s="7"/>
      <c r="V1196" s="8"/>
      <c r="W1196" s="8"/>
      <c r="X1196" s="8"/>
      <c r="Y1196" s="8"/>
      <c r="Z1196" s="8"/>
      <c r="AA1196" s="8"/>
      <c r="AB1196" s="8"/>
      <c r="AC1196" s="8"/>
      <c r="AD1196" s="8"/>
      <c r="AE1196" s="8"/>
      <c r="AF1196" s="8"/>
      <c r="AG1196" s="8"/>
      <c r="AH1196" s="8"/>
      <c r="AI1196" s="8"/>
      <c r="AJ1196" s="8"/>
      <c r="AK1196" s="8"/>
    </row>
    <row r="1197" spans="4:37">
      <c r="D1197" s="6"/>
      <c r="E1197" s="6"/>
      <c r="F1197" s="7"/>
      <c r="G1197" s="7"/>
      <c r="H1197" s="7"/>
      <c r="I1197" s="7"/>
      <c r="J1197" s="7"/>
      <c r="K1197" s="7"/>
      <c r="L1197" s="7"/>
      <c r="M1197" s="7"/>
      <c r="N1197" s="7"/>
      <c r="O1197" s="7"/>
      <c r="P1197" s="7"/>
      <c r="Q1197" s="7"/>
      <c r="R1197" s="7"/>
      <c r="S1197" s="7"/>
      <c r="T1197" s="7"/>
      <c r="U1197" s="7"/>
      <c r="V1197" s="8"/>
      <c r="W1197" s="8"/>
      <c r="X1197" s="8"/>
      <c r="Y1197" s="8"/>
      <c r="Z1197" s="8"/>
      <c r="AA1197" s="8"/>
      <c r="AB1197" s="8"/>
      <c r="AC1197" s="8"/>
      <c r="AD1197" s="8"/>
      <c r="AE1197" s="8"/>
      <c r="AF1197" s="8"/>
      <c r="AG1197" s="8"/>
      <c r="AH1197" s="8"/>
      <c r="AI1197" s="8"/>
      <c r="AJ1197" s="8"/>
      <c r="AK1197" s="8"/>
    </row>
    <row r="1198" spans="4:37">
      <c r="D1198" s="6"/>
      <c r="E1198" s="6"/>
      <c r="F1198" s="7"/>
      <c r="G1198" s="7"/>
      <c r="H1198" s="7"/>
      <c r="I1198" s="7"/>
      <c r="J1198" s="7"/>
      <c r="K1198" s="7"/>
      <c r="L1198" s="7"/>
      <c r="M1198" s="7"/>
      <c r="N1198" s="7"/>
      <c r="O1198" s="7"/>
      <c r="P1198" s="7"/>
      <c r="Q1198" s="7"/>
      <c r="R1198" s="7"/>
      <c r="S1198" s="7"/>
      <c r="T1198" s="7"/>
      <c r="U1198" s="7"/>
      <c r="V1198" s="8"/>
      <c r="W1198" s="8"/>
      <c r="X1198" s="8"/>
      <c r="Y1198" s="8"/>
      <c r="Z1198" s="8"/>
      <c r="AA1198" s="8"/>
      <c r="AB1198" s="8"/>
      <c r="AC1198" s="8"/>
      <c r="AD1198" s="8"/>
      <c r="AE1198" s="8"/>
      <c r="AF1198" s="8"/>
      <c r="AG1198" s="8"/>
      <c r="AH1198" s="8"/>
      <c r="AI1198" s="8"/>
      <c r="AJ1198" s="8"/>
      <c r="AK1198" s="8"/>
    </row>
    <row r="1199" spans="4:37">
      <c r="D1199" s="6"/>
      <c r="E1199" s="6"/>
      <c r="F1199" s="7"/>
      <c r="G1199" s="7"/>
      <c r="H1199" s="7"/>
      <c r="I1199" s="7"/>
      <c r="J1199" s="7"/>
      <c r="K1199" s="7"/>
      <c r="L1199" s="7"/>
      <c r="M1199" s="7"/>
      <c r="N1199" s="7"/>
      <c r="O1199" s="7"/>
      <c r="P1199" s="7"/>
      <c r="Q1199" s="7"/>
      <c r="R1199" s="7"/>
      <c r="S1199" s="7"/>
      <c r="T1199" s="7"/>
      <c r="U1199" s="7"/>
      <c r="V1199" s="8"/>
      <c r="W1199" s="8"/>
      <c r="X1199" s="8"/>
      <c r="Y1199" s="8"/>
      <c r="Z1199" s="8"/>
      <c r="AA1199" s="8"/>
      <c r="AB1199" s="8"/>
      <c r="AC1199" s="8"/>
      <c r="AD1199" s="8"/>
      <c r="AE1199" s="8"/>
      <c r="AF1199" s="8"/>
      <c r="AG1199" s="8"/>
      <c r="AH1199" s="8"/>
      <c r="AI1199" s="8"/>
      <c r="AJ1199" s="8"/>
      <c r="AK1199" s="8"/>
    </row>
    <row r="1200" spans="4:37">
      <c r="D1200" s="6"/>
      <c r="E1200" s="6"/>
      <c r="F1200" s="7"/>
      <c r="G1200" s="7"/>
      <c r="H1200" s="7"/>
      <c r="I1200" s="7"/>
      <c r="J1200" s="7"/>
      <c r="K1200" s="7"/>
      <c r="L1200" s="7"/>
      <c r="M1200" s="7"/>
      <c r="N1200" s="7"/>
      <c r="O1200" s="7"/>
      <c r="P1200" s="7"/>
      <c r="Q1200" s="7"/>
      <c r="R1200" s="7"/>
      <c r="S1200" s="7"/>
      <c r="T1200" s="7"/>
      <c r="U1200" s="7"/>
      <c r="V1200" s="8"/>
      <c r="W1200" s="8"/>
      <c r="X1200" s="8"/>
      <c r="Y1200" s="8"/>
      <c r="Z1200" s="8"/>
      <c r="AA1200" s="8"/>
      <c r="AB1200" s="8"/>
      <c r="AC1200" s="8"/>
      <c r="AD1200" s="8"/>
      <c r="AE1200" s="8"/>
      <c r="AF1200" s="8"/>
      <c r="AG1200" s="8"/>
      <c r="AH1200" s="8"/>
      <c r="AI1200" s="8"/>
      <c r="AJ1200" s="8"/>
      <c r="AK1200" s="8"/>
    </row>
    <row r="1201" spans="4:37">
      <c r="D1201" s="6"/>
      <c r="E1201" s="6"/>
      <c r="F1201" s="7"/>
      <c r="G1201" s="7"/>
      <c r="H1201" s="7"/>
      <c r="I1201" s="7"/>
      <c r="J1201" s="7"/>
      <c r="K1201" s="7"/>
      <c r="L1201" s="7"/>
      <c r="M1201" s="7"/>
      <c r="N1201" s="7"/>
      <c r="O1201" s="7"/>
      <c r="P1201" s="7"/>
      <c r="Q1201" s="7"/>
      <c r="R1201" s="7"/>
      <c r="S1201" s="7"/>
      <c r="T1201" s="7"/>
      <c r="U1201" s="7"/>
      <c r="V1201" s="8"/>
      <c r="W1201" s="8"/>
      <c r="X1201" s="8"/>
      <c r="Y1201" s="8"/>
      <c r="Z1201" s="8"/>
      <c r="AA1201" s="8"/>
      <c r="AB1201" s="8"/>
      <c r="AC1201" s="8"/>
      <c r="AD1201" s="8"/>
      <c r="AE1201" s="8"/>
      <c r="AF1201" s="8"/>
      <c r="AG1201" s="8"/>
      <c r="AH1201" s="8"/>
      <c r="AI1201" s="8"/>
      <c r="AJ1201" s="8"/>
      <c r="AK1201" s="8"/>
    </row>
    <row r="1202" spans="4:37">
      <c r="D1202" s="6"/>
      <c r="E1202" s="6"/>
      <c r="F1202" s="7"/>
      <c r="G1202" s="7"/>
      <c r="H1202" s="7"/>
      <c r="I1202" s="7"/>
      <c r="J1202" s="7"/>
      <c r="K1202" s="7"/>
      <c r="L1202" s="7"/>
      <c r="M1202" s="7"/>
      <c r="N1202" s="7"/>
      <c r="O1202" s="7"/>
      <c r="P1202" s="7"/>
      <c r="Q1202" s="7"/>
      <c r="R1202" s="7"/>
      <c r="S1202" s="7"/>
      <c r="T1202" s="7"/>
      <c r="U1202" s="7"/>
      <c r="V1202" s="8"/>
      <c r="W1202" s="8"/>
      <c r="X1202" s="8"/>
      <c r="Y1202" s="8"/>
      <c r="Z1202" s="8"/>
      <c r="AA1202" s="8"/>
      <c r="AB1202" s="8"/>
      <c r="AC1202" s="8"/>
      <c r="AD1202" s="8"/>
      <c r="AE1202" s="8"/>
      <c r="AF1202" s="8"/>
      <c r="AG1202" s="8"/>
      <c r="AH1202" s="8"/>
      <c r="AI1202" s="8"/>
      <c r="AJ1202" s="8"/>
      <c r="AK1202" s="8"/>
    </row>
    <row r="1203" spans="4:37">
      <c r="D1203" s="6"/>
      <c r="E1203" s="6"/>
      <c r="F1203" s="7"/>
      <c r="G1203" s="7"/>
      <c r="H1203" s="7"/>
      <c r="I1203" s="7"/>
      <c r="J1203" s="7"/>
      <c r="K1203" s="7"/>
      <c r="L1203" s="7"/>
      <c r="M1203" s="7"/>
      <c r="N1203" s="7"/>
      <c r="O1203" s="7"/>
      <c r="P1203" s="7"/>
      <c r="Q1203" s="7"/>
      <c r="R1203" s="7"/>
      <c r="S1203" s="7"/>
      <c r="T1203" s="7"/>
      <c r="U1203" s="7"/>
      <c r="V1203" s="8"/>
      <c r="W1203" s="8"/>
      <c r="X1203" s="8"/>
      <c r="Y1203" s="8"/>
      <c r="Z1203" s="8"/>
      <c r="AA1203" s="8"/>
      <c r="AB1203" s="8"/>
      <c r="AC1203" s="8"/>
      <c r="AD1203" s="8"/>
      <c r="AE1203" s="8"/>
      <c r="AF1203" s="8"/>
      <c r="AG1203" s="8"/>
      <c r="AH1203" s="8"/>
      <c r="AI1203" s="8"/>
      <c r="AJ1203" s="8"/>
      <c r="AK1203" s="8"/>
    </row>
    <row r="1204" spans="4:37">
      <c r="D1204" s="6"/>
      <c r="E1204" s="6"/>
      <c r="F1204" s="7"/>
      <c r="G1204" s="7"/>
      <c r="H1204" s="7"/>
      <c r="I1204" s="7"/>
      <c r="J1204" s="7"/>
      <c r="K1204" s="7"/>
      <c r="L1204" s="7"/>
      <c r="M1204" s="7"/>
      <c r="N1204" s="7"/>
      <c r="O1204" s="7"/>
      <c r="P1204" s="7"/>
      <c r="Q1204" s="7"/>
      <c r="R1204" s="7"/>
      <c r="S1204" s="7"/>
      <c r="T1204" s="7"/>
      <c r="U1204" s="7"/>
      <c r="V1204" s="8"/>
      <c r="W1204" s="8"/>
      <c r="X1204" s="8"/>
      <c r="Y1204" s="8"/>
      <c r="Z1204" s="8"/>
      <c r="AA1204" s="8"/>
      <c r="AB1204" s="8"/>
      <c r="AC1204" s="8"/>
      <c r="AD1204" s="8"/>
      <c r="AE1204" s="8"/>
      <c r="AF1204" s="8"/>
      <c r="AG1204" s="8"/>
      <c r="AH1204" s="8"/>
      <c r="AI1204" s="8"/>
      <c r="AJ1204" s="8"/>
      <c r="AK1204" s="8"/>
    </row>
    <row r="1205" spans="4:37">
      <c r="D1205" s="6"/>
      <c r="E1205" s="6"/>
      <c r="F1205" s="7"/>
      <c r="G1205" s="7"/>
      <c r="H1205" s="7"/>
      <c r="I1205" s="7"/>
      <c r="J1205" s="7"/>
      <c r="K1205" s="7"/>
      <c r="L1205" s="7"/>
      <c r="M1205" s="7"/>
      <c r="N1205" s="7"/>
      <c r="O1205" s="7"/>
      <c r="P1205" s="7"/>
      <c r="Q1205" s="7"/>
      <c r="R1205" s="7"/>
      <c r="S1205" s="7"/>
      <c r="T1205" s="7"/>
      <c r="U1205" s="7"/>
      <c r="V1205" s="8"/>
      <c r="W1205" s="8"/>
      <c r="X1205" s="8"/>
      <c r="Y1205" s="8"/>
      <c r="Z1205" s="8"/>
      <c r="AA1205" s="8"/>
      <c r="AB1205" s="8"/>
      <c r="AC1205" s="8"/>
      <c r="AD1205" s="8"/>
      <c r="AE1205" s="8"/>
      <c r="AF1205" s="8"/>
      <c r="AG1205" s="8"/>
      <c r="AH1205" s="8"/>
      <c r="AI1205" s="8"/>
      <c r="AJ1205" s="8"/>
      <c r="AK1205" s="8"/>
    </row>
    <row r="1206" spans="4:37">
      <c r="D1206" s="6"/>
      <c r="E1206" s="6"/>
      <c r="F1206" s="7"/>
      <c r="G1206" s="7"/>
      <c r="H1206" s="7"/>
      <c r="I1206" s="7"/>
      <c r="J1206" s="7"/>
      <c r="K1206" s="7"/>
      <c r="L1206" s="7"/>
      <c r="M1206" s="7"/>
      <c r="N1206" s="7"/>
      <c r="O1206" s="7"/>
      <c r="P1206" s="7"/>
      <c r="Q1206" s="7"/>
      <c r="R1206" s="7"/>
      <c r="S1206" s="7"/>
      <c r="T1206" s="7"/>
      <c r="U1206" s="7"/>
      <c r="V1206" s="8"/>
      <c r="W1206" s="8"/>
      <c r="X1206" s="8"/>
      <c r="Y1206" s="8"/>
      <c r="Z1206" s="8"/>
      <c r="AA1206" s="8"/>
      <c r="AB1206" s="8"/>
      <c r="AC1206" s="8"/>
      <c r="AD1206" s="8"/>
      <c r="AE1206" s="8"/>
      <c r="AF1206" s="8"/>
      <c r="AG1206" s="8"/>
      <c r="AH1206" s="8"/>
      <c r="AI1206" s="8"/>
      <c r="AJ1206" s="8"/>
      <c r="AK1206" s="8"/>
    </row>
    <row r="1207" spans="4:37">
      <c r="D1207" s="6"/>
      <c r="E1207" s="6"/>
      <c r="F1207" s="7"/>
      <c r="G1207" s="7"/>
      <c r="H1207" s="7"/>
      <c r="I1207" s="7"/>
      <c r="J1207" s="7"/>
      <c r="K1207" s="7"/>
      <c r="L1207" s="7"/>
      <c r="M1207" s="7"/>
      <c r="N1207" s="7"/>
      <c r="O1207" s="7"/>
      <c r="P1207" s="7"/>
      <c r="Q1207" s="7"/>
      <c r="R1207" s="7"/>
      <c r="S1207" s="7"/>
      <c r="T1207" s="7"/>
      <c r="U1207" s="7"/>
      <c r="V1207" s="8"/>
      <c r="W1207" s="8"/>
      <c r="X1207" s="8"/>
      <c r="Y1207" s="8"/>
      <c r="Z1207" s="8"/>
      <c r="AA1207" s="8"/>
      <c r="AB1207" s="8"/>
      <c r="AC1207" s="8"/>
      <c r="AD1207" s="8"/>
      <c r="AE1207" s="8"/>
      <c r="AF1207" s="8"/>
      <c r="AG1207" s="8"/>
      <c r="AH1207" s="8"/>
      <c r="AI1207" s="8"/>
      <c r="AJ1207" s="8"/>
      <c r="AK1207" s="8"/>
    </row>
    <row r="1208" spans="4:37">
      <c r="D1208" s="6"/>
      <c r="E1208" s="6"/>
      <c r="F1208" s="7"/>
      <c r="G1208" s="7"/>
      <c r="H1208" s="7"/>
      <c r="I1208" s="7"/>
      <c r="J1208" s="7"/>
      <c r="K1208" s="7"/>
      <c r="L1208" s="7"/>
      <c r="M1208" s="7"/>
      <c r="N1208" s="7"/>
      <c r="O1208" s="7"/>
      <c r="P1208" s="7"/>
      <c r="Q1208" s="7"/>
      <c r="R1208" s="7"/>
      <c r="S1208" s="7"/>
      <c r="T1208" s="7"/>
      <c r="U1208" s="7"/>
      <c r="V1208" s="8"/>
      <c r="W1208" s="8"/>
      <c r="X1208" s="8"/>
      <c r="Y1208" s="8"/>
      <c r="Z1208" s="8"/>
      <c r="AA1208" s="8"/>
      <c r="AB1208" s="8"/>
      <c r="AC1208" s="8"/>
      <c r="AD1208" s="8"/>
      <c r="AE1208" s="8"/>
      <c r="AF1208" s="8"/>
      <c r="AG1208" s="8"/>
      <c r="AH1208" s="8"/>
      <c r="AI1208" s="8"/>
      <c r="AJ1208" s="8"/>
      <c r="AK1208" s="8"/>
    </row>
    <row r="1209" spans="4:37">
      <c r="D1209" s="6"/>
      <c r="E1209" s="6"/>
      <c r="F1209" s="7"/>
      <c r="G1209" s="7"/>
      <c r="H1209" s="7"/>
      <c r="I1209" s="7"/>
      <c r="J1209" s="7"/>
      <c r="K1209" s="7"/>
      <c r="L1209" s="7"/>
      <c r="M1209" s="7"/>
      <c r="N1209" s="7"/>
      <c r="O1209" s="7"/>
      <c r="P1209" s="7"/>
      <c r="Q1209" s="7"/>
      <c r="R1209" s="7"/>
      <c r="S1209" s="7"/>
      <c r="T1209" s="7"/>
      <c r="U1209" s="7"/>
      <c r="V1209" s="8"/>
      <c r="W1209" s="8"/>
      <c r="X1209" s="8"/>
      <c r="Y1209" s="8"/>
      <c r="Z1209" s="8"/>
      <c r="AA1209" s="8"/>
      <c r="AB1209" s="8"/>
      <c r="AC1209" s="8"/>
      <c r="AD1209" s="8"/>
      <c r="AE1209" s="8"/>
      <c r="AF1209" s="8"/>
      <c r="AG1209" s="8"/>
      <c r="AH1209" s="8"/>
      <c r="AI1209" s="8"/>
      <c r="AJ1209" s="8"/>
      <c r="AK1209" s="8"/>
    </row>
    <row r="1210" spans="4:37">
      <c r="D1210" s="6"/>
      <c r="E1210" s="6"/>
      <c r="F1210" s="7"/>
      <c r="G1210" s="7"/>
      <c r="H1210" s="7"/>
      <c r="I1210" s="7"/>
      <c r="J1210" s="7"/>
      <c r="K1210" s="7"/>
      <c r="L1210" s="7"/>
      <c r="M1210" s="7"/>
      <c r="N1210" s="7"/>
      <c r="O1210" s="7"/>
      <c r="P1210" s="7"/>
      <c r="Q1210" s="7"/>
      <c r="R1210" s="7"/>
      <c r="S1210" s="7"/>
      <c r="T1210" s="7"/>
      <c r="U1210" s="7"/>
      <c r="V1210" s="8"/>
      <c r="W1210" s="8"/>
      <c r="X1210" s="8"/>
      <c r="Y1210" s="8"/>
      <c r="Z1210" s="8"/>
      <c r="AA1210" s="8"/>
      <c r="AB1210" s="8"/>
      <c r="AC1210" s="8"/>
      <c r="AD1210" s="8"/>
      <c r="AE1210" s="8"/>
      <c r="AF1210" s="8"/>
      <c r="AG1210" s="8"/>
      <c r="AH1210" s="8"/>
      <c r="AI1210" s="8"/>
      <c r="AJ1210" s="8"/>
      <c r="AK1210" s="8"/>
    </row>
    <row r="1211" spans="4:37">
      <c r="D1211" s="6"/>
      <c r="E1211" s="6"/>
      <c r="F1211" s="7"/>
      <c r="G1211" s="7"/>
      <c r="H1211" s="7"/>
      <c r="I1211" s="7"/>
      <c r="J1211" s="7"/>
      <c r="K1211" s="7"/>
      <c r="L1211" s="7"/>
      <c r="M1211" s="7"/>
      <c r="N1211" s="7"/>
      <c r="O1211" s="7"/>
      <c r="P1211" s="7"/>
      <c r="Q1211" s="7"/>
      <c r="R1211" s="7"/>
      <c r="S1211" s="7"/>
      <c r="T1211" s="7"/>
      <c r="U1211" s="7"/>
      <c r="V1211" s="8"/>
      <c r="W1211" s="8"/>
      <c r="X1211" s="8"/>
      <c r="Y1211" s="8"/>
      <c r="Z1211" s="8"/>
      <c r="AA1211" s="8"/>
      <c r="AB1211" s="8"/>
      <c r="AC1211" s="8"/>
      <c r="AD1211" s="8"/>
      <c r="AE1211" s="8"/>
      <c r="AF1211" s="8"/>
      <c r="AG1211" s="8"/>
      <c r="AH1211" s="8"/>
      <c r="AI1211" s="8"/>
      <c r="AJ1211" s="8"/>
      <c r="AK1211" s="8"/>
    </row>
    <row r="1212" spans="4:37">
      <c r="D1212" s="6"/>
      <c r="E1212" s="6"/>
      <c r="F1212" s="7"/>
      <c r="G1212" s="7"/>
      <c r="H1212" s="7"/>
      <c r="I1212" s="7"/>
      <c r="J1212" s="7"/>
      <c r="K1212" s="7"/>
      <c r="L1212" s="7"/>
      <c r="M1212" s="7"/>
      <c r="N1212" s="7"/>
      <c r="O1212" s="7"/>
      <c r="P1212" s="7"/>
      <c r="Q1212" s="7"/>
      <c r="R1212" s="7"/>
      <c r="S1212" s="7"/>
      <c r="T1212" s="7"/>
      <c r="U1212" s="7"/>
      <c r="V1212" s="8"/>
      <c r="W1212" s="8"/>
      <c r="X1212" s="8"/>
      <c r="Y1212" s="8"/>
      <c r="Z1212" s="8"/>
      <c r="AA1212" s="8"/>
      <c r="AB1212" s="8"/>
      <c r="AC1212" s="8"/>
      <c r="AD1212" s="8"/>
      <c r="AE1212" s="8"/>
      <c r="AF1212" s="8"/>
      <c r="AG1212" s="8"/>
      <c r="AH1212" s="8"/>
      <c r="AI1212" s="8"/>
      <c r="AJ1212" s="8"/>
      <c r="AK1212" s="8"/>
    </row>
    <row r="1213" spans="4:37">
      <c r="D1213" s="6"/>
      <c r="E1213" s="6"/>
      <c r="F1213" s="7"/>
      <c r="G1213" s="7"/>
      <c r="H1213" s="7"/>
      <c r="I1213" s="7"/>
      <c r="J1213" s="7"/>
      <c r="K1213" s="7"/>
      <c r="L1213" s="7"/>
      <c r="M1213" s="7"/>
      <c r="N1213" s="7"/>
      <c r="O1213" s="7"/>
      <c r="P1213" s="7"/>
      <c r="Q1213" s="7"/>
      <c r="R1213" s="7"/>
      <c r="S1213" s="7"/>
      <c r="T1213" s="7"/>
      <c r="U1213" s="7"/>
      <c r="V1213" s="8"/>
      <c r="W1213" s="8"/>
      <c r="X1213" s="8"/>
      <c r="Y1213" s="8"/>
      <c r="Z1213" s="8"/>
      <c r="AA1213" s="8"/>
      <c r="AB1213" s="8"/>
      <c r="AC1213" s="8"/>
      <c r="AD1213" s="8"/>
      <c r="AE1213" s="8"/>
      <c r="AF1213" s="8"/>
      <c r="AG1213" s="8"/>
      <c r="AH1213" s="8"/>
      <c r="AI1213" s="8"/>
      <c r="AJ1213" s="8"/>
      <c r="AK1213" s="8"/>
    </row>
    <row r="1214" spans="4:37">
      <c r="D1214" s="6"/>
      <c r="E1214" s="6"/>
      <c r="F1214" s="7"/>
      <c r="G1214" s="7"/>
      <c r="H1214" s="7"/>
      <c r="I1214" s="7"/>
      <c r="J1214" s="7"/>
      <c r="K1214" s="7"/>
      <c r="L1214" s="7"/>
      <c r="M1214" s="7"/>
      <c r="N1214" s="7"/>
      <c r="O1214" s="7"/>
      <c r="P1214" s="7"/>
      <c r="Q1214" s="7"/>
      <c r="R1214" s="7"/>
      <c r="S1214" s="7"/>
      <c r="T1214" s="7"/>
      <c r="U1214" s="7"/>
      <c r="V1214" s="8"/>
      <c r="W1214" s="8"/>
      <c r="X1214" s="8"/>
      <c r="Y1214" s="8"/>
      <c r="Z1214" s="8"/>
      <c r="AA1214" s="8"/>
      <c r="AB1214" s="8"/>
      <c r="AC1214" s="8"/>
      <c r="AD1214" s="8"/>
      <c r="AE1214" s="8"/>
      <c r="AF1214" s="8"/>
      <c r="AG1214" s="8"/>
      <c r="AH1214" s="8"/>
      <c r="AI1214" s="8"/>
      <c r="AJ1214" s="8"/>
      <c r="AK1214" s="8"/>
    </row>
    <row r="1215" spans="4:37">
      <c r="D1215" s="6"/>
      <c r="E1215" s="6"/>
      <c r="F1215" s="7"/>
      <c r="G1215" s="7"/>
      <c r="H1215" s="7"/>
      <c r="I1215" s="7"/>
      <c r="J1215" s="7"/>
      <c r="K1215" s="7"/>
      <c r="L1215" s="7"/>
      <c r="M1215" s="7"/>
      <c r="N1215" s="7"/>
      <c r="O1215" s="7"/>
      <c r="P1215" s="7"/>
      <c r="Q1215" s="7"/>
      <c r="R1215" s="7"/>
      <c r="S1215" s="7"/>
      <c r="T1215" s="7"/>
      <c r="U1215" s="7"/>
      <c r="V1215" s="8"/>
      <c r="W1215" s="8"/>
      <c r="X1215" s="8"/>
      <c r="Y1215" s="8"/>
      <c r="Z1215" s="8"/>
      <c r="AA1215" s="8"/>
      <c r="AB1215" s="8"/>
      <c r="AC1215" s="8"/>
      <c r="AD1215" s="8"/>
      <c r="AE1215" s="8"/>
      <c r="AF1215" s="8"/>
      <c r="AG1215" s="8"/>
      <c r="AH1215" s="8"/>
      <c r="AI1215" s="8"/>
      <c r="AJ1215" s="8"/>
      <c r="AK1215" s="8"/>
    </row>
    <row r="1216" spans="4:37">
      <c r="D1216" s="6"/>
      <c r="E1216" s="6"/>
      <c r="F1216" s="7"/>
      <c r="G1216" s="7"/>
      <c r="H1216" s="7"/>
      <c r="I1216" s="7"/>
      <c r="J1216" s="7"/>
      <c r="K1216" s="7"/>
      <c r="L1216" s="7"/>
      <c r="M1216" s="7"/>
      <c r="N1216" s="7"/>
      <c r="O1216" s="7"/>
      <c r="P1216" s="7"/>
      <c r="Q1216" s="7"/>
      <c r="R1216" s="7"/>
      <c r="S1216" s="7"/>
      <c r="T1216" s="7"/>
      <c r="U1216" s="7"/>
      <c r="V1216" s="8"/>
      <c r="W1216" s="8"/>
      <c r="X1216" s="8"/>
      <c r="Y1216" s="8"/>
      <c r="Z1216" s="8"/>
      <c r="AA1216" s="8"/>
      <c r="AB1216" s="8"/>
      <c r="AC1216" s="8"/>
      <c r="AD1216" s="8"/>
      <c r="AE1216" s="8"/>
      <c r="AF1216" s="8"/>
      <c r="AG1216" s="8"/>
      <c r="AH1216" s="8"/>
      <c r="AI1216" s="8"/>
      <c r="AJ1216" s="8"/>
      <c r="AK1216" s="8"/>
    </row>
    <row r="1217" spans="4:37">
      <c r="D1217" s="6"/>
      <c r="E1217" s="6"/>
      <c r="F1217" s="7"/>
      <c r="G1217" s="7"/>
      <c r="H1217" s="7"/>
      <c r="I1217" s="7"/>
      <c r="J1217" s="7"/>
      <c r="K1217" s="7"/>
      <c r="L1217" s="7"/>
      <c r="M1217" s="7"/>
      <c r="N1217" s="7"/>
      <c r="O1217" s="7"/>
      <c r="P1217" s="7"/>
      <c r="Q1217" s="7"/>
      <c r="R1217" s="7"/>
      <c r="S1217" s="7"/>
      <c r="T1217" s="7"/>
      <c r="U1217" s="7"/>
      <c r="V1217" s="8"/>
      <c r="W1217" s="8"/>
      <c r="X1217" s="8"/>
      <c r="Y1217" s="8"/>
      <c r="Z1217" s="8"/>
      <c r="AA1217" s="8"/>
      <c r="AB1217" s="8"/>
      <c r="AC1217" s="8"/>
      <c r="AD1217" s="8"/>
      <c r="AE1217" s="8"/>
      <c r="AF1217" s="8"/>
      <c r="AG1217" s="8"/>
      <c r="AH1217" s="8"/>
      <c r="AI1217" s="8"/>
      <c r="AJ1217" s="8"/>
      <c r="AK1217" s="8"/>
    </row>
    <row r="1218" spans="4:37">
      <c r="D1218" s="6"/>
      <c r="E1218" s="6"/>
      <c r="F1218" s="7"/>
      <c r="G1218" s="7"/>
      <c r="H1218" s="7"/>
      <c r="I1218" s="7"/>
      <c r="J1218" s="7"/>
      <c r="K1218" s="7"/>
      <c r="L1218" s="7"/>
      <c r="M1218" s="7"/>
      <c r="N1218" s="7"/>
      <c r="O1218" s="7"/>
      <c r="P1218" s="7"/>
      <c r="Q1218" s="7"/>
      <c r="R1218" s="7"/>
      <c r="S1218" s="7"/>
      <c r="T1218" s="7"/>
      <c r="U1218" s="7"/>
      <c r="V1218" s="8"/>
      <c r="W1218" s="8"/>
      <c r="X1218" s="8"/>
      <c r="Y1218" s="8"/>
      <c r="Z1218" s="8"/>
      <c r="AA1218" s="8"/>
      <c r="AB1218" s="8"/>
      <c r="AC1218" s="8"/>
      <c r="AD1218" s="8"/>
      <c r="AE1218" s="8"/>
      <c r="AF1218" s="8"/>
      <c r="AG1218" s="8"/>
      <c r="AH1218" s="8"/>
      <c r="AI1218" s="8"/>
      <c r="AJ1218" s="8"/>
      <c r="AK1218" s="8"/>
    </row>
    <row r="1219" spans="4:37">
      <c r="D1219" s="6"/>
      <c r="E1219" s="6"/>
      <c r="F1219" s="7"/>
      <c r="G1219" s="7"/>
      <c r="H1219" s="7"/>
      <c r="I1219" s="7"/>
      <c r="J1219" s="7"/>
      <c r="K1219" s="7"/>
      <c r="L1219" s="7"/>
      <c r="M1219" s="7"/>
      <c r="N1219" s="7"/>
      <c r="O1219" s="7"/>
      <c r="P1219" s="7"/>
      <c r="Q1219" s="7"/>
      <c r="R1219" s="7"/>
      <c r="S1219" s="7"/>
      <c r="T1219" s="7"/>
      <c r="U1219" s="7"/>
      <c r="V1219" s="8"/>
      <c r="W1219" s="8"/>
      <c r="X1219" s="8"/>
      <c r="Y1219" s="8"/>
      <c r="Z1219" s="8"/>
      <c r="AA1219" s="8"/>
      <c r="AB1219" s="8"/>
      <c r="AC1219" s="8"/>
      <c r="AD1219" s="8"/>
      <c r="AE1219" s="8"/>
      <c r="AF1219" s="8"/>
      <c r="AG1219" s="8"/>
      <c r="AH1219" s="8"/>
      <c r="AI1219" s="8"/>
      <c r="AJ1219" s="8"/>
      <c r="AK1219" s="8"/>
    </row>
    <row r="1220" spans="4:37">
      <c r="D1220" s="6"/>
      <c r="E1220" s="6"/>
      <c r="F1220" s="7"/>
      <c r="G1220" s="7"/>
      <c r="H1220" s="7"/>
      <c r="I1220" s="7"/>
      <c r="J1220" s="7"/>
      <c r="K1220" s="7"/>
      <c r="L1220" s="7"/>
      <c r="M1220" s="7"/>
      <c r="N1220" s="7"/>
      <c r="O1220" s="7"/>
      <c r="P1220" s="7"/>
      <c r="Q1220" s="7"/>
      <c r="R1220" s="7"/>
      <c r="S1220" s="7"/>
      <c r="T1220" s="7"/>
      <c r="U1220" s="7"/>
      <c r="V1220" s="8"/>
      <c r="W1220" s="8"/>
      <c r="X1220" s="8"/>
      <c r="Y1220" s="8"/>
      <c r="Z1220" s="8"/>
      <c r="AA1220" s="8"/>
      <c r="AB1220" s="8"/>
      <c r="AC1220" s="8"/>
      <c r="AD1220" s="8"/>
      <c r="AE1220" s="8"/>
      <c r="AF1220" s="8"/>
      <c r="AG1220" s="8"/>
      <c r="AH1220" s="8"/>
      <c r="AI1220" s="8"/>
      <c r="AJ1220" s="8"/>
      <c r="AK1220" s="8"/>
    </row>
    <row r="1221" spans="4:37">
      <c r="D1221" s="6"/>
      <c r="E1221" s="6"/>
      <c r="F1221" s="7"/>
      <c r="G1221" s="7"/>
      <c r="H1221" s="7"/>
      <c r="I1221" s="7"/>
      <c r="J1221" s="7"/>
      <c r="K1221" s="7"/>
      <c r="L1221" s="7"/>
      <c r="M1221" s="7"/>
      <c r="N1221" s="7"/>
      <c r="O1221" s="7"/>
      <c r="P1221" s="7"/>
      <c r="Q1221" s="7"/>
      <c r="R1221" s="7"/>
      <c r="S1221" s="7"/>
      <c r="T1221" s="7"/>
      <c r="U1221" s="7"/>
      <c r="V1221" s="8"/>
      <c r="W1221" s="8"/>
      <c r="X1221" s="8"/>
      <c r="Y1221" s="8"/>
      <c r="Z1221" s="8"/>
      <c r="AA1221" s="8"/>
      <c r="AB1221" s="8"/>
      <c r="AC1221" s="8"/>
      <c r="AD1221" s="8"/>
      <c r="AE1221" s="8"/>
      <c r="AF1221" s="8"/>
      <c r="AG1221" s="8"/>
      <c r="AH1221" s="8"/>
      <c r="AI1221" s="8"/>
      <c r="AJ1221" s="8"/>
      <c r="AK1221" s="8"/>
    </row>
    <row r="1222" spans="4:37">
      <c r="D1222" s="6"/>
      <c r="E1222" s="6"/>
      <c r="F1222" s="7"/>
      <c r="G1222" s="7"/>
      <c r="H1222" s="7"/>
      <c r="I1222" s="7"/>
      <c r="J1222" s="7"/>
      <c r="K1222" s="7"/>
      <c r="L1222" s="7"/>
      <c r="M1222" s="7"/>
      <c r="N1222" s="7"/>
      <c r="O1222" s="7"/>
      <c r="P1222" s="7"/>
      <c r="Q1222" s="7"/>
      <c r="R1222" s="7"/>
      <c r="S1222" s="7"/>
      <c r="T1222" s="7"/>
      <c r="U1222" s="7"/>
      <c r="V1222" s="8"/>
      <c r="W1222" s="8"/>
      <c r="X1222" s="8"/>
      <c r="Y1222" s="8"/>
      <c r="Z1222" s="8"/>
      <c r="AA1222" s="8"/>
      <c r="AB1222" s="8"/>
      <c r="AC1222" s="8"/>
      <c r="AD1222" s="8"/>
      <c r="AE1222" s="8"/>
      <c r="AF1222" s="8"/>
      <c r="AG1222" s="8"/>
      <c r="AH1222" s="8"/>
      <c r="AI1222" s="8"/>
      <c r="AJ1222" s="8"/>
      <c r="AK1222" s="8"/>
    </row>
    <row r="1223" spans="4:37">
      <c r="D1223" s="6"/>
      <c r="E1223" s="6"/>
      <c r="F1223" s="7"/>
      <c r="G1223" s="7"/>
      <c r="H1223" s="7"/>
      <c r="I1223" s="7"/>
      <c r="J1223" s="7"/>
      <c r="K1223" s="7"/>
      <c r="L1223" s="7"/>
      <c r="M1223" s="7"/>
      <c r="N1223" s="7"/>
      <c r="O1223" s="7"/>
      <c r="P1223" s="7"/>
      <c r="Q1223" s="7"/>
      <c r="R1223" s="7"/>
      <c r="S1223" s="7"/>
      <c r="T1223" s="7"/>
      <c r="U1223" s="7"/>
      <c r="V1223" s="8"/>
      <c r="W1223" s="8"/>
      <c r="X1223" s="8"/>
      <c r="Y1223" s="8"/>
      <c r="Z1223" s="8"/>
      <c r="AA1223" s="8"/>
      <c r="AB1223" s="8"/>
      <c r="AC1223" s="8"/>
      <c r="AD1223" s="8"/>
      <c r="AE1223" s="8"/>
      <c r="AF1223" s="8"/>
      <c r="AG1223" s="8"/>
      <c r="AH1223" s="8"/>
      <c r="AI1223" s="8"/>
      <c r="AJ1223" s="8"/>
      <c r="AK1223" s="8"/>
    </row>
    <row r="1224" spans="4:37">
      <c r="D1224" s="6"/>
      <c r="E1224" s="6"/>
      <c r="F1224" s="7"/>
      <c r="G1224" s="7"/>
      <c r="H1224" s="7"/>
      <c r="I1224" s="7"/>
      <c r="J1224" s="7"/>
      <c r="K1224" s="7"/>
      <c r="L1224" s="7"/>
      <c r="M1224" s="7"/>
      <c r="N1224" s="7"/>
      <c r="O1224" s="7"/>
      <c r="P1224" s="7"/>
      <c r="Q1224" s="7"/>
      <c r="R1224" s="7"/>
      <c r="S1224" s="7"/>
      <c r="T1224" s="7"/>
      <c r="U1224" s="7"/>
      <c r="V1224" s="8"/>
      <c r="W1224" s="8"/>
      <c r="X1224" s="8"/>
      <c r="Y1224" s="8"/>
      <c r="Z1224" s="8"/>
      <c r="AA1224" s="8"/>
      <c r="AB1224" s="8"/>
      <c r="AC1224" s="8"/>
      <c r="AD1224" s="8"/>
      <c r="AE1224" s="8"/>
      <c r="AF1224" s="8"/>
      <c r="AG1224" s="8"/>
      <c r="AH1224" s="8"/>
      <c r="AI1224" s="8"/>
      <c r="AJ1224" s="8"/>
      <c r="AK1224" s="8"/>
    </row>
    <row r="1225" spans="4:37">
      <c r="D1225" s="6"/>
      <c r="E1225" s="6"/>
      <c r="F1225" s="7"/>
      <c r="G1225" s="7"/>
      <c r="H1225" s="7"/>
      <c r="I1225" s="7"/>
      <c r="J1225" s="7"/>
      <c r="K1225" s="7"/>
      <c r="L1225" s="7"/>
      <c r="M1225" s="7"/>
      <c r="N1225" s="7"/>
      <c r="O1225" s="7"/>
      <c r="P1225" s="7"/>
      <c r="Q1225" s="7"/>
      <c r="R1225" s="7"/>
      <c r="S1225" s="7"/>
      <c r="T1225" s="7"/>
      <c r="U1225" s="7"/>
      <c r="V1225" s="8"/>
      <c r="W1225" s="8"/>
      <c r="X1225" s="8"/>
      <c r="Y1225" s="8"/>
      <c r="Z1225" s="8"/>
      <c r="AA1225" s="8"/>
      <c r="AB1225" s="8"/>
      <c r="AC1225" s="8"/>
      <c r="AD1225" s="8"/>
      <c r="AE1225" s="8"/>
      <c r="AF1225" s="8"/>
      <c r="AG1225" s="8"/>
      <c r="AH1225" s="8"/>
      <c r="AI1225" s="8"/>
      <c r="AJ1225" s="8"/>
      <c r="AK1225" s="8"/>
    </row>
    <row r="1226" spans="4:37">
      <c r="D1226" s="6"/>
      <c r="E1226" s="6"/>
      <c r="F1226" s="7"/>
      <c r="G1226" s="7"/>
      <c r="H1226" s="7"/>
      <c r="I1226" s="7"/>
      <c r="J1226" s="7"/>
      <c r="K1226" s="7"/>
      <c r="L1226" s="7"/>
      <c r="M1226" s="7"/>
      <c r="N1226" s="7"/>
      <c r="O1226" s="7"/>
      <c r="P1226" s="7"/>
      <c r="Q1226" s="7"/>
      <c r="R1226" s="7"/>
      <c r="S1226" s="7"/>
      <c r="T1226" s="7"/>
      <c r="U1226" s="7"/>
      <c r="V1226" s="8"/>
      <c r="W1226" s="8"/>
      <c r="X1226" s="8"/>
      <c r="Y1226" s="8"/>
      <c r="Z1226" s="8"/>
      <c r="AA1226" s="8"/>
      <c r="AB1226" s="8"/>
      <c r="AC1226" s="8"/>
      <c r="AD1226" s="8"/>
      <c r="AE1226" s="8"/>
      <c r="AF1226" s="8"/>
      <c r="AG1226" s="8"/>
      <c r="AH1226" s="8"/>
      <c r="AI1226" s="8"/>
      <c r="AJ1226" s="8"/>
      <c r="AK1226" s="8"/>
    </row>
    <row r="1227" spans="4:37">
      <c r="D1227" s="6"/>
      <c r="E1227" s="6"/>
      <c r="F1227" s="7"/>
      <c r="G1227" s="7"/>
      <c r="H1227" s="7"/>
      <c r="I1227" s="7"/>
      <c r="J1227" s="7"/>
      <c r="K1227" s="7"/>
      <c r="L1227" s="7"/>
      <c r="M1227" s="7"/>
      <c r="N1227" s="7"/>
      <c r="O1227" s="7"/>
      <c r="P1227" s="7"/>
      <c r="Q1227" s="7"/>
      <c r="R1227" s="7"/>
      <c r="S1227" s="7"/>
      <c r="T1227" s="7"/>
      <c r="U1227" s="7"/>
      <c r="V1227" s="8"/>
      <c r="W1227" s="8"/>
      <c r="X1227" s="8"/>
      <c r="Y1227" s="8"/>
      <c r="Z1227" s="8"/>
      <c r="AA1227" s="8"/>
      <c r="AB1227" s="8"/>
      <c r="AC1227" s="8"/>
      <c r="AD1227" s="8"/>
      <c r="AE1227" s="8"/>
      <c r="AF1227" s="8"/>
      <c r="AG1227" s="8"/>
      <c r="AH1227" s="8"/>
      <c r="AI1227" s="8"/>
      <c r="AJ1227" s="8"/>
      <c r="AK1227" s="8"/>
    </row>
    <row r="1228" spans="4:37">
      <c r="D1228" s="6"/>
      <c r="E1228" s="6"/>
      <c r="F1228" s="7"/>
      <c r="G1228" s="7"/>
      <c r="H1228" s="7"/>
      <c r="I1228" s="7"/>
      <c r="J1228" s="7"/>
      <c r="K1228" s="7"/>
      <c r="L1228" s="7"/>
      <c r="M1228" s="7"/>
      <c r="N1228" s="7"/>
      <c r="O1228" s="7"/>
      <c r="P1228" s="7"/>
      <c r="Q1228" s="7"/>
      <c r="R1228" s="7"/>
      <c r="S1228" s="7"/>
      <c r="T1228" s="7"/>
      <c r="U1228" s="7"/>
      <c r="V1228" s="8"/>
      <c r="W1228" s="8"/>
      <c r="X1228" s="8"/>
      <c r="Y1228" s="8"/>
      <c r="Z1228" s="8"/>
      <c r="AA1228" s="8"/>
      <c r="AB1228" s="8"/>
      <c r="AC1228" s="8"/>
      <c r="AD1228" s="8"/>
      <c r="AE1228" s="8"/>
      <c r="AF1228" s="8"/>
      <c r="AG1228" s="8"/>
      <c r="AH1228" s="8"/>
      <c r="AI1228" s="8"/>
      <c r="AJ1228" s="8"/>
      <c r="AK1228" s="8"/>
    </row>
    <row r="1229" spans="4:37">
      <c r="D1229" s="6"/>
      <c r="E1229" s="6"/>
      <c r="F1229" s="7"/>
      <c r="G1229" s="7"/>
      <c r="H1229" s="7"/>
      <c r="I1229" s="7"/>
      <c r="J1229" s="7"/>
      <c r="K1229" s="7"/>
      <c r="L1229" s="7"/>
      <c r="M1229" s="7"/>
      <c r="N1229" s="7"/>
      <c r="O1229" s="7"/>
      <c r="P1229" s="7"/>
      <c r="Q1229" s="7"/>
      <c r="R1229" s="7"/>
      <c r="S1229" s="7"/>
      <c r="T1229" s="7"/>
      <c r="U1229" s="7"/>
      <c r="V1229" s="8"/>
      <c r="W1229" s="8"/>
      <c r="X1229" s="8"/>
      <c r="Y1229" s="8"/>
      <c r="Z1229" s="8"/>
      <c r="AA1229" s="8"/>
      <c r="AB1229" s="8"/>
      <c r="AC1229" s="8"/>
      <c r="AD1229" s="8"/>
      <c r="AE1229" s="8"/>
      <c r="AF1229" s="8"/>
      <c r="AG1229" s="8"/>
      <c r="AH1229" s="8"/>
      <c r="AI1229" s="8"/>
      <c r="AJ1229" s="8"/>
      <c r="AK1229" s="8"/>
    </row>
    <row r="1230" spans="4:37">
      <c r="D1230" s="6"/>
      <c r="E1230" s="6"/>
      <c r="F1230" s="7"/>
      <c r="G1230" s="7"/>
      <c r="H1230" s="7"/>
      <c r="I1230" s="7"/>
      <c r="J1230" s="7"/>
      <c r="K1230" s="7"/>
      <c r="L1230" s="7"/>
      <c r="M1230" s="7"/>
      <c r="N1230" s="7"/>
      <c r="O1230" s="7"/>
      <c r="P1230" s="7"/>
      <c r="Q1230" s="7"/>
      <c r="R1230" s="7"/>
      <c r="S1230" s="7"/>
      <c r="T1230" s="7"/>
      <c r="U1230" s="7"/>
      <c r="V1230" s="8"/>
      <c r="W1230" s="8"/>
      <c r="X1230" s="8"/>
      <c r="Y1230" s="8"/>
      <c r="Z1230" s="8"/>
      <c r="AA1230" s="8"/>
      <c r="AB1230" s="8"/>
      <c r="AC1230" s="8"/>
      <c r="AD1230" s="8"/>
      <c r="AE1230" s="8"/>
      <c r="AF1230" s="8"/>
      <c r="AG1230" s="8"/>
      <c r="AH1230" s="8"/>
      <c r="AI1230" s="8"/>
      <c r="AJ1230" s="8"/>
      <c r="AK1230" s="8"/>
    </row>
    <row r="1231" spans="4:37">
      <c r="D1231" s="6"/>
      <c r="E1231" s="6"/>
      <c r="F1231" s="7"/>
      <c r="G1231" s="7"/>
      <c r="H1231" s="7"/>
      <c r="I1231" s="7"/>
      <c r="J1231" s="7"/>
      <c r="K1231" s="7"/>
      <c r="L1231" s="7"/>
      <c r="M1231" s="7"/>
      <c r="N1231" s="7"/>
      <c r="O1231" s="7"/>
      <c r="P1231" s="7"/>
      <c r="Q1231" s="7"/>
      <c r="R1231" s="7"/>
      <c r="S1231" s="7"/>
      <c r="T1231" s="7"/>
      <c r="U1231" s="7"/>
      <c r="V1231" s="8"/>
      <c r="W1231" s="8"/>
      <c r="X1231" s="8"/>
      <c r="Y1231" s="8"/>
      <c r="Z1231" s="8"/>
      <c r="AA1231" s="8"/>
      <c r="AB1231" s="8"/>
      <c r="AC1231" s="8"/>
      <c r="AD1231" s="8"/>
      <c r="AE1231" s="8"/>
      <c r="AF1231" s="8"/>
      <c r="AG1231" s="8"/>
      <c r="AH1231" s="8"/>
      <c r="AI1231" s="8"/>
      <c r="AJ1231" s="8"/>
      <c r="AK1231" s="8"/>
    </row>
    <row r="1232" spans="4:37">
      <c r="D1232" s="6"/>
      <c r="E1232" s="6"/>
      <c r="F1232" s="7"/>
      <c r="G1232" s="7"/>
      <c r="H1232" s="7"/>
      <c r="I1232" s="7"/>
      <c r="J1232" s="7"/>
      <c r="K1232" s="7"/>
      <c r="L1232" s="7"/>
      <c r="M1232" s="7"/>
      <c r="N1232" s="7"/>
      <c r="O1232" s="7"/>
      <c r="P1232" s="7"/>
      <c r="Q1232" s="7"/>
      <c r="R1232" s="7"/>
      <c r="S1232" s="7"/>
      <c r="T1232" s="7"/>
      <c r="U1232" s="7"/>
      <c r="V1232" s="8"/>
      <c r="W1232" s="8"/>
      <c r="X1232" s="8"/>
      <c r="Y1232" s="8"/>
      <c r="Z1232" s="8"/>
      <c r="AA1232" s="8"/>
      <c r="AB1232" s="8"/>
      <c r="AC1232" s="8"/>
      <c r="AD1232" s="8"/>
      <c r="AE1232" s="8"/>
      <c r="AF1232" s="8"/>
      <c r="AG1232" s="8"/>
      <c r="AH1232" s="8"/>
      <c r="AI1232" s="8"/>
      <c r="AJ1232" s="8"/>
      <c r="AK1232" s="8"/>
    </row>
    <row r="1233" spans="4:37">
      <c r="D1233" s="6"/>
      <c r="E1233" s="6"/>
      <c r="F1233" s="7"/>
      <c r="G1233" s="7"/>
      <c r="H1233" s="7"/>
      <c r="I1233" s="7"/>
      <c r="J1233" s="7"/>
      <c r="K1233" s="7"/>
      <c r="L1233" s="7"/>
      <c r="M1233" s="7"/>
      <c r="N1233" s="7"/>
      <c r="O1233" s="7"/>
      <c r="P1233" s="7"/>
      <c r="Q1233" s="7"/>
      <c r="R1233" s="7"/>
      <c r="S1233" s="7"/>
      <c r="T1233" s="7"/>
      <c r="U1233" s="7"/>
      <c r="V1233" s="8"/>
      <c r="W1233" s="8"/>
      <c r="X1233" s="8"/>
      <c r="Y1233" s="8"/>
      <c r="Z1233" s="8"/>
      <c r="AA1233" s="8"/>
      <c r="AB1233" s="8"/>
      <c r="AC1233" s="8"/>
      <c r="AD1233" s="8"/>
      <c r="AE1233" s="8"/>
      <c r="AF1233" s="8"/>
      <c r="AG1233" s="8"/>
      <c r="AH1233" s="8"/>
      <c r="AI1233" s="8"/>
      <c r="AJ1233" s="8"/>
      <c r="AK1233" s="8"/>
    </row>
    <row r="1234" spans="4:37">
      <c r="D1234" s="6"/>
      <c r="E1234" s="6"/>
      <c r="F1234" s="7"/>
      <c r="G1234" s="7"/>
      <c r="H1234" s="7"/>
      <c r="I1234" s="7"/>
      <c r="J1234" s="7"/>
      <c r="K1234" s="7"/>
      <c r="L1234" s="7"/>
      <c r="M1234" s="7"/>
      <c r="N1234" s="7"/>
      <c r="O1234" s="7"/>
      <c r="P1234" s="7"/>
      <c r="Q1234" s="7"/>
      <c r="R1234" s="7"/>
      <c r="S1234" s="7"/>
      <c r="T1234" s="7"/>
      <c r="U1234" s="7"/>
      <c r="V1234" s="8"/>
      <c r="W1234" s="8"/>
      <c r="X1234" s="8"/>
      <c r="Y1234" s="8"/>
      <c r="Z1234" s="8"/>
      <c r="AA1234" s="8"/>
      <c r="AB1234" s="8"/>
      <c r="AC1234" s="8"/>
      <c r="AD1234" s="8"/>
      <c r="AE1234" s="8"/>
      <c r="AF1234" s="8"/>
      <c r="AG1234" s="8"/>
      <c r="AH1234" s="8"/>
      <c r="AI1234" s="8"/>
      <c r="AJ1234" s="8"/>
      <c r="AK1234" s="8"/>
    </row>
    <row r="1235" spans="4:37">
      <c r="D1235" s="6"/>
      <c r="E1235" s="6"/>
      <c r="F1235" s="7"/>
      <c r="G1235" s="7"/>
      <c r="H1235" s="7"/>
      <c r="I1235" s="7"/>
      <c r="J1235" s="7"/>
      <c r="K1235" s="7"/>
      <c r="L1235" s="7"/>
      <c r="M1235" s="7"/>
      <c r="N1235" s="7"/>
      <c r="O1235" s="7"/>
      <c r="P1235" s="7"/>
      <c r="Q1235" s="7"/>
      <c r="R1235" s="7"/>
      <c r="S1235" s="7"/>
      <c r="T1235" s="7"/>
      <c r="U1235" s="7"/>
      <c r="V1235" s="8"/>
      <c r="W1235" s="8"/>
      <c r="X1235" s="8"/>
      <c r="Y1235" s="8"/>
      <c r="Z1235" s="8"/>
      <c r="AA1235" s="8"/>
      <c r="AB1235" s="8"/>
      <c r="AC1235" s="8"/>
      <c r="AD1235" s="8"/>
      <c r="AE1235" s="8"/>
      <c r="AF1235" s="8"/>
      <c r="AG1235" s="8"/>
      <c r="AH1235" s="8"/>
      <c r="AI1235" s="8"/>
      <c r="AJ1235" s="8"/>
      <c r="AK1235" s="8"/>
    </row>
    <row r="1236" spans="4:37">
      <c r="D1236" s="6"/>
      <c r="E1236" s="6"/>
      <c r="F1236" s="7"/>
      <c r="G1236" s="7"/>
      <c r="H1236" s="7"/>
      <c r="I1236" s="7"/>
      <c r="J1236" s="7"/>
      <c r="K1236" s="7"/>
      <c r="L1236" s="7"/>
      <c r="M1236" s="7"/>
      <c r="N1236" s="7"/>
      <c r="O1236" s="7"/>
      <c r="P1236" s="7"/>
      <c r="Q1236" s="7"/>
      <c r="R1236" s="7"/>
      <c r="S1236" s="7"/>
      <c r="T1236" s="7"/>
      <c r="U1236" s="7"/>
      <c r="V1236" s="8"/>
      <c r="W1236" s="8"/>
      <c r="X1236" s="8"/>
      <c r="Y1236" s="8"/>
      <c r="Z1236" s="8"/>
      <c r="AA1236" s="8"/>
      <c r="AB1236" s="8"/>
      <c r="AC1236" s="8"/>
      <c r="AD1236" s="8"/>
      <c r="AE1236" s="8"/>
      <c r="AF1236" s="8"/>
      <c r="AG1236" s="8"/>
      <c r="AH1236" s="8"/>
      <c r="AI1236" s="8"/>
      <c r="AJ1236" s="8"/>
      <c r="AK1236" s="8"/>
    </row>
    <row r="1237" spans="4:37">
      <c r="D1237" s="6"/>
      <c r="E1237" s="6"/>
      <c r="F1237" s="7"/>
      <c r="G1237" s="7"/>
      <c r="H1237" s="7"/>
      <c r="I1237" s="7"/>
      <c r="J1237" s="7"/>
      <c r="K1237" s="7"/>
      <c r="L1237" s="7"/>
      <c r="M1237" s="7"/>
      <c r="N1237" s="7"/>
      <c r="O1237" s="7"/>
      <c r="P1237" s="7"/>
      <c r="Q1237" s="7"/>
      <c r="R1237" s="7"/>
      <c r="S1237" s="7"/>
      <c r="T1237" s="7"/>
      <c r="U1237" s="7"/>
      <c r="V1237" s="8"/>
      <c r="W1237" s="8"/>
      <c r="X1237" s="8"/>
      <c r="Y1237" s="8"/>
      <c r="Z1237" s="8"/>
      <c r="AA1237" s="8"/>
      <c r="AB1237" s="8"/>
      <c r="AC1237" s="8"/>
      <c r="AD1237" s="8"/>
      <c r="AE1237" s="8"/>
      <c r="AF1237" s="8"/>
      <c r="AG1237" s="8"/>
      <c r="AH1237" s="8"/>
      <c r="AI1237" s="8"/>
      <c r="AJ1237" s="8"/>
      <c r="AK1237" s="8"/>
    </row>
    <row r="1238" spans="4:37">
      <c r="D1238" s="6"/>
      <c r="E1238" s="6"/>
      <c r="F1238" s="7"/>
      <c r="G1238" s="7"/>
      <c r="H1238" s="7"/>
      <c r="I1238" s="7"/>
      <c r="J1238" s="7"/>
      <c r="K1238" s="7"/>
      <c r="L1238" s="7"/>
      <c r="M1238" s="7"/>
      <c r="N1238" s="7"/>
      <c r="O1238" s="7"/>
      <c r="P1238" s="7"/>
      <c r="Q1238" s="7"/>
      <c r="R1238" s="7"/>
      <c r="S1238" s="7"/>
      <c r="T1238" s="7"/>
      <c r="U1238" s="7"/>
      <c r="V1238" s="8"/>
      <c r="W1238" s="8"/>
      <c r="X1238" s="8"/>
      <c r="Y1238" s="8"/>
      <c r="Z1238" s="8"/>
      <c r="AA1238" s="8"/>
      <c r="AB1238" s="8"/>
      <c r="AC1238" s="8"/>
      <c r="AD1238" s="8"/>
      <c r="AE1238" s="8"/>
      <c r="AF1238" s="8"/>
      <c r="AG1238" s="8"/>
      <c r="AH1238" s="8"/>
      <c r="AI1238" s="8"/>
      <c r="AJ1238" s="8"/>
      <c r="AK1238" s="8"/>
    </row>
    <row r="1239" spans="4:37">
      <c r="D1239" s="6"/>
      <c r="E1239" s="6"/>
      <c r="F1239" s="7"/>
      <c r="G1239" s="7"/>
      <c r="H1239" s="7"/>
      <c r="I1239" s="7"/>
      <c r="J1239" s="7"/>
      <c r="K1239" s="7"/>
      <c r="L1239" s="7"/>
      <c r="M1239" s="7"/>
      <c r="N1239" s="7"/>
      <c r="O1239" s="7"/>
      <c r="P1239" s="7"/>
      <c r="Q1239" s="7"/>
      <c r="R1239" s="7"/>
      <c r="S1239" s="7"/>
      <c r="T1239" s="7"/>
      <c r="U1239" s="7"/>
      <c r="V1239" s="8"/>
      <c r="W1239" s="8"/>
      <c r="X1239" s="8"/>
      <c r="Y1239" s="8"/>
      <c r="Z1239" s="8"/>
      <c r="AA1239" s="8"/>
      <c r="AB1239" s="8"/>
      <c r="AC1239" s="8"/>
      <c r="AD1239" s="8"/>
      <c r="AE1239" s="8"/>
      <c r="AF1239" s="8"/>
      <c r="AG1239" s="8"/>
      <c r="AH1239" s="8"/>
      <c r="AI1239" s="8"/>
      <c r="AJ1239" s="8"/>
      <c r="AK1239" s="8"/>
    </row>
    <row r="1240" spans="4:37">
      <c r="D1240" s="6"/>
      <c r="E1240" s="6"/>
      <c r="F1240" s="7"/>
      <c r="G1240" s="7"/>
      <c r="H1240" s="7"/>
      <c r="I1240" s="7"/>
      <c r="J1240" s="7"/>
      <c r="K1240" s="7"/>
      <c r="L1240" s="7"/>
      <c r="M1240" s="7"/>
      <c r="N1240" s="7"/>
      <c r="O1240" s="7"/>
      <c r="P1240" s="7"/>
      <c r="Q1240" s="7"/>
      <c r="R1240" s="7"/>
      <c r="S1240" s="7"/>
      <c r="T1240" s="7"/>
      <c r="U1240" s="7"/>
      <c r="V1240" s="8"/>
      <c r="W1240" s="8"/>
      <c r="X1240" s="8"/>
      <c r="Y1240" s="8"/>
      <c r="Z1240" s="8"/>
      <c r="AA1240" s="8"/>
      <c r="AB1240" s="8"/>
      <c r="AC1240" s="8"/>
      <c r="AD1240" s="8"/>
      <c r="AE1240" s="8"/>
      <c r="AF1240" s="8"/>
      <c r="AG1240" s="8"/>
      <c r="AH1240" s="8"/>
      <c r="AI1240" s="8"/>
      <c r="AJ1240" s="8"/>
      <c r="AK1240" s="8"/>
    </row>
    <row r="1241" spans="4:37">
      <c r="D1241" s="6"/>
      <c r="E1241" s="6"/>
      <c r="F1241" s="7"/>
      <c r="G1241" s="7"/>
      <c r="H1241" s="7"/>
      <c r="I1241" s="7"/>
      <c r="J1241" s="7"/>
      <c r="K1241" s="7"/>
      <c r="L1241" s="7"/>
      <c r="M1241" s="7"/>
      <c r="N1241" s="7"/>
      <c r="O1241" s="7"/>
      <c r="P1241" s="7"/>
      <c r="Q1241" s="7"/>
      <c r="R1241" s="7"/>
      <c r="S1241" s="7"/>
      <c r="T1241" s="7"/>
      <c r="U1241" s="7"/>
      <c r="V1241" s="8"/>
      <c r="W1241" s="8"/>
      <c r="X1241" s="8"/>
      <c r="Y1241" s="8"/>
      <c r="Z1241" s="8"/>
      <c r="AA1241" s="8"/>
      <c r="AB1241" s="8"/>
      <c r="AC1241" s="8"/>
      <c r="AD1241" s="8"/>
      <c r="AE1241" s="8"/>
      <c r="AF1241" s="8"/>
      <c r="AG1241" s="8"/>
      <c r="AH1241" s="8"/>
      <c r="AI1241" s="8"/>
      <c r="AJ1241" s="8"/>
      <c r="AK1241" s="8"/>
    </row>
    <row r="1242" spans="4:37">
      <c r="D1242" s="6"/>
      <c r="E1242" s="6"/>
      <c r="F1242" s="7"/>
      <c r="G1242" s="7"/>
      <c r="H1242" s="7"/>
      <c r="I1242" s="7"/>
      <c r="J1242" s="7"/>
      <c r="K1242" s="7"/>
      <c r="L1242" s="7"/>
      <c r="M1242" s="7"/>
      <c r="N1242" s="7"/>
      <c r="O1242" s="7"/>
      <c r="P1242" s="7"/>
      <c r="Q1242" s="7"/>
      <c r="R1242" s="7"/>
      <c r="S1242" s="7"/>
      <c r="T1242" s="7"/>
      <c r="U1242" s="7"/>
      <c r="V1242" s="8"/>
      <c r="W1242" s="8"/>
      <c r="X1242" s="8"/>
      <c r="Y1242" s="8"/>
      <c r="Z1242" s="8"/>
      <c r="AA1242" s="8"/>
      <c r="AB1242" s="8"/>
      <c r="AC1242" s="8"/>
      <c r="AD1242" s="8"/>
      <c r="AE1242" s="8"/>
      <c r="AF1242" s="8"/>
      <c r="AG1242" s="8"/>
      <c r="AH1242" s="8"/>
      <c r="AI1242" s="8"/>
      <c r="AJ1242" s="8"/>
      <c r="AK1242" s="8"/>
    </row>
    <row r="1243" spans="4:37">
      <c r="D1243" s="6"/>
      <c r="E1243" s="6"/>
      <c r="F1243" s="7"/>
      <c r="G1243" s="7"/>
      <c r="H1243" s="7"/>
      <c r="I1243" s="7"/>
      <c r="J1243" s="7"/>
      <c r="K1243" s="7"/>
      <c r="L1243" s="7"/>
      <c r="M1243" s="7"/>
      <c r="N1243" s="7"/>
      <c r="O1243" s="7"/>
      <c r="P1243" s="7"/>
      <c r="Q1243" s="7"/>
      <c r="R1243" s="7"/>
      <c r="S1243" s="7"/>
      <c r="T1243" s="7"/>
      <c r="U1243" s="7"/>
      <c r="V1243" s="8"/>
      <c r="W1243" s="8"/>
      <c r="X1243" s="8"/>
      <c r="Y1243" s="8"/>
      <c r="Z1243" s="8"/>
      <c r="AA1243" s="8"/>
      <c r="AB1243" s="8"/>
      <c r="AC1243" s="8"/>
      <c r="AD1243" s="8"/>
      <c r="AE1243" s="8"/>
      <c r="AF1243" s="8"/>
      <c r="AG1243" s="8"/>
      <c r="AH1243" s="8"/>
      <c r="AI1243" s="8"/>
      <c r="AJ1243" s="8"/>
      <c r="AK1243" s="8"/>
    </row>
    <row r="1244" spans="4:37">
      <c r="D1244" s="6"/>
      <c r="E1244" s="6"/>
      <c r="F1244" s="7"/>
      <c r="G1244" s="7"/>
      <c r="H1244" s="7"/>
      <c r="I1244" s="7"/>
      <c r="J1244" s="7"/>
      <c r="K1244" s="7"/>
      <c r="L1244" s="7"/>
      <c r="M1244" s="7"/>
      <c r="N1244" s="7"/>
      <c r="O1244" s="7"/>
      <c r="P1244" s="7"/>
      <c r="Q1244" s="7"/>
      <c r="R1244" s="7"/>
      <c r="S1244" s="7"/>
      <c r="T1244" s="7"/>
      <c r="U1244" s="7"/>
      <c r="V1244" s="8"/>
      <c r="W1244" s="8"/>
      <c r="X1244" s="8"/>
      <c r="Y1244" s="8"/>
      <c r="Z1244" s="8"/>
      <c r="AA1244" s="8"/>
      <c r="AB1244" s="8"/>
      <c r="AC1244" s="8"/>
      <c r="AD1244" s="8"/>
      <c r="AE1244" s="8"/>
      <c r="AF1244" s="8"/>
      <c r="AG1244" s="8"/>
      <c r="AH1244" s="8"/>
      <c r="AI1244" s="8"/>
      <c r="AJ1244" s="8"/>
      <c r="AK1244" s="8"/>
    </row>
    <row r="1245" spans="4:37">
      <c r="D1245" s="6"/>
      <c r="E1245" s="6"/>
      <c r="F1245" s="7"/>
      <c r="G1245" s="7"/>
      <c r="H1245" s="7"/>
      <c r="I1245" s="7"/>
      <c r="J1245" s="7"/>
      <c r="K1245" s="7"/>
      <c r="L1245" s="7"/>
      <c r="M1245" s="7"/>
      <c r="N1245" s="7"/>
      <c r="O1245" s="7"/>
      <c r="P1245" s="7"/>
      <c r="Q1245" s="7"/>
      <c r="R1245" s="7"/>
      <c r="S1245" s="7"/>
      <c r="T1245" s="7"/>
      <c r="U1245" s="7"/>
      <c r="V1245" s="8"/>
      <c r="W1245" s="8"/>
      <c r="X1245" s="8"/>
      <c r="Y1245" s="8"/>
      <c r="Z1245" s="8"/>
      <c r="AA1245" s="8"/>
      <c r="AB1245" s="8"/>
      <c r="AC1245" s="8"/>
      <c r="AD1245" s="8"/>
      <c r="AE1245" s="8"/>
      <c r="AF1245" s="8"/>
      <c r="AG1245" s="8"/>
      <c r="AH1245" s="8"/>
      <c r="AI1245" s="8"/>
      <c r="AJ1245" s="8"/>
      <c r="AK1245" s="8"/>
    </row>
    <row r="1246" spans="4:37">
      <c r="D1246" s="6"/>
      <c r="E1246" s="6"/>
      <c r="F1246" s="7"/>
      <c r="G1246" s="7"/>
      <c r="H1246" s="7"/>
      <c r="I1246" s="7"/>
      <c r="J1246" s="7"/>
      <c r="K1246" s="7"/>
      <c r="L1246" s="7"/>
      <c r="M1246" s="7"/>
      <c r="N1246" s="7"/>
      <c r="O1246" s="7"/>
      <c r="P1246" s="7"/>
      <c r="Q1246" s="7"/>
      <c r="R1246" s="7"/>
      <c r="S1246" s="7"/>
      <c r="T1246" s="7"/>
      <c r="U1246" s="7"/>
      <c r="V1246" s="8"/>
      <c r="W1246" s="8"/>
      <c r="X1246" s="8"/>
      <c r="Y1246" s="8"/>
      <c r="Z1246" s="8"/>
      <c r="AA1246" s="8"/>
      <c r="AB1246" s="8"/>
      <c r="AC1246" s="8"/>
      <c r="AD1246" s="8"/>
      <c r="AE1246" s="8"/>
      <c r="AF1246" s="8"/>
      <c r="AG1246" s="8"/>
      <c r="AH1246" s="8"/>
      <c r="AI1246" s="8"/>
      <c r="AJ1246" s="8"/>
      <c r="AK1246" s="8"/>
    </row>
    <row r="1247" spans="4:37">
      <c r="D1247" s="6"/>
      <c r="E1247" s="6"/>
      <c r="F1247" s="7"/>
      <c r="G1247" s="7"/>
      <c r="H1247" s="7"/>
      <c r="I1247" s="7"/>
      <c r="J1247" s="7"/>
      <c r="K1247" s="7"/>
      <c r="L1247" s="7"/>
      <c r="M1247" s="7"/>
      <c r="N1247" s="7"/>
      <c r="O1247" s="7"/>
      <c r="P1247" s="7"/>
      <c r="Q1247" s="7"/>
      <c r="R1247" s="7"/>
      <c r="S1247" s="7"/>
      <c r="T1247" s="7"/>
      <c r="U1247" s="7"/>
      <c r="V1247" s="8"/>
      <c r="W1247" s="8"/>
      <c r="X1247" s="8"/>
      <c r="Y1247" s="8"/>
      <c r="Z1247" s="8"/>
      <c r="AA1247" s="8"/>
      <c r="AB1247" s="8"/>
      <c r="AC1247" s="8"/>
      <c r="AD1247" s="8"/>
      <c r="AE1247" s="8"/>
      <c r="AF1247" s="8"/>
      <c r="AG1247" s="8"/>
      <c r="AH1247" s="8"/>
      <c r="AI1247" s="8"/>
      <c r="AJ1247" s="8"/>
      <c r="AK1247" s="8"/>
    </row>
    <row r="1248" spans="4:37">
      <c r="D1248" s="6"/>
      <c r="E1248" s="6"/>
      <c r="F1248" s="7"/>
      <c r="G1248" s="7"/>
      <c r="H1248" s="7"/>
      <c r="I1248" s="7"/>
      <c r="J1248" s="7"/>
      <c r="K1248" s="7"/>
      <c r="L1248" s="7"/>
      <c r="M1248" s="7"/>
      <c r="N1248" s="7"/>
      <c r="O1248" s="7"/>
      <c r="P1248" s="7"/>
      <c r="Q1248" s="7"/>
      <c r="R1248" s="7"/>
      <c r="S1248" s="7"/>
      <c r="T1248" s="7"/>
      <c r="U1248" s="7"/>
      <c r="V1248" s="8"/>
      <c r="W1248" s="8"/>
      <c r="X1248" s="8"/>
      <c r="Y1248" s="8"/>
      <c r="Z1248" s="8"/>
      <c r="AA1248" s="8"/>
      <c r="AB1248" s="8"/>
      <c r="AC1248" s="8"/>
      <c r="AD1248" s="8"/>
      <c r="AE1248" s="8"/>
      <c r="AF1248" s="8"/>
      <c r="AG1248" s="8"/>
      <c r="AH1248" s="8"/>
      <c r="AI1248" s="8"/>
      <c r="AJ1248" s="8"/>
      <c r="AK1248" s="8"/>
    </row>
    <row r="1249" spans="4:37">
      <c r="D1249" s="6"/>
      <c r="E1249" s="6"/>
      <c r="F1249" s="7"/>
      <c r="G1249" s="7"/>
      <c r="H1249" s="7"/>
      <c r="I1249" s="7"/>
      <c r="J1249" s="7"/>
      <c r="K1249" s="7"/>
      <c r="L1249" s="7"/>
      <c r="M1249" s="7"/>
      <c r="N1249" s="7"/>
      <c r="O1249" s="7"/>
      <c r="P1249" s="7"/>
      <c r="Q1249" s="7"/>
      <c r="R1249" s="7"/>
      <c r="S1249" s="7"/>
      <c r="T1249" s="7"/>
      <c r="U1249" s="7"/>
      <c r="V1249" s="8"/>
      <c r="W1249" s="8"/>
      <c r="X1249" s="8"/>
      <c r="Y1249" s="8"/>
      <c r="Z1249" s="8"/>
      <c r="AA1249" s="8"/>
      <c r="AB1249" s="8"/>
      <c r="AC1249" s="8"/>
      <c r="AD1249" s="8"/>
      <c r="AE1249" s="8"/>
      <c r="AF1249" s="8"/>
      <c r="AG1249" s="8"/>
      <c r="AH1249" s="8"/>
      <c r="AI1249" s="8"/>
      <c r="AJ1249" s="8"/>
      <c r="AK1249" s="8"/>
    </row>
    <row r="1250" spans="4:37">
      <c r="D1250" s="6"/>
      <c r="E1250" s="6"/>
      <c r="F1250" s="7"/>
      <c r="G1250" s="7"/>
      <c r="H1250" s="7"/>
      <c r="I1250" s="7"/>
      <c r="J1250" s="7"/>
      <c r="K1250" s="7"/>
      <c r="L1250" s="7"/>
      <c r="M1250" s="7"/>
      <c r="N1250" s="7"/>
      <c r="O1250" s="7"/>
      <c r="P1250" s="7"/>
      <c r="Q1250" s="7"/>
      <c r="R1250" s="7"/>
      <c r="S1250" s="7"/>
      <c r="T1250" s="7"/>
      <c r="U1250" s="7"/>
      <c r="V1250" s="8"/>
      <c r="W1250" s="8"/>
      <c r="X1250" s="8"/>
      <c r="Y1250" s="8"/>
      <c r="Z1250" s="8"/>
      <c r="AA1250" s="8"/>
      <c r="AB1250" s="8"/>
      <c r="AC1250" s="8"/>
      <c r="AD1250" s="8"/>
      <c r="AE1250" s="8"/>
      <c r="AF1250" s="8"/>
      <c r="AG1250" s="8"/>
      <c r="AH1250" s="8"/>
      <c r="AI1250" s="8"/>
      <c r="AJ1250" s="8"/>
      <c r="AK1250" s="8"/>
    </row>
    <row r="1251" spans="4:37">
      <c r="D1251" s="6"/>
      <c r="E1251" s="6"/>
      <c r="F1251" s="7"/>
      <c r="G1251" s="7"/>
      <c r="H1251" s="7"/>
      <c r="I1251" s="7"/>
      <c r="J1251" s="7"/>
      <c r="K1251" s="7"/>
      <c r="L1251" s="7"/>
      <c r="M1251" s="7"/>
      <c r="N1251" s="7"/>
      <c r="O1251" s="7"/>
      <c r="P1251" s="7"/>
      <c r="Q1251" s="7"/>
      <c r="R1251" s="7"/>
      <c r="S1251" s="7"/>
      <c r="T1251" s="7"/>
      <c r="U1251" s="7"/>
      <c r="V1251" s="8"/>
      <c r="W1251" s="8"/>
      <c r="X1251" s="8"/>
      <c r="Y1251" s="8"/>
      <c r="Z1251" s="8"/>
      <c r="AA1251" s="8"/>
      <c r="AB1251" s="8"/>
      <c r="AC1251" s="8"/>
      <c r="AD1251" s="8"/>
      <c r="AE1251" s="8"/>
      <c r="AF1251" s="8"/>
      <c r="AG1251" s="8"/>
      <c r="AH1251" s="8"/>
      <c r="AI1251" s="8"/>
      <c r="AJ1251" s="8"/>
      <c r="AK1251" s="8"/>
    </row>
    <row r="1252" spans="4:37">
      <c r="D1252" s="6"/>
      <c r="E1252" s="6"/>
      <c r="F1252" s="7"/>
      <c r="G1252" s="7"/>
      <c r="H1252" s="7"/>
      <c r="I1252" s="7"/>
      <c r="J1252" s="7"/>
      <c r="K1252" s="7"/>
      <c r="L1252" s="7"/>
      <c r="M1252" s="7"/>
      <c r="N1252" s="7"/>
      <c r="O1252" s="7"/>
      <c r="P1252" s="7"/>
      <c r="Q1252" s="7"/>
      <c r="R1252" s="7"/>
      <c r="S1252" s="7"/>
      <c r="T1252" s="7"/>
      <c r="U1252" s="7"/>
      <c r="V1252" s="8"/>
      <c r="W1252" s="8"/>
      <c r="X1252" s="8"/>
      <c r="Y1252" s="8"/>
      <c r="Z1252" s="8"/>
      <c r="AA1252" s="8"/>
      <c r="AB1252" s="8"/>
      <c r="AC1252" s="8"/>
      <c r="AD1252" s="8"/>
      <c r="AE1252" s="8"/>
      <c r="AF1252" s="8"/>
      <c r="AG1252" s="8"/>
      <c r="AH1252" s="8"/>
      <c r="AI1252" s="8"/>
      <c r="AJ1252" s="8"/>
      <c r="AK1252" s="8"/>
    </row>
    <row r="1253" spans="4:37">
      <c r="D1253" s="6"/>
      <c r="E1253" s="6"/>
      <c r="F1253" s="7"/>
      <c r="G1253" s="7"/>
      <c r="H1253" s="7"/>
      <c r="I1253" s="7"/>
      <c r="J1253" s="7"/>
      <c r="K1253" s="7"/>
      <c r="L1253" s="7"/>
      <c r="M1253" s="7"/>
      <c r="N1253" s="7"/>
      <c r="O1253" s="7"/>
      <c r="P1253" s="7"/>
      <c r="Q1253" s="7"/>
      <c r="R1253" s="7"/>
      <c r="S1253" s="7"/>
      <c r="T1253" s="7"/>
      <c r="U1253" s="7"/>
      <c r="V1253" s="8"/>
      <c r="W1253" s="8"/>
      <c r="X1253" s="8"/>
      <c r="Y1253" s="8"/>
      <c r="Z1253" s="8"/>
      <c r="AA1253" s="8"/>
      <c r="AB1253" s="8"/>
      <c r="AC1253" s="8"/>
      <c r="AD1253" s="8"/>
      <c r="AE1253" s="8"/>
      <c r="AF1253" s="8"/>
      <c r="AG1253" s="8"/>
      <c r="AH1253" s="8"/>
      <c r="AI1253" s="8"/>
      <c r="AJ1253" s="8"/>
      <c r="AK1253" s="8"/>
    </row>
    <row r="1254" spans="4:37">
      <c r="D1254" s="6"/>
      <c r="E1254" s="6"/>
      <c r="F1254" s="7"/>
      <c r="G1254" s="7"/>
      <c r="H1254" s="7"/>
      <c r="I1254" s="7"/>
      <c r="J1254" s="7"/>
      <c r="K1254" s="7"/>
      <c r="L1254" s="7"/>
      <c r="M1254" s="7"/>
      <c r="N1254" s="7"/>
      <c r="O1254" s="7"/>
      <c r="P1254" s="7"/>
      <c r="Q1254" s="7"/>
      <c r="R1254" s="7"/>
      <c r="S1254" s="7"/>
      <c r="T1254" s="7"/>
      <c r="U1254" s="7"/>
      <c r="V1254" s="8"/>
      <c r="W1254" s="8"/>
      <c r="X1254" s="8"/>
      <c r="Y1254" s="8"/>
      <c r="Z1254" s="8"/>
      <c r="AA1254" s="8"/>
      <c r="AB1254" s="8"/>
      <c r="AC1254" s="8"/>
      <c r="AD1254" s="8"/>
      <c r="AE1254" s="8"/>
      <c r="AF1254" s="8"/>
      <c r="AG1254" s="8"/>
      <c r="AH1254" s="8"/>
      <c r="AI1254" s="8"/>
      <c r="AJ1254" s="8"/>
      <c r="AK1254" s="8"/>
    </row>
    <row r="1255" spans="4:37">
      <c r="D1255" s="6"/>
      <c r="E1255" s="6"/>
      <c r="F1255" s="7"/>
      <c r="G1255" s="7"/>
      <c r="H1255" s="7"/>
      <c r="I1255" s="7"/>
      <c r="J1255" s="7"/>
      <c r="K1255" s="7"/>
      <c r="L1255" s="7"/>
      <c r="M1255" s="7"/>
      <c r="N1255" s="7"/>
      <c r="O1255" s="7"/>
      <c r="P1255" s="7"/>
      <c r="Q1255" s="7"/>
      <c r="R1255" s="7"/>
      <c r="S1255" s="7"/>
      <c r="T1255" s="7"/>
      <c r="U1255" s="7"/>
      <c r="V1255" s="8"/>
      <c r="W1255" s="8"/>
      <c r="X1255" s="8"/>
      <c r="Y1255" s="8"/>
      <c r="Z1255" s="8"/>
      <c r="AA1255" s="8"/>
      <c r="AB1255" s="8"/>
      <c r="AC1255" s="8"/>
      <c r="AD1255" s="8"/>
      <c r="AE1255" s="8"/>
      <c r="AF1255" s="8"/>
      <c r="AG1255" s="8"/>
      <c r="AH1255" s="8"/>
      <c r="AI1255" s="8"/>
      <c r="AJ1255" s="8"/>
      <c r="AK1255" s="8"/>
    </row>
    <row r="1256" spans="4:37">
      <c r="D1256" s="6"/>
      <c r="E1256" s="6"/>
      <c r="F1256" s="7"/>
      <c r="G1256" s="7"/>
      <c r="H1256" s="7"/>
      <c r="I1256" s="7"/>
      <c r="J1256" s="7"/>
      <c r="K1256" s="7"/>
      <c r="L1256" s="7"/>
      <c r="M1256" s="7"/>
      <c r="N1256" s="7"/>
      <c r="O1256" s="7"/>
      <c r="P1256" s="7"/>
      <c r="Q1256" s="7"/>
      <c r="R1256" s="7"/>
      <c r="S1256" s="7"/>
      <c r="T1256" s="7"/>
      <c r="U1256" s="7"/>
      <c r="V1256" s="8"/>
      <c r="W1256" s="8"/>
      <c r="X1256" s="8"/>
      <c r="Y1256" s="8"/>
      <c r="Z1256" s="8"/>
      <c r="AA1256" s="8"/>
      <c r="AB1256" s="8"/>
      <c r="AC1256" s="8"/>
      <c r="AD1256" s="8"/>
      <c r="AE1256" s="8"/>
      <c r="AF1256" s="8"/>
      <c r="AG1256" s="8"/>
      <c r="AH1256" s="8"/>
      <c r="AI1256" s="8"/>
      <c r="AJ1256" s="8"/>
      <c r="AK1256" s="8"/>
    </row>
    <row r="1257" spans="4:37">
      <c r="D1257" s="6"/>
      <c r="E1257" s="6"/>
      <c r="F1257" s="7"/>
      <c r="G1257" s="7"/>
      <c r="H1257" s="7"/>
      <c r="I1257" s="7"/>
      <c r="J1257" s="7"/>
      <c r="K1257" s="7"/>
      <c r="L1257" s="7"/>
      <c r="M1257" s="7"/>
      <c r="N1257" s="7"/>
      <c r="O1257" s="7"/>
      <c r="P1257" s="7"/>
      <c r="Q1257" s="7"/>
      <c r="R1257" s="7"/>
      <c r="S1257" s="7"/>
      <c r="T1257" s="7"/>
      <c r="U1257" s="7"/>
      <c r="V1257" s="8"/>
      <c r="W1257" s="8"/>
      <c r="X1257" s="8"/>
      <c r="Y1257" s="8"/>
      <c r="Z1257" s="8"/>
      <c r="AA1257" s="8"/>
      <c r="AB1257" s="8"/>
      <c r="AC1257" s="8"/>
      <c r="AD1257" s="8"/>
      <c r="AE1257" s="8"/>
      <c r="AF1257" s="8"/>
      <c r="AG1257" s="8"/>
      <c r="AH1257" s="8"/>
      <c r="AI1257" s="8"/>
      <c r="AJ1257" s="8"/>
      <c r="AK1257" s="8"/>
    </row>
    <row r="1258" spans="4:37">
      <c r="D1258" s="6"/>
      <c r="E1258" s="6"/>
      <c r="F1258" s="7"/>
      <c r="G1258" s="7"/>
      <c r="H1258" s="7"/>
      <c r="I1258" s="7"/>
      <c r="J1258" s="7"/>
      <c r="K1258" s="7"/>
      <c r="L1258" s="7"/>
      <c r="M1258" s="7"/>
      <c r="N1258" s="7"/>
      <c r="O1258" s="7"/>
      <c r="P1258" s="7"/>
      <c r="Q1258" s="7"/>
      <c r="R1258" s="7"/>
      <c r="S1258" s="7"/>
      <c r="T1258" s="7"/>
      <c r="U1258" s="7"/>
      <c r="V1258" s="8"/>
      <c r="W1258" s="8"/>
      <c r="X1258" s="8"/>
      <c r="Y1258" s="8"/>
      <c r="Z1258" s="8"/>
      <c r="AA1258" s="8"/>
      <c r="AB1258" s="8"/>
      <c r="AC1258" s="8"/>
      <c r="AD1258" s="8"/>
      <c r="AE1258" s="8"/>
      <c r="AF1258" s="8"/>
      <c r="AG1258" s="8"/>
      <c r="AH1258" s="8"/>
      <c r="AI1258" s="8"/>
      <c r="AJ1258" s="8"/>
      <c r="AK1258" s="8"/>
    </row>
    <row r="1259" spans="4:37">
      <c r="D1259" s="6"/>
      <c r="E1259" s="6"/>
      <c r="F1259" s="7"/>
      <c r="G1259" s="7"/>
      <c r="H1259" s="7"/>
      <c r="I1259" s="7"/>
      <c r="J1259" s="7"/>
      <c r="K1259" s="7"/>
      <c r="L1259" s="7"/>
      <c r="M1259" s="7"/>
      <c r="N1259" s="7"/>
      <c r="O1259" s="7"/>
      <c r="P1259" s="7"/>
      <c r="Q1259" s="7"/>
      <c r="R1259" s="7"/>
      <c r="S1259" s="7"/>
      <c r="T1259" s="7"/>
      <c r="U1259" s="7"/>
      <c r="V1259" s="8"/>
      <c r="W1259" s="8"/>
      <c r="X1259" s="8"/>
      <c r="Y1259" s="8"/>
      <c r="Z1259" s="8"/>
      <c r="AA1259" s="8"/>
      <c r="AB1259" s="8"/>
      <c r="AC1259" s="8"/>
      <c r="AD1259" s="8"/>
      <c r="AE1259" s="8"/>
      <c r="AF1259" s="8"/>
      <c r="AG1259" s="8"/>
      <c r="AH1259" s="8"/>
      <c r="AI1259" s="8"/>
      <c r="AJ1259" s="8"/>
      <c r="AK1259" s="8"/>
    </row>
    <row r="1260" spans="4:37">
      <c r="D1260" s="6"/>
      <c r="E1260" s="6"/>
      <c r="F1260" s="7"/>
      <c r="G1260" s="7"/>
      <c r="H1260" s="7"/>
      <c r="I1260" s="7"/>
      <c r="J1260" s="7"/>
      <c r="K1260" s="7"/>
      <c r="L1260" s="7"/>
      <c r="M1260" s="7"/>
      <c r="N1260" s="7"/>
      <c r="O1260" s="7"/>
      <c r="P1260" s="7"/>
      <c r="Q1260" s="7"/>
      <c r="R1260" s="7"/>
      <c r="S1260" s="7"/>
      <c r="T1260" s="7"/>
      <c r="U1260" s="7"/>
      <c r="V1260" s="8"/>
      <c r="W1260" s="8"/>
      <c r="X1260" s="8"/>
      <c r="Y1260" s="8"/>
      <c r="Z1260" s="8"/>
      <c r="AA1260" s="8"/>
      <c r="AB1260" s="8"/>
      <c r="AC1260" s="8"/>
      <c r="AD1260" s="8"/>
      <c r="AE1260" s="8"/>
      <c r="AF1260" s="8"/>
      <c r="AG1260" s="8"/>
      <c r="AH1260" s="8"/>
      <c r="AI1260" s="8"/>
      <c r="AJ1260" s="8"/>
      <c r="AK1260" s="8"/>
    </row>
    <row r="1261" spans="4:37">
      <c r="D1261" s="6"/>
      <c r="E1261" s="6"/>
      <c r="F1261" s="7"/>
      <c r="G1261" s="7"/>
      <c r="H1261" s="7"/>
      <c r="I1261" s="7"/>
      <c r="J1261" s="7"/>
      <c r="K1261" s="7"/>
      <c r="L1261" s="7"/>
      <c r="M1261" s="7"/>
      <c r="N1261" s="7"/>
      <c r="O1261" s="7"/>
      <c r="P1261" s="7"/>
      <c r="Q1261" s="7"/>
      <c r="R1261" s="7"/>
      <c r="S1261" s="7"/>
      <c r="T1261" s="7"/>
      <c r="U1261" s="7"/>
      <c r="V1261" s="8"/>
      <c r="W1261" s="8"/>
      <c r="X1261" s="8"/>
      <c r="Y1261" s="8"/>
      <c r="Z1261" s="8"/>
      <c r="AA1261" s="8"/>
      <c r="AB1261" s="8"/>
      <c r="AC1261" s="8"/>
      <c r="AD1261" s="8"/>
      <c r="AE1261" s="8"/>
      <c r="AF1261" s="8"/>
      <c r="AG1261" s="8"/>
      <c r="AH1261" s="8"/>
      <c r="AI1261" s="8"/>
      <c r="AJ1261" s="8"/>
      <c r="AK1261" s="8"/>
    </row>
    <row r="1262" spans="4:37">
      <c r="D1262" s="6"/>
      <c r="E1262" s="6"/>
      <c r="F1262" s="7"/>
      <c r="G1262" s="7"/>
      <c r="H1262" s="7"/>
      <c r="I1262" s="7"/>
      <c r="J1262" s="7"/>
      <c r="K1262" s="7"/>
      <c r="L1262" s="7"/>
      <c r="M1262" s="7"/>
      <c r="N1262" s="7"/>
      <c r="O1262" s="7"/>
      <c r="P1262" s="7"/>
      <c r="Q1262" s="7"/>
      <c r="R1262" s="7"/>
      <c r="S1262" s="7"/>
      <c r="T1262" s="7"/>
      <c r="U1262" s="7"/>
      <c r="V1262" s="8"/>
      <c r="W1262" s="8"/>
      <c r="X1262" s="8"/>
      <c r="Y1262" s="8"/>
      <c r="Z1262" s="8"/>
      <c r="AA1262" s="8"/>
      <c r="AB1262" s="8"/>
      <c r="AC1262" s="8"/>
      <c r="AD1262" s="8"/>
      <c r="AE1262" s="8"/>
      <c r="AF1262" s="8"/>
      <c r="AG1262" s="8"/>
      <c r="AH1262" s="8"/>
      <c r="AI1262" s="8"/>
      <c r="AJ1262" s="8"/>
      <c r="AK1262" s="8"/>
    </row>
    <row r="1263" spans="4:37">
      <c r="D1263" s="6"/>
      <c r="E1263" s="6"/>
      <c r="F1263" s="7"/>
      <c r="G1263" s="7"/>
      <c r="H1263" s="7"/>
      <c r="I1263" s="7"/>
      <c r="J1263" s="7"/>
      <c r="K1263" s="7"/>
      <c r="L1263" s="7"/>
      <c r="M1263" s="7"/>
      <c r="N1263" s="7"/>
      <c r="O1263" s="7"/>
      <c r="P1263" s="7"/>
      <c r="Q1263" s="7"/>
      <c r="R1263" s="7"/>
      <c r="S1263" s="7"/>
      <c r="T1263" s="7"/>
      <c r="U1263" s="7"/>
      <c r="V1263" s="8"/>
      <c r="W1263" s="8"/>
      <c r="X1263" s="8"/>
      <c r="Y1263" s="8"/>
      <c r="Z1263" s="8"/>
      <c r="AA1263" s="8"/>
      <c r="AB1263" s="8"/>
      <c r="AC1263" s="8"/>
      <c r="AD1263" s="8"/>
      <c r="AE1263" s="8"/>
      <c r="AF1263" s="8"/>
      <c r="AG1263" s="8"/>
      <c r="AH1263" s="8"/>
      <c r="AI1263" s="8"/>
      <c r="AJ1263" s="8"/>
      <c r="AK1263" s="8"/>
    </row>
    <row r="1264" spans="4:37">
      <c r="D1264" s="6"/>
      <c r="E1264" s="6"/>
      <c r="F1264" s="7"/>
      <c r="G1264" s="7"/>
      <c r="H1264" s="7"/>
      <c r="I1264" s="7"/>
      <c r="J1264" s="7"/>
      <c r="K1264" s="7"/>
      <c r="L1264" s="7"/>
      <c r="M1264" s="7"/>
      <c r="N1264" s="7"/>
      <c r="O1264" s="7"/>
      <c r="P1264" s="7"/>
      <c r="Q1264" s="7"/>
      <c r="R1264" s="7"/>
      <c r="S1264" s="7"/>
      <c r="T1264" s="7"/>
      <c r="U1264" s="7"/>
      <c r="V1264" s="8"/>
      <c r="W1264" s="8"/>
      <c r="X1264" s="8"/>
      <c r="Y1264" s="8"/>
      <c r="Z1264" s="8"/>
      <c r="AA1264" s="8"/>
      <c r="AB1264" s="8"/>
      <c r="AC1264" s="8"/>
      <c r="AD1264" s="8"/>
      <c r="AE1264" s="8"/>
      <c r="AF1264" s="8"/>
      <c r="AG1264" s="8"/>
      <c r="AH1264" s="8"/>
      <c r="AI1264" s="8"/>
      <c r="AJ1264" s="8"/>
      <c r="AK1264" s="8"/>
    </row>
    <row r="1265" spans="4:37">
      <c r="D1265" s="6"/>
      <c r="E1265" s="6"/>
      <c r="F1265" s="7"/>
      <c r="G1265" s="7"/>
      <c r="H1265" s="7"/>
      <c r="I1265" s="7"/>
      <c r="J1265" s="7"/>
      <c r="K1265" s="7"/>
      <c r="L1265" s="7"/>
      <c r="M1265" s="7"/>
      <c r="N1265" s="7"/>
      <c r="O1265" s="7"/>
      <c r="P1265" s="7"/>
      <c r="Q1265" s="7"/>
      <c r="R1265" s="7"/>
      <c r="S1265" s="7"/>
      <c r="T1265" s="7"/>
      <c r="U1265" s="7"/>
      <c r="V1265" s="8"/>
      <c r="W1265" s="8"/>
      <c r="X1265" s="8"/>
      <c r="Y1265" s="8"/>
      <c r="Z1265" s="8"/>
      <c r="AA1265" s="8"/>
      <c r="AB1265" s="8"/>
      <c r="AC1265" s="8"/>
      <c r="AD1265" s="8"/>
      <c r="AE1265" s="8"/>
      <c r="AF1265" s="8"/>
      <c r="AG1265" s="8"/>
      <c r="AH1265" s="8"/>
      <c r="AI1265" s="8"/>
      <c r="AJ1265" s="8"/>
      <c r="AK1265" s="8"/>
    </row>
    <row r="1266" spans="4:37">
      <c r="D1266" s="6"/>
      <c r="E1266" s="6"/>
      <c r="F1266" s="7"/>
      <c r="G1266" s="7"/>
      <c r="H1266" s="7"/>
      <c r="I1266" s="7"/>
      <c r="J1266" s="7"/>
      <c r="K1266" s="7"/>
      <c r="L1266" s="7"/>
      <c r="M1266" s="7"/>
      <c r="N1266" s="7"/>
      <c r="O1266" s="7"/>
      <c r="P1266" s="7"/>
      <c r="Q1266" s="7"/>
      <c r="R1266" s="7"/>
      <c r="S1266" s="7"/>
      <c r="T1266" s="7"/>
      <c r="U1266" s="7"/>
      <c r="V1266" s="8"/>
      <c r="W1266" s="8"/>
      <c r="X1266" s="8"/>
      <c r="Y1266" s="8"/>
      <c r="Z1266" s="8"/>
      <c r="AA1266" s="8"/>
      <c r="AB1266" s="8"/>
      <c r="AC1266" s="8"/>
      <c r="AD1266" s="8"/>
      <c r="AE1266" s="8"/>
      <c r="AF1266" s="8"/>
      <c r="AG1266" s="8"/>
      <c r="AH1266" s="8"/>
      <c r="AI1266" s="8"/>
      <c r="AJ1266" s="8"/>
      <c r="AK1266" s="8"/>
    </row>
    <row r="1267" spans="4:37">
      <c r="D1267" s="6"/>
      <c r="E1267" s="6"/>
      <c r="F1267" s="7"/>
      <c r="G1267" s="7"/>
      <c r="H1267" s="7"/>
      <c r="I1267" s="7"/>
      <c r="J1267" s="7"/>
      <c r="K1267" s="7"/>
      <c r="L1267" s="7"/>
      <c r="M1267" s="7"/>
      <c r="N1267" s="7"/>
      <c r="O1267" s="7"/>
      <c r="P1267" s="7"/>
      <c r="Q1267" s="7"/>
      <c r="R1267" s="7"/>
      <c r="S1267" s="7"/>
      <c r="T1267" s="7"/>
      <c r="U1267" s="7"/>
      <c r="V1267" s="8"/>
      <c r="W1267" s="8"/>
      <c r="X1267" s="8"/>
      <c r="Y1267" s="8"/>
      <c r="Z1267" s="8"/>
      <c r="AA1267" s="8"/>
      <c r="AB1267" s="8"/>
      <c r="AC1267" s="8"/>
      <c r="AD1267" s="8"/>
      <c r="AE1267" s="8"/>
      <c r="AF1267" s="8"/>
      <c r="AG1267" s="8"/>
      <c r="AH1267" s="8"/>
      <c r="AI1267" s="8"/>
      <c r="AJ1267" s="8"/>
      <c r="AK1267" s="8"/>
    </row>
    <row r="1268" spans="4:37">
      <c r="D1268" s="6"/>
      <c r="E1268" s="6"/>
      <c r="F1268" s="7"/>
      <c r="G1268" s="7"/>
      <c r="H1268" s="7"/>
      <c r="I1268" s="7"/>
      <c r="J1268" s="7"/>
      <c r="K1268" s="7"/>
      <c r="L1268" s="7"/>
      <c r="M1268" s="7"/>
      <c r="N1268" s="7"/>
      <c r="O1268" s="7"/>
      <c r="P1268" s="7"/>
      <c r="Q1268" s="7"/>
      <c r="R1268" s="7"/>
      <c r="S1268" s="7"/>
      <c r="T1268" s="7"/>
      <c r="U1268" s="7"/>
      <c r="V1268" s="8"/>
      <c r="W1268" s="8"/>
      <c r="X1268" s="8"/>
      <c r="Y1268" s="8"/>
      <c r="Z1268" s="8"/>
      <c r="AA1268" s="8"/>
      <c r="AB1268" s="8"/>
      <c r="AC1268" s="8"/>
      <c r="AD1268" s="8"/>
      <c r="AE1268" s="8"/>
      <c r="AF1268" s="8"/>
      <c r="AG1268" s="8"/>
      <c r="AH1268" s="8"/>
      <c r="AI1268" s="8"/>
      <c r="AJ1268" s="8"/>
      <c r="AK1268" s="8"/>
    </row>
    <row r="1269" spans="4:37">
      <c r="D1269" s="6"/>
      <c r="E1269" s="6"/>
      <c r="F1269" s="7"/>
      <c r="G1269" s="7"/>
      <c r="H1269" s="7"/>
      <c r="I1269" s="7"/>
      <c r="J1269" s="7"/>
      <c r="K1269" s="7"/>
      <c r="L1269" s="7"/>
      <c r="M1269" s="7"/>
      <c r="N1269" s="7"/>
      <c r="O1269" s="7"/>
      <c r="P1269" s="7"/>
      <c r="Q1269" s="7"/>
      <c r="R1269" s="7"/>
      <c r="S1269" s="7"/>
      <c r="T1269" s="7"/>
      <c r="U1269" s="7"/>
      <c r="V1269" s="8"/>
      <c r="W1269" s="8"/>
      <c r="X1269" s="8"/>
      <c r="Y1269" s="8"/>
      <c r="Z1269" s="8"/>
      <c r="AA1269" s="8"/>
      <c r="AB1269" s="8"/>
      <c r="AC1269" s="8"/>
      <c r="AD1269" s="8"/>
      <c r="AE1269" s="8"/>
      <c r="AF1269" s="8"/>
      <c r="AG1269" s="8"/>
      <c r="AH1269" s="8"/>
      <c r="AI1269" s="8"/>
      <c r="AJ1269" s="8"/>
      <c r="AK1269" s="8"/>
    </row>
    <row r="1270" spans="4:37">
      <c r="D1270" s="6"/>
      <c r="E1270" s="6"/>
      <c r="F1270" s="7"/>
      <c r="G1270" s="7"/>
      <c r="H1270" s="7"/>
      <c r="I1270" s="7"/>
      <c r="J1270" s="7"/>
      <c r="K1270" s="7"/>
      <c r="L1270" s="7"/>
      <c r="M1270" s="7"/>
      <c r="N1270" s="7"/>
      <c r="O1270" s="7"/>
      <c r="P1270" s="7"/>
      <c r="Q1270" s="7"/>
      <c r="R1270" s="7"/>
      <c r="S1270" s="7"/>
      <c r="T1270" s="7"/>
      <c r="U1270" s="7"/>
      <c r="V1270" s="8"/>
      <c r="W1270" s="8"/>
      <c r="X1270" s="8"/>
      <c r="Y1270" s="8"/>
      <c r="Z1270" s="8"/>
      <c r="AA1270" s="8"/>
      <c r="AB1270" s="8"/>
      <c r="AC1270" s="8"/>
      <c r="AD1270" s="8"/>
      <c r="AE1270" s="8"/>
      <c r="AF1270" s="8"/>
      <c r="AG1270" s="8"/>
      <c r="AH1270" s="8"/>
      <c r="AI1270" s="8"/>
      <c r="AJ1270" s="8"/>
      <c r="AK1270" s="8"/>
    </row>
    <row r="1271" spans="4:37">
      <c r="D1271" s="6"/>
      <c r="E1271" s="6"/>
      <c r="F1271" s="7"/>
      <c r="G1271" s="7"/>
      <c r="H1271" s="7"/>
      <c r="I1271" s="7"/>
      <c r="J1271" s="7"/>
      <c r="K1271" s="7"/>
      <c r="L1271" s="7"/>
      <c r="M1271" s="7"/>
      <c r="N1271" s="7"/>
      <c r="O1271" s="7"/>
      <c r="P1271" s="7"/>
      <c r="Q1271" s="7"/>
      <c r="R1271" s="7"/>
      <c r="S1271" s="7"/>
      <c r="T1271" s="7"/>
      <c r="U1271" s="7"/>
      <c r="V1271" s="8"/>
      <c r="W1271" s="8"/>
      <c r="X1271" s="8"/>
      <c r="Y1271" s="8"/>
      <c r="Z1271" s="8"/>
      <c r="AA1271" s="8"/>
      <c r="AB1271" s="8"/>
      <c r="AC1271" s="8"/>
      <c r="AD1271" s="8"/>
      <c r="AE1271" s="8"/>
      <c r="AF1271" s="8"/>
      <c r="AG1271" s="8"/>
      <c r="AH1271" s="8"/>
      <c r="AI1271" s="8"/>
      <c r="AJ1271" s="8"/>
      <c r="AK1271" s="8"/>
    </row>
    <row r="1272" spans="4:37">
      <c r="D1272" s="6"/>
      <c r="E1272" s="6"/>
      <c r="F1272" s="7"/>
      <c r="G1272" s="7"/>
      <c r="H1272" s="7"/>
      <c r="I1272" s="7"/>
      <c r="J1272" s="7"/>
      <c r="K1272" s="7"/>
      <c r="L1272" s="7"/>
      <c r="M1272" s="7"/>
      <c r="N1272" s="7"/>
      <c r="O1272" s="7"/>
      <c r="P1272" s="7"/>
      <c r="Q1272" s="7"/>
      <c r="R1272" s="7"/>
      <c r="S1272" s="7"/>
      <c r="T1272" s="7"/>
      <c r="U1272" s="7"/>
      <c r="V1272" s="8"/>
      <c r="W1272" s="8"/>
      <c r="X1272" s="8"/>
      <c r="Y1272" s="8"/>
      <c r="Z1272" s="8"/>
      <c r="AA1272" s="8"/>
      <c r="AB1272" s="8"/>
      <c r="AC1272" s="8"/>
      <c r="AD1272" s="8"/>
      <c r="AE1272" s="8"/>
      <c r="AF1272" s="8"/>
      <c r="AG1272" s="8"/>
      <c r="AH1272" s="8"/>
      <c r="AI1272" s="8"/>
      <c r="AJ1272" s="8"/>
      <c r="AK1272" s="8"/>
    </row>
    <row r="1273" spans="4:37">
      <c r="D1273" s="6"/>
      <c r="E1273" s="6"/>
      <c r="F1273" s="7"/>
      <c r="G1273" s="7"/>
      <c r="H1273" s="7"/>
      <c r="I1273" s="7"/>
      <c r="J1273" s="7"/>
      <c r="K1273" s="7"/>
      <c r="L1273" s="7"/>
      <c r="M1273" s="7"/>
      <c r="N1273" s="7"/>
      <c r="O1273" s="7"/>
      <c r="P1273" s="7"/>
      <c r="Q1273" s="7"/>
      <c r="R1273" s="7"/>
      <c r="S1273" s="7"/>
      <c r="T1273" s="7"/>
      <c r="U1273" s="7"/>
      <c r="V1273" s="8"/>
      <c r="W1273" s="8"/>
      <c r="X1273" s="8"/>
      <c r="Y1273" s="8"/>
      <c r="Z1273" s="8"/>
      <c r="AA1273" s="8"/>
      <c r="AB1273" s="8"/>
      <c r="AC1273" s="8"/>
      <c r="AD1273" s="8"/>
      <c r="AE1273" s="8"/>
      <c r="AF1273" s="8"/>
      <c r="AG1273" s="8"/>
      <c r="AH1273" s="8"/>
      <c r="AI1273" s="8"/>
      <c r="AJ1273" s="8"/>
      <c r="AK1273" s="8"/>
    </row>
    <row r="1274" spans="4:37">
      <c r="D1274" s="6"/>
      <c r="E1274" s="6"/>
      <c r="F1274" s="7"/>
      <c r="G1274" s="7"/>
      <c r="H1274" s="7"/>
      <c r="I1274" s="7"/>
      <c r="J1274" s="7"/>
      <c r="K1274" s="7"/>
      <c r="L1274" s="7"/>
      <c r="M1274" s="7"/>
      <c r="N1274" s="7"/>
      <c r="O1274" s="7"/>
      <c r="P1274" s="7"/>
      <c r="Q1274" s="7"/>
      <c r="R1274" s="7"/>
      <c r="S1274" s="7"/>
      <c r="T1274" s="7"/>
      <c r="U1274" s="7"/>
      <c r="V1274" s="8"/>
      <c r="W1274" s="8"/>
      <c r="X1274" s="8"/>
      <c r="Y1274" s="8"/>
      <c r="Z1274" s="8"/>
      <c r="AA1274" s="8"/>
      <c r="AB1274" s="8"/>
      <c r="AC1274" s="8"/>
      <c r="AD1274" s="8"/>
      <c r="AE1274" s="8"/>
      <c r="AF1274" s="8"/>
      <c r="AG1274" s="8"/>
      <c r="AH1274" s="8"/>
      <c r="AI1274" s="8"/>
      <c r="AJ1274" s="8"/>
      <c r="AK1274" s="8"/>
    </row>
    <row r="1275" spans="4:37">
      <c r="D1275" s="6"/>
      <c r="E1275" s="6"/>
      <c r="F1275" s="7"/>
      <c r="G1275" s="7"/>
      <c r="H1275" s="7"/>
      <c r="I1275" s="7"/>
      <c r="J1275" s="7"/>
      <c r="K1275" s="7"/>
      <c r="L1275" s="7"/>
      <c r="M1275" s="7"/>
      <c r="N1275" s="7"/>
      <c r="O1275" s="7"/>
      <c r="P1275" s="7"/>
      <c r="Q1275" s="7"/>
      <c r="R1275" s="7"/>
      <c r="S1275" s="7"/>
      <c r="T1275" s="7"/>
      <c r="U1275" s="7"/>
      <c r="V1275" s="8"/>
      <c r="W1275" s="8"/>
      <c r="X1275" s="8"/>
      <c r="Y1275" s="8"/>
      <c r="Z1275" s="8"/>
      <c r="AA1275" s="8"/>
      <c r="AB1275" s="8"/>
      <c r="AC1275" s="8"/>
      <c r="AD1275" s="8"/>
      <c r="AE1275" s="8"/>
      <c r="AF1275" s="8"/>
      <c r="AG1275" s="8"/>
      <c r="AH1275" s="8"/>
      <c r="AI1275" s="8"/>
      <c r="AJ1275" s="8"/>
      <c r="AK1275" s="8"/>
    </row>
    <row r="1276" spans="4:37">
      <c r="D1276" s="6"/>
      <c r="E1276" s="6"/>
      <c r="F1276" s="7"/>
      <c r="G1276" s="7"/>
      <c r="H1276" s="7"/>
      <c r="I1276" s="7"/>
      <c r="J1276" s="7"/>
      <c r="K1276" s="7"/>
      <c r="L1276" s="7"/>
      <c r="M1276" s="7"/>
      <c r="N1276" s="7"/>
      <c r="O1276" s="7"/>
      <c r="P1276" s="7"/>
      <c r="Q1276" s="7"/>
      <c r="R1276" s="7"/>
      <c r="S1276" s="7"/>
      <c r="T1276" s="7"/>
      <c r="U1276" s="7"/>
      <c r="V1276" s="8"/>
      <c r="W1276" s="8"/>
      <c r="X1276" s="8"/>
      <c r="Y1276" s="8"/>
      <c r="Z1276" s="8"/>
      <c r="AA1276" s="8"/>
      <c r="AB1276" s="8"/>
      <c r="AC1276" s="8"/>
      <c r="AD1276" s="8"/>
      <c r="AE1276" s="8"/>
      <c r="AF1276" s="8"/>
      <c r="AG1276" s="8"/>
      <c r="AH1276" s="8"/>
      <c r="AI1276" s="8"/>
      <c r="AJ1276" s="8"/>
      <c r="AK1276" s="8"/>
    </row>
    <row r="1277" spans="4:37">
      <c r="D1277" s="6"/>
      <c r="E1277" s="6"/>
      <c r="F1277" s="7"/>
      <c r="G1277" s="7"/>
      <c r="H1277" s="7"/>
      <c r="I1277" s="7"/>
      <c r="J1277" s="7"/>
      <c r="K1277" s="7"/>
      <c r="L1277" s="7"/>
      <c r="M1277" s="7"/>
      <c r="N1277" s="7"/>
      <c r="O1277" s="7"/>
      <c r="P1277" s="7"/>
      <c r="Q1277" s="7"/>
      <c r="R1277" s="7"/>
      <c r="S1277" s="7"/>
      <c r="T1277" s="7"/>
      <c r="U1277" s="7"/>
      <c r="V1277" s="8"/>
      <c r="W1277" s="8"/>
      <c r="X1277" s="8"/>
      <c r="Y1277" s="8"/>
      <c r="Z1277" s="8"/>
      <c r="AA1277" s="8"/>
      <c r="AB1277" s="8"/>
      <c r="AC1277" s="8"/>
      <c r="AD1277" s="8"/>
      <c r="AE1277" s="8"/>
      <c r="AF1277" s="8"/>
      <c r="AG1277" s="8"/>
      <c r="AH1277" s="8"/>
      <c r="AI1277" s="8"/>
      <c r="AJ1277" s="8"/>
      <c r="AK1277" s="8"/>
    </row>
    <row r="1278" spans="4:37">
      <c r="D1278" s="6"/>
      <c r="E1278" s="6"/>
      <c r="F1278" s="7"/>
      <c r="G1278" s="7"/>
      <c r="H1278" s="7"/>
      <c r="I1278" s="7"/>
      <c r="J1278" s="7"/>
      <c r="K1278" s="7"/>
      <c r="L1278" s="7"/>
      <c r="M1278" s="7"/>
      <c r="N1278" s="7"/>
      <c r="O1278" s="7"/>
      <c r="P1278" s="7"/>
      <c r="Q1278" s="7"/>
      <c r="R1278" s="7"/>
      <c r="S1278" s="7"/>
      <c r="T1278" s="7"/>
      <c r="U1278" s="7"/>
      <c r="V1278" s="8"/>
      <c r="W1278" s="8"/>
      <c r="X1278" s="8"/>
      <c r="Y1278" s="8"/>
      <c r="Z1278" s="8"/>
      <c r="AA1278" s="8"/>
      <c r="AB1278" s="8"/>
      <c r="AC1278" s="8"/>
      <c r="AD1278" s="8"/>
      <c r="AE1278" s="8"/>
      <c r="AF1278" s="8"/>
      <c r="AG1278" s="8"/>
      <c r="AH1278" s="8"/>
      <c r="AI1278" s="8"/>
      <c r="AJ1278" s="8"/>
      <c r="AK1278" s="8"/>
    </row>
    <row r="1279" spans="4:37">
      <c r="D1279" s="6"/>
      <c r="E1279" s="6"/>
      <c r="F1279" s="7"/>
      <c r="G1279" s="7"/>
      <c r="H1279" s="7"/>
      <c r="I1279" s="7"/>
      <c r="J1279" s="7"/>
      <c r="K1279" s="7"/>
      <c r="L1279" s="7"/>
      <c r="M1279" s="7"/>
      <c r="N1279" s="7"/>
      <c r="O1279" s="7"/>
      <c r="P1279" s="7"/>
      <c r="Q1279" s="7"/>
      <c r="R1279" s="7"/>
      <c r="S1279" s="7"/>
      <c r="T1279" s="7"/>
      <c r="U1279" s="7"/>
      <c r="V1279" s="8"/>
      <c r="W1279" s="8"/>
      <c r="X1279" s="8"/>
      <c r="Y1279" s="8"/>
      <c r="Z1279" s="8"/>
      <c r="AA1279" s="8"/>
      <c r="AB1279" s="8"/>
      <c r="AC1279" s="8"/>
      <c r="AD1279" s="8"/>
      <c r="AE1279" s="8"/>
      <c r="AF1279" s="8"/>
      <c r="AG1279" s="8"/>
      <c r="AH1279" s="8"/>
      <c r="AI1279" s="8"/>
      <c r="AJ1279" s="8"/>
      <c r="AK1279" s="8"/>
    </row>
    <row r="1280" spans="4:37">
      <c r="D1280" s="6"/>
      <c r="E1280" s="6"/>
      <c r="F1280" s="7"/>
      <c r="G1280" s="7"/>
      <c r="H1280" s="7"/>
      <c r="I1280" s="7"/>
      <c r="J1280" s="7"/>
      <c r="K1280" s="7"/>
      <c r="L1280" s="7"/>
      <c r="M1280" s="7"/>
      <c r="N1280" s="7"/>
      <c r="O1280" s="7"/>
      <c r="P1280" s="7"/>
      <c r="Q1280" s="7"/>
      <c r="R1280" s="7"/>
      <c r="S1280" s="7"/>
      <c r="T1280" s="7"/>
      <c r="U1280" s="7"/>
      <c r="V1280" s="8"/>
      <c r="W1280" s="8"/>
      <c r="X1280" s="8"/>
      <c r="Y1280" s="8"/>
      <c r="Z1280" s="8"/>
      <c r="AA1280" s="8"/>
      <c r="AB1280" s="8"/>
      <c r="AC1280" s="8"/>
      <c r="AD1280" s="8"/>
      <c r="AE1280" s="8"/>
      <c r="AF1280" s="8"/>
      <c r="AG1280" s="8"/>
      <c r="AH1280" s="8"/>
      <c r="AI1280" s="8"/>
      <c r="AJ1280" s="8"/>
      <c r="AK1280" s="8"/>
    </row>
    <row r="1281" spans="4:37">
      <c r="D1281" s="6"/>
      <c r="E1281" s="6"/>
      <c r="F1281" s="7"/>
      <c r="G1281" s="7"/>
      <c r="H1281" s="7"/>
      <c r="I1281" s="7"/>
      <c r="J1281" s="7"/>
      <c r="K1281" s="7"/>
      <c r="L1281" s="7"/>
      <c r="M1281" s="7"/>
      <c r="N1281" s="7"/>
      <c r="O1281" s="7"/>
      <c r="P1281" s="7"/>
      <c r="Q1281" s="7"/>
      <c r="R1281" s="7"/>
      <c r="S1281" s="7"/>
      <c r="T1281" s="7"/>
      <c r="U1281" s="7"/>
      <c r="V1281" s="8"/>
      <c r="W1281" s="8"/>
      <c r="X1281" s="8"/>
      <c r="Y1281" s="8"/>
      <c r="Z1281" s="8"/>
      <c r="AA1281" s="8"/>
      <c r="AB1281" s="8"/>
      <c r="AC1281" s="8"/>
      <c r="AD1281" s="8"/>
      <c r="AE1281" s="8"/>
      <c r="AF1281" s="8"/>
      <c r="AG1281" s="8"/>
      <c r="AH1281" s="8"/>
      <c r="AI1281" s="8"/>
      <c r="AJ1281" s="8"/>
      <c r="AK1281" s="8"/>
    </row>
    <row r="1282" spans="4:37">
      <c r="D1282" s="6"/>
      <c r="E1282" s="6"/>
      <c r="F1282" s="7"/>
      <c r="G1282" s="7"/>
      <c r="H1282" s="7"/>
      <c r="I1282" s="7"/>
      <c r="J1282" s="7"/>
      <c r="K1282" s="7"/>
      <c r="L1282" s="7"/>
      <c r="M1282" s="7"/>
      <c r="N1282" s="7"/>
      <c r="O1282" s="7"/>
      <c r="P1282" s="7"/>
      <c r="Q1282" s="7"/>
      <c r="R1282" s="7"/>
      <c r="S1282" s="7"/>
      <c r="T1282" s="7"/>
      <c r="U1282" s="7"/>
      <c r="V1282" s="8"/>
      <c r="W1282" s="8"/>
      <c r="X1282" s="8"/>
      <c r="Y1282" s="8"/>
      <c r="Z1282" s="8"/>
      <c r="AA1282" s="8"/>
      <c r="AB1282" s="8"/>
      <c r="AC1282" s="8"/>
      <c r="AD1282" s="8"/>
      <c r="AE1282" s="8"/>
      <c r="AF1282" s="8"/>
      <c r="AG1282" s="8"/>
      <c r="AH1282" s="8"/>
      <c r="AI1282" s="8"/>
      <c r="AJ1282" s="8"/>
      <c r="AK1282" s="8"/>
    </row>
    <row r="1283" spans="4:37">
      <c r="D1283" s="6"/>
      <c r="E1283" s="6"/>
      <c r="F1283" s="7"/>
      <c r="G1283" s="7"/>
      <c r="H1283" s="7"/>
      <c r="I1283" s="7"/>
      <c r="J1283" s="7"/>
      <c r="K1283" s="7"/>
      <c r="L1283" s="7"/>
      <c r="M1283" s="7"/>
      <c r="N1283" s="7"/>
      <c r="O1283" s="7"/>
      <c r="P1283" s="7"/>
      <c r="Q1283" s="7"/>
      <c r="R1283" s="7"/>
      <c r="S1283" s="7"/>
      <c r="T1283" s="7"/>
      <c r="U1283" s="7"/>
      <c r="V1283" s="8"/>
      <c r="W1283" s="8"/>
      <c r="X1283" s="8"/>
      <c r="Y1283" s="8"/>
      <c r="Z1283" s="8"/>
      <c r="AA1283" s="8"/>
      <c r="AB1283" s="8"/>
      <c r="AC1283" s="8"/>
      <c r="AD1283" s="8"/>
      <c r="AE1283" s="8"/>
      <c r="AF1283" s="8"/>
      <c r="AG1283" s="8"/>
      <c r="AH1283" s="8"/>
      <c r="AI1283" s="8"/>
      <c r="AJ1283" s="8"/>
      <c r="AK1283" s="8"/>
    </row>
    <row r="1284" spans="4:37">
      <c r="D1284" s="6"/>
      <c r="E1284" s="6"/>
      <c r="F1284" s="7"/>
      <c r="G1284" s="7"/>
      <c r="H1284" s="7"/>
      <c r="I1284" s="7"/>
      <c r="J1284" s="7"/>
      <c r="K1284" s="7"/>
      <c r="L1284" s="7"/>
      <c r="M1284" s="7"/>
      <c r="N1284" s="7"/>
      <c r="O1284" s="7"/>
      <c r="P1284" s="7"/>
      <c r="Q1284" s="7"/>
      <c r="R1284" s="7"/>
      <c r="S1284" s="7"/>
      <c r="T1284" s="7"/>
      <c r="U1284" s="7"/>
      <c r="V1284" s="8"/>
      <c r="W1284" s="8"/>
      <c r="X1284" s="8"/>
      <c r="Y1284" s="8"/>
      <c r="Z1284" s="8"/>
      <c r="AA1284" s="8"/>
      <c r="AB1284" s="8"/>
      <c r="AC1284" s="8"/>
      <c r="AD1284" s="8"/>
      <c r="AE1284" s="8"/>
      <c r="AF1284" s="8"/>
      <c r="AG1284" s="8"/>
      <c r="AH1284" s="8"/>
      <c r="AI1284" s="8"/>
      <c r="AJ1284" s="8"/>
      <c r="AK1284" s="8"/>
    </row>
    <row r="1285" spans="4:37">
      <c r="D1285" s="6"/>
      <c r="E1285" s="6"/>
      <c r="F1285" s="7"/>
      <c r="G1285" s="7"/>
      <c r="H1285" s="7"/>
      <c r="I1285" s="7"/>
      <c r="J1285" s="7"/>
      <c r="K1285" s="7"/>
      <c r="L1285" s="7"/>
      <c r="M1285" s="7"/>
      <c r="N1285" s="7"/>
      <c r="O1285" s="7"/>
      <c r="P1285" s="7"/>
      <c r="Q1285" s="7"/>
      <c r="R1285" s="7"/>
      <c r="S1285" s="7"/>
      <c r="T1285" s="7"/>
      <c r="U1285" s="7"/>
      <c r="V1285" s="8"/>
      <c r="W1285" s="8"/>
      <c r="X1285" s="8"/>
      <c r="Y1285" s="8"/>
      <c r="Z1285" s="8"/>
      <c r="AA1285" s="8"/>
      <c r="AB1285" s="8"/>
      <c r="AC1285" s="8"/>
      <c r="AD1285" s="8"/>
      <c r="AE1285" s="8"/>
      <c r="AF1285" s="8"/>
      <c r="AG1285" s="8"/>
      <c r="AH1285" s="8"/>
      <c r="AI1285" s="8"/>
      <c r="AJ1285" s="8"/>
      <c r="AK1285" s="8"/>
    </row>
    <row r="1286" spans="4:37">
      <c r="D1286" s="6"/>
      <c r="E1286" s="6"/>
      <c r="F1286" s="7"/>
      <c r="G1286" s="7"/>
      <c r="H1286" s="7"/>
      <c r="I1286" s="7"/>
      <c r="J1286" s="7"/>
      <c r="K1286" s="7"/>
      <c r="L1286" s="7"/>
      <c r="M1286" s="7"/>
      <c r="N1286" s="7"/>
      <c r="O1286" s="7"/>
      <c r="P1286" s="7"/>
      <c r="Q1286" s="7"/>
      <c r="R1286" s="7"/>
      <c r="S1286" s="7"/>
      <c r="T1286" s="7"/>
      <c r="U1286" s="7"/>
      <c r="V1286" s="8"/>
      <c r="W1286" s="8"/>
      <c r="X1286" s="8"/>
      <c r="Y1286" s="8"/>
      <c r="Z1286" s="8"/>
      <c r="AA1286" s="8"/>
      <c r="AB1286" s="8"/>
      <c r="AC1286" s="8"/>
      <c r="AD1286" s="8"/>
      <c r="AE1286" s="8"/>
      <c r="AF1286" s="8"/>
      <c r="AG1286" s="8"/>
      <c r="AH1286" s="8"/>
      <c r="AI1286" s="8"/>
      <c r="AJ1286" s="8"/>
      <c r="AK1286" s="8"/>
    </row>
    <row r="1287" spans="4:37">
      <c r="D1287" s="6"/>
      <c r="E1287" s="6"/>
      <c r="F1287" s="7"/>
      <c r="G1287" s="7"/>
      <c r="H1287" s="7"/>
      <c r="I1287" s="7"/>
      <c r="J1287" s="7"/>
      <c r="K1287" s="7"/>
      <c r="L1287" s="7"/>
      <c r="M1287" s="7"/>
      <c r="N1287" s="7"/>
      <c r="O1287" s="7"/>
      <c r="P1287" s="7"/>
      <c r="Q1287" s="7"/>
      <c r="R1287" s="7"/>
      <c r="S1287" s="7"/>
      <c r="T1287" s="7"/>
      <c r="U1287" s="7"/>
      <c r="V1287" s="8"/>
      <c r="W1287" s="8"/>
      <c r="X1287" s="8"/>
      <c r="Y1287" s="8"/>
      <c r="Z1287" s="8"/>
      <c r="AA1287" s="8"/>
      <c r="AB1287" s="8"/>
      <c r="AC1287" s="8"/>
      <c r="AD1287" s="8"/>
      <c r="AE1287" s="8"/>
      <c r="AF1287" s="8"/>
      <c r="AG1287" s="8"/>
      <c r="AH1287" s="8"/>
      <c r="AI1287" s="8"/>
      <c r="AJ1287" s="8"/>
      <c r="AK1287" s="8"/>
    </row>
    <row r="1288" spans="4:37">
      <c r="D1288" s="6"/>
      <c r="E1288" s="6"/>
      <c r="F1288" s="7"/>
      <c r="G1288" s="7"/>
      <c r="H1288" s="7"/>
      <c r="I1288" s="7"/>
      <c r="J1288" s="7"/>
      <c r="K1288" s="7"/>
      <c r="L1288" s="7"/>
      <c r="M1288" s="7"/>
      <c r="N1288" s="7"/>
      <c r="O1288" s="7"/>
      <c r="P1288" s="7"/>
      <c r="Q1288" s="7"/>
      <c r="R1288" s="7"/>
      <c r="S1288" s="7"/>
      <c r="T1288" s="7"/>
      <c r="U1288" s="7"/>
      <c r="V1288" s="8"/>
      <c r="W1288" s="8"/>
      <c r="X1288" s="8"/>
      <c r="Y1288" s="8"/>
      <c r="Z1288" s="8"/>
      <c r="AA1288" s="8"/>
      <c r="AB1288" s="8"/>
      <c r="AC1288" s="8"/>
      <c r="AD1288" s="8"/>
      <c r="AE1288" s="8"/>
      <c r="AF1288" s="8"/>
      <c r="AG1288" s="8"/>
      <c r="AH1288" s="8"/>
      <c r="AI1288" s="8"/>
      <c r="AJ1288" s="8"/>
      <c r="AK1288" s="8"/>
    </row>
    <row r="1289" spans="4:37">
      <c r="D1289" s="6"/>
      <c r="E1289" s="6"/>
      <c r="F1289" s="7"/>
      <c r="G1289" s="7"/>
      <c r="H1289" s="7"/>
      <c r="I1289" s="7"/>
      <c r="J1289" s="7"/>
      <c r="K1289" s="7"/>
      <c r="L1289" s="7"/>
      <c r="M1289" s="7"/>
      <c r="N1289" s="7"/>
      <c r="O1289" s="7"/>
      <c r="P1289" s="7"/>
      <c r="Q1289" s="7"/>
      <c r="R1289" s="7"/>
      <c r="S1289" s="7"/>
      <c r="T1289" s="7"/>
      <c r="U1289" s="7"/>
      <c r="V1289" s="8"/>
      <c r="W1289" s="8"/>
      <c r="X1289" s="8"/>
      <c r="Y1289" s="8"/>
      <c r="Z1289" s="8"/>
      <c r="AA1289" s="8"/>
      <c r="AB1289" s="8"/>
      <c r="AC1289" s="8"/>
      <c r="AD1289" s="8"/>
      <c r="AE1289" s="8"/>
      <c r="AF1289" s="8"/>
      <c r="AG1289" s="8"/>
      <c r="AH1289" s="8"/>
      <c r="AI1289" s="8"/>
      <c r="AJ1289" s="8"/>
      <c r="AK1289" s="8"/>
    </row>
    <row r="1290" spans="4:37">
      <c r="D1290" s="6"/>
      <c r="E1290" s="6"/>
      <c r="F1290" s="7"/>
      <c r="G1290" s="7"/>
      <c r="H1290" s="7"/>
      <c r="I1290" s="7"/>
      <c r="J1290" s="7"/>
      <c r="K1290" s="7"/>
      <c r="L1290" s="7"/>
      <c r="M1290" s="7"/>
      <c r="N1290" s="7"/>
      <c r="O1290" s="7"/>
      <c r="P1290" s="7"/>
      <c r="Q1290" s="7"/>
      <c r="R1290" s="7"/>
      <c r="S1290" s="7"/>
      <c r="T1290" s="7"/>
      <c r="U1290" s="7"/>
      <c r="V1290" s="8"/>
      <c r="W1290" s="8"/>
      <c r="X1290" s="8"/>
      <c r="Y1290" s="8"/>
      <c r="Z1290" s="8"/>
      <c r="AA1290" s="8"/>
      <c r="AB1290" s="8"/>
      <c r="AC1290" s="8"/>
      <c r="AD1290" s="8"/>
      <c r="AE1290" s="8"/>
      <c r="AF1290" s="8"/>
      <c r="AG1290" s="8"/>
      <c r="AH1290" s="8"/>
      <c r="AI1290" s="8"/>
      <c r="AJ1290" s="8"/>
      <c r="AK1290" s="8"/>
    </row>
    <row r="1291" spans="4:37">
      <c r="D1291" s="6"/>
      <c r="E1291" s="6"/>
      <c r="F1291" s="7"/>
      <c r="G1291" s="7"/>
      <c r="H1291" s="7"/>
      <c r="I1291" s="7"/>
      <c r="J1291" s="7"/>
      <c r="K1291" s="7"/>
      <c r="L1291" s="7"/>
      <c r="M1291" s="7"/>
      <c r="N1291" s="7"/>
      <c r="O1291" s="7"/>
      <c r="P1291" s="7"/>
      <c r="Q1291" s="7"/>
      <c r="R1291" s="7"/>
      <c r="S1291" s="7"/>
      <c r="T1291" s="7"/>
      <c r="U1291" s="7"/>
      <c r="V1291" s="8"/>
      <c r="W1291" s="8"/>
      <c r="X1291" s="8"/>
      <c r="Y1291" s="8"/>
      <c r="Z1291" s="8"/>
      <c r="AA1291" s="8"/>
      <c r="AB1291" s="8"/>
      <c r="AC1291" s="8"/>
      <c r="AD1291" s="8"/>
      <c r="AE1291" s="8"/>
      <c r="AF1291" s="8"/>
      <c r="AG1291" s="8"/>
      <c r="AH1291" s="8"/>
      <c r="AI1291" s="8"/>
      <c r="AJ1291" s="8"/>
      <c r="AK1291" s="8"/>
    </row>
    <row r="1292" spans="4:37">
      <c r="D1292" s="6"/>
      <c r="E1292" s="6"/>
      <c r="F1292" s="7"/>
      <c r="G1292" s="7"/>
      <c r="H1292" s="7"/>
      <c r="I1292" s="7"/>
      <c r="J1292" s="7"/>
      <c r="K1292" s="7"/>
      <c r="L1292" s="7"/>
      <c r="M1292" s="7"/>
      <c r="N1292" s="7"/>
      <c r="O1292" s="7"/>
      <c r="P1292" s="7"/>
      <c r="Q1292" s="7"/>
      <c r="R1292" s="7"/>
      <c r="S1292" s="7"/>
      <c r="T1292" s="7"/>
      <c r="U1292" s="7"/>
      <c r="V1292" s="8"/>
      <c r="W1292" s="8"/>
      <c r="X1292" s="8"/>
      <c r="Y1292" s="8"/>
      <c r="Z1292" s="8"/>
      <c r="AA1292" s="8"/>
      <c r="AB1292" s="8"/>
      <c r="AC1292" s="8"/>
      <c r="AD1292" s="8"/>
      <c r="AE1292" s="8"/>
      <c r="AF1292" s="8"/>
      <c r="AG1292" s="8"/>
      <c r="AH1292" s="8"/>
      <c r="AI1292" s="8"/>
      <c r="AJ1292" s="8"/>
      <c r="AK1292" s="8"/>
    </row>
    <row r="1293" spans="4:37">
      <c r="D1293" s="6"/>
      <c r="E1293" s="6"/>
      <c r="F1293" s="7"/>
      <c r="G1293" s="7"/>
      <c r="H1293" s="7"/>
      <c r="I1293" s="7"/>
      <c r="J1293" s="7"/>
      <c r="K1293" s="7"/>
      <c r="L1293" s="7"/>
      <c r="M1293" s="7"/>
      <c r="N1293" s="7"/>
      <c r="O1293" s="7"/>
      <c r="P1293" s="7"/>
      <c r="Q1293" s="7"/>
      <c r="R1293" s="7"/>
      <c r="S1293" s="7"/>
      <c r="T1293" s="7"/>
      <c r="U1293" s="7"/>
      <c r="V1293" s="8"/>
      <c r="W1293" s="8"/>
      <c r="X1293" s="8"/>
      <c r="Y1293" s="8"/>
      <c r="Z1293" s="8"/>
      <c r="AA1293" s="8"/>
      <c r="AB1293" s="8"/>
      <c r="AC1293" s="8"/>
      <c r="AD1293" s="8"/>
      <c r="AE1293" s="8"/>
      <c r="AF1293" s="8"/>
      <c r="AG1293" s="8"/>
      <c r="AH1293" s="8"/>
      <c r="AI1293" s="8"/>
      <c r="AJ1293" s="8"/>
      <c r="AK1293" s="8"/>
    </row>
    <row r="1294" spans="4:37">
      <c r="D1294" s="6"/>
      <c r="E1294" s="6"/>
      <c r="F1294" s="7"/>
      <c r="G1294" s="7"/>
      <c r="H1294" s="7"/>
      <c r="I1294" s="7"/>
      <c r="J1294" s="7"/>
      <c r="K1294" s="7"/>
      <c r="L1294" s="7"/>
      <c r="M1294" s="7"/>
      <c r="N1294" s="7"/>
      <c r="O1294" s="7"/>
      <c r="P1294" s="7"/>
      <c r="Q1294" s="7"/>
      <c r="R1294" s="7"/>
      <c r="S1294" s="7"/>
      <c r="T1294" s="7"/>
      <c r="U1294" s="7"/>
      <c r="V1294" s="8"/>
      <c r="W1294" s="8"/>
      <c r="X1294" s="8"/>
      <c r="Y1294" s="8"/>
      <c r="Z1294" s="8"/>
      <c r="AA1294" s="8"/>
      <c r="AB1294" s="8"/>
      <c r="AC1294" s="8"/>
      <c r="AD1294" s="8"/>
      <c r="AE1294" s="8"/>
      <c r="AF1294" s="8"/>
      <c r="AG1294" s="8"/>
      <c r="AH1294" s="8"/>
      <c r="AI1294" s="8"/>
      <c r="AJ1294" s="8"/>
      <c r="AK1294" s="8"/>
    </row>
    <row r="1295" spans="4:37">
      <c r="D1295" s="6"/>
      <c r="E1295" s="6"/>
      <c r="F1295" s="7"/>
      <c r="G1295" s="7"/>
      <c r="H1295" s="7"/>
      <c r="I1295" s="7"/>
      <c r="J1295" s="7"/>
      <c r="K1295" s="7"/>
      <c r="L1295" s="7"/>
      <c r="M1295" s="7"/>
      <c r="N1295" s="7"/>
      <c r="O1295" s="7"/>
      <c r="P1295" s="7"/>
      <c r="Q1295" s="7"/>
      <c r="R1295" s="7"/>
      <c r="S1295" s="7"/>
      <c r="T1295" s="7"/>
      <c r="U1295" s="7"/>
      <c r="V1295" s="8"/>
      <c r="W1295" s="8"/>
      <c r="X1295" s="8"/>
      <c r="Y1295" s="8"/>
      <c r="Z1295" s="8"/>
      <c r="AA1295" s="8"/>
      <c r="AB1295" s="8"/>
      <c r="AC1295" s="8"/>
      <c r="AD1295" s="8"/>
      <c r="AE1295" s="8"/>
      <c r="AF1295" s="8"/>
      <c r="AG1295" s="8"/>
      <c r="AH1295" s="8"/>
      <c r="AI1295" s="8"/>
      <c r="AJ1295" s="8"/>
      <c r="AK1295" s="8"/>
    </row>
    <row r="1296" spans="4:37">
      <c r="D1296" s="6"/>
      <c r="E1296" s="6"/>
      <c r="F1296" s="7"/>
      <c r="G1296" s="7"/>
      <c r="H1296" s="7"/>
      <c r="I1296" s="7"/>
      <c r="J1296" s="7"/>
      <c r="K1296" s="7"/>
      <c r="L1296" s="7"/>
      <c r="M1296" s="7"/>
      <c r="N1296" s="7"/>
      <c r="O1296" s="7"/>
      <c r="P1296" s="7"/>
      <c r="Q1296" s="7"/>
      <c r="R1296" s="7"/>
      <c r="S1296" s="7"/>
      <c r="T1296" s="7"/>
      <c r="U1296" s="7"/>
      <c r="V1296" s="8"/>
      <c r="W1296" s="8"/>
      <c r="X1296" s="8"/>
      <c r="Y1296" s="8"/>
      <c r="Z1296" s="8"/>
      <c r="AA1296" s="8"/>
      <c r="AB1296" s="8"/>
      <c r="AC1296" s="8"/>
      <c r="AD1296" s="8"/>
      <c r="AE1296" s="8"/>
      <c r="AF1296" s="8"/>
      <c r="AG1296" s="8"/>
      <c r="AH1296" s="8"/>
      <c r="AI1296" s="8"/>
      <c r="AJ1296" s="8"/>
      <c r="AK1296" s="8"/>
    </row>
    <row r="1297" spans="4:37">
      <c r="D1297" s="6"/>
      <c r="E1297" s="6"/>
      <c r="F1297" s="7"/>
      <c r="G1297" s="7"/>
      <c r="H1297" s="7"/>
      <c r="I1297" s="7"/>
      <c r="J1297" s="7"/>
      <c r="K1297" s="7"/>
      <c r="L1297" s="7"/>
      <c r="M1297" s="7"/>
      <c r="N1297" s="7"/>
      <c r="O1297" s="7"/>
      <c r="P1297" s="7"/>
      <c r="Q1297" s="7"/>
      <c r="R1297" s="7"/>
      <c r="S1297" s="7"/>
      <c r="T1297" s="7"/>
      <c r="U1297" s="7"/>
      <c r="V1297" s="8"/>
      <c r="W1297" s="8"/>
      <c r="X1297" s="8"/>
      <c r="Y1297" s="8"/>
      <c r="Z1297" s="8"/>
      <c r="AA1297" s="8"/>
      <c r="AB1297" s="8"/>
      <c r="AC1297" s="8"/>
      <c r="AD1297" s="8"/>
      <c r="AE1297" s="8"/>
      <c r="AF1297" s="8"/>
      <c r="AG1297" s="8"/>
      <c r="AH1297" s="8"/>
      <c r="AI1297" s="8"/>
      <c r="AJ1297" s="8"/>
      <c r="AK1297" s="8"/>
    </row>
    <row r="1298" spans="4:37">
      <c r="D1298" s="6"/>
      <c r="E1298" s="6"/>
      <c r="F1298" s="7"/>
      <c r="G1298" s="7"/>
      <c r="H1298" s="7"/>
      <c r="I1298" s="7"/>
      <c r="J1298" s="7"/>
      <c r="K1298" s="7"/>
      <c r="L1298" s="7"/>
      <c r="M1298" s="7"/>
      <c r="N1298" s="7"/>
      <c r="O1298" s="7"/>
      <c r="P1298" s="7"/>
      <c r="Q1298" s="7"/>
      <c r="R1298" s="7"/>
      <c r="S1298" s="7"/>
      <c r="T1298" s="7"/>
      <c r="U1298" s="7"/>
      <c r="V1298" s="8"/>
      <c r="W1298" s="8"/>
      <c r="X1298" s="8"/>
      <c r="Y1298" s="8"/>
      <c r="Z1298" s="8"/>
      <c r="AA1298" s="8"/>
      <c r="AB1298" s="8"/>
      <c r="AC1298" s="8"/>
      <c r="AD1298" s="8"/>
      <c r="AE1298" s="8"/>
      <c r="AF1298" s="8"/>
      <c r="AG1298" s="8"/>
      <c r="AH1298" s="8"/>
      <c r="AI1298" s="8"/>
      <c r="AJ1298" s="8"/>
      <c r="AK1298" s="8"/>
    </row>
    <row r="1299" spans="4:37">
      <c r="D1299" s="6"/>
      <c r="E1299" s="6"/>
      <c r="F1299" s="7"/>
      <c r="G1299" s="7"/>
      <c r="H1299" s="7"/>
      <c r="I1299" s="7"/>
      <c r="J1299" s="7"/>
      <c r="K1299" s="7"/>
      <c r="L1299" s="7"/>
      <c r="M1299" s="7"/>
      <c r="N1299" s="7"/>
      <c r="O1299" s="7"/>
      <c r="P1299" s="7"/>
      <c r="Q1299" s="7"/>
      <c r="R1299" s="7"/>
      <c r="S1299" s="7"/>
      <c r="T1299" s="7"/>
      <c r="U1299" s="7"/>
      <c r="V1299" s="8"/>
      <c r="W1299" s="8"/>
      <c r="X1299" s="8"/>
      <c r="Y1299" s="8"/>
      <c r="Z1299" s="8"/>
      <c r="AA1299" s="8"/>
      <c r="AB1299" s="8"/>
      <c r="AC1299" s="8"/>
      <c r="AD1299" s="8"/>
      <c r="AE1299" s="8"/>
      <c r="AF1299" s="8"/>
      <c r="AG1299" s="8"/>
      <c r="AH1299" s="8"/>
      <c r="AI1299" s="8"/>
      <c r="AJ1299" s="8"/>
      <c r="AK1299" s="8"/>
    </row>
    <row r="1300" spans="4:37">
      <c r="D1300" s="6"/>
      <c r="E1300" s="6"/>
      <c r="F1300" s="7"/>
      <c r="G1300" s="7"/>
      <c r="H1300" s="7"/>
      <c r="I1300" s="7"/>
      <c r="J1300" s="7"/>
      <c r="K1300" s="7"/>
      <c r="L1300" s="7"/>
      <c r="M1300" s="7"/>
      <c r="N1300" s="7"/>
      <c r="O1300" s="7"/>
      <c r="P1300" s="7"/>
      <c r="Q1300" s="7"/>
      <c r="R1300" s="7"/>
      <c r="S1300" s="7"/>
      <c r="T1300" s="7"/>
      <c r="U1300" s="7"/>
      <c r="V1300" s="8"/>
      <c r="W1300" s="8"/>
      <c r="X1300" s="8"/>
      <c r="Y1300" s="8"/>
      <c r="Z1300" s="8"/>
      <c r="AA1300" s="8"/>
      <c r="AB1300" s="8"/>
      <c r="AC1300" s="8"/>
      <c r="AD1300" s="8"/>
      <c r="AE1300" s="8"/>
      <c r="AF1300" s="8"/>
      <c r="AG1300" s="8"/>
      <c r="AH1300" s="8"/>
      <c r="AI1300" s="8"/>
      <c r="AJ1300" s="8"/>
      <c r="AK1300" s="8"/>
    </row>
    <row r="1301" spans="4:37">
      <c r="D1301" s="6"/>
      <c r="E1301" s="6"/>
      <c r="F1301" s="7"/>
      <c r="G1301" s="7"/>
      <c r="H1301" s="7"/>
      <c r="I1301" s="7"/>
      <c r="J1301" s="7"/>
      <c r="K1301" s="7"/>
      <c r="L1301" s="7"/>
      <c r="M1301" s="7"/>
      <c r="N1301" s="7"/>
      <c r="O1301" s="7"/>
      <c r="P1301" s="7"/>
      <c r="Q1301" s="7"/>
      <c r="R1301" s="7"/>
      <c r="S1301" s="7"/>
      <c r="T1301" s="7"/>
      <c r="U1301" s="7"/>
      <c r="V1301" s="8"/>
      <c r="W1301" s="8"/>
      <c r="X1301" s="8"/>
      <c r="Y1301" s="8"/>
      <c r="Z1301" s="8"/>
      <c r="AA1301" s="8"/>
      <c r="AB1301" s="8"/>
      <c r="AC1301" s="8"/>
      <c r="AD1301" s="8"/>
      <c r="AE1301" s="8"/>
      <c r="AF1301" s="8"/>
      <c r="AG1301" s="8"/>
      <c r="AH1301" s="8"/>
      <c r="AI1301" s="8"/>
      <c r="AJ1301" s="8"/>
      <c r="AK1301" s="8"/>
    </row>
    <row r="1302" spans="4:37">
      <c r="D1302" s="6"/>
      <c r="E1302" s="6"/>
      <c r="F1302" s="7"/>
      <c r="G1302" s="7"/>
      <c r="H1302" s="7"/>
      <c r="I1302" s="7"/>
      <c r="J1302" s="7"/>
      <c r="K1302" s="7"/>
      <c r="L1302" s="7"/>
      <c r="M1302" s="7"/>
      <c r="N1302" s="7"/>
      <c r="O1302" s="7"/>
      <c r="P1302" s="7"/>
      <c r="Q1302" s="7"/>
      <c r="R1302" s="7"/>
      <c r="S1302" s="7"/>
      <c r="T1302" s="7"/>
      <c r="U1302" s="7"/>
      <c r="V1302" s="8"/>
      <c r="W1302" s="8"/>
      <c r="X1302" s="8"/>
      <c r="Y1302" s="8"/>
      <c r="Z1302" s="8"/>
      <c r="AA1302" s="8"/>
      <c r="AB1302" s="8"/>
      <c r="AC1302" s="8"/>
      <c r="AD1302" s="8"/>
      <c r="AE1302" s="8"/>
      <c r="AF1302" s="8"/>
      <c r="AG1302" s="8"/>
      <c r="AH1302" s="8"/>
      <c r="AI1302" s="8"/>
      <c r="AJ1302" s="8"/>
      <c r="AK1302" s="8"/>
    </row>
    <row r="1303" spans="4:37">
      <c r="D1303" s="6"/>
      <c r="E1303" s="6"/>
      <c r="F1303" s="7"/>
      <c r="G1303" s="7"/>
      <c r="H1303" s="7"/>
      <c r="I1303" s="7"/>
      <c r="J1303" s="7"/>
      <c r="K1303" s="7"/>
      <c r="L1303" s="7"/>
      <c r="M1303" s="7"/>
      <c r="N1303" s="7"/>
      <c r="O1303" s="7"/>
      <c r="P1303" s="7"/>
      <c r="Q1303" s="7"/>
      <c r="R1303" s="7"/>
      <c r="S1303" s="7"/>
      <c r="T1303" s="7"/>
      <c r="U1303" s="7"/>
      <c r="V1303" s="8"/>
      <c r="W1303" s="8"/>
      <c r="X1303" s="8"/>
      <c r="Y1303" s="8"/>
      <c r="Z1303" s="8"/>
      <c r="AA1303" s="8"/>
      <c r="AB1303" s="8"/>
      <c r="AC1303" s="8"/>
      <c r="AD1303" s="8"/>
      <c r="AE1303" s="8"/>
      <c r="AF1303" s="8"/>
      <c r="AG1303" s="8"/>
      <c r="AH1303" s="8"/>
      <c r="AI1303" s="8"/>
      <c r="AJ1303" s="8"/>
      <c r="AK1303" s="8"/>
    </row>
    <row r="1304" spans="4:37">
      <c r="D1304" s="6"/>
      <c r="E1304" s="6"/>
      <c r="F1304" s="7"/>
      <c r="G1304" s="7"/>
      <c r="H1304" s="7"/>
      <c r="I1304" s="7"/>
      <c r="J1304" s="7"/>
      <c r="K1304" s="7"/>
      <c r="L1304" s="7"/>
      <c r="M1304" s="7"/>
      <c r="N1304" s="7"/>
      <c r="O1304" s="7"/>
      <c r="P1304" s="7"/>
      <c r="Q1304" s="7"/>
      <c r="R1304" s="7"/>
      <c r="S1304" s="7"/>
      <c r="T1304" s="7"/>
      <c r="U1304" s="7"/>
      <c r="V1304" s="8"/>
      <c r="W1304" s="8"/>
      <c r="X1304" s="8"/>
      <c r="Y1304" s="8"/>
      <c r="Z1304" s="8"/>
      <c r="AA1304" s="8"/>
      <c r="AB1304" s="8"/>
      <c r="AC1304" s="8"/>
      <c r="AD1304" s="8"/>
      <c r="AE1304" s="8"/>
      <c r="AF1304" s="8"/>
      <c r="AG1304" s="8"/>
      <c r="AH1304" s="8"/>
      <c r="AI1304" s="8"/>
      <c r="AJ1304" s="8"/>
      <c r="AK1304" s="8"/>
    </row>
    <row r="1305" spans="4:37">
      <c r="D1305" s="6"/>
      <c r="E1305" s="6"/>
      <c r="F1305" s="7"/>
      <c r="G1305" s="7"/>
      <c r="H1305" s="7"/>
      <c r="I1305" s="7"/>
      <c r="J1305" s="7"/>
      <c r="K1305" s="7"/>
      <c r="L1305" s="7"/>
      <c r="M1305" s="7"/>
      <c r="N1305" s="7"/>
      <c r="O1305" s="7"/>
      <c r="P1305" s="7"/>
      <c r="Q1305" s="7"/>
      <c r="R1305" s="7"/>
      <c r="S1305" s="7"/>
      <c r="T1305" s="7"/>
      <c r="U1305" s="7"/>
      <c r="V1305" s="8"/>
      <c r="W1305" s="8"/>
      <c r="X1305" s="8"/>
      <c r="Y1305" s="8"/>
      <c r="Z1305" s="8"/>
      <c r="AA1305" s="8"/>
      <c r="AB1305" s="8"/>
      <c r="AC1305" s="8"/>
      <c r="AD1305" s="8"/>
      <c r="AE1305" s="8"/>
      <c r="AF1305" s="8"/>
      <c r="AG1305" s="8"/>
      <c r="AH1305" s="8"/>
      <c r="AI1305" s="8"/>
      <c r="AJ1305" s="8"/>
      <c r="AK1305" s="8"/>
    </row>
    <row r="1306" spans="4:37">
      <c r="D1306" s="6"/>
      <c r="E1306" s="6"/>
      <c r="F1306" s="7"/>
      <c r="G1306" s="7"/>
      <c r="H1306" s="7"/>
      <c r="I1306" s="7"/>
      <c r="J1306" s="7"/>
      <c r="K1306" s="7"/>
      <c r="L1306" s="7"/>
      <c r="M1306" s="7"/>
      <c r="N1306" s="7"/>
      <c r="O1306" s="7"/>
      <c r="P1306" s="7"/>
      <c r="Q1306" s="7"/>
      <c r="R1306" s="7"/>
      <c r="S1306" s="7"/>
      <c r="T1306" s="7"/>
      <c r="U1306" s="7"/>
      <c r="V1306" s="8"/>
      <c r="W1306" s="8"/>
      <c r="X1306" s="8"/>
      <c r="Y1306" s="8"/>
      <c r="Z1306" s="8"/>
      <c r="AA1306" s="8"/>
      <c r="AB1306" s="8"/>
      <c r="AC1306" s="8"/>
      <c r="AD1306" s="8"/>
      <c r="AE1306" s="8"/>
      <c r="AF1306" s="8"/>
      <c r="AG1306" s="8"/>
      <c r="AH1306" s="8"/>
      <c r="AI1306" s="8"/>
      <c r="AJ1306" s="8"/>
      <c r="AK1306" s="8"/>
    </row>
    <row r="1307" spans="4:37">
      <c r="D1307" s="6"/>
      <c r="E1307" s="6"/>
      <c r="F1307" s="7"/>
      <c r="G1307" s="7"/>
      <c r="H1307" s="7"/>
      <c r="I1307" s="7"/>
      <c r="J1307" s="7"/>
      <c r="K1307" s="7"/>
      <c r="L1307" s="7"/>
      <c r="M1307" s="7"/>
      <c r="N1307" s="7"/>
      <c r="O1307" s="7"/>
      <c r="P1307" s="7"/>
      <c r="Q1307" s="7"/>
      <c r="R1307" s="7"/>
      <c r="S1307" s="7"/>
      <c r="T1307" s="7"/>
      <c r="U1307" s="7"/>
      <c r="V1307" s="8"/>
      <c r="W1307" s="8"/>
      <c r="X1307" s="8"/>
      <c r="Y1307" s="8"/>
      <c r="Z1307" s="8"/>
      <c r="AA1307" s="8"/>
      <c r="AB1307" s="8"/>
      <c r="AC1307" s="8"/>
      <c r="AD1307" s="8"/>
      <c r="AE1307" s="8"/>
      <c r="AF1307" s="8"/>
      <c r="AG1307" s="8"/>
      <c r="AH1307" s="8"/>
      <c r="AI1307" s="8"/>
      <c r="AJ1307" s="8"/>
      <c r="AK1307" s="8"/>
    </row>
    <row r="1308" spans="4:37">
      <c r="D1308" s="6"/>
      <c r="E1308" s="6"/>
      <c r="F1308" s="7"/>
      <c r="G1308" s="7"/>
      <c r="H1308" s="7"/>
      <c r="I1308" s="7"/>
      <c r="J1308" s="7"/>
      <c r="K1308" s="7"/>
      <c r="L1308" s="7"/>
      <c r="M1308" s="7"/>
      <c r="N1308" s="7"/>
      <c r="O1308" s="7"/>
      <c r="P1308" s="7"/>
      <c r="Q1308" s="7"/>
      <c r="R1308" s="7"/>
      <c r="S1308" s="7"/>
      <c r="T1308" s="7"/>
      <c r="U1308" s="7"/>
      <c r="V1308" s="8"/>
      <c r="W1308" s="8"/>
      <c r="X1308" s="8"/>
      <c r="Y1308" s="8"/>
      <c r="Z1308" s="8"/>
      <c r="AA1308" s="8"/>
      <c r="AB1308" s="8"/>
      <c r="AC1308" s="8"/>
      <c r="AD1308" s="8"/>
      <c r="AE1308" s="8"/>
      <c r="AF1308" s="8"/>
      <c r="AG1308" s="8"/>
      <c r="AH1308" s="8"/>
      <c r="AI1308" s="8"/>
      <c r="AJ1308" s="8"/>
      <c r="AK1308" s="8"/>
    </row>
    <row r="1309" spans="4:37">
      <c r="D1309" s="6"/>
      <c r="E1309" s="6"/>
      <c r="F1309" s="7"/>
      <c r="G1309" s="7"/>
      <c r="H1309" s="7"/>
      <c r="I1309" s="7"/>
      <c r="J1309" s="7"/>
      <c r="K1309" s="7"/>
      <c r="L1309" s="7"/>
      <c r="M1309" s="7"/>
      <c r="N1309" s="7"/>
      <c r="O1309" s="7"/>
      <c r="P1309" s="7"/>
      <c r="Q1309" s="7"/>
      <c r="R1309" s="7"/>
      <c r="S1309" s="7"/>
      <c r="T1309" s="7"/>
      <c r="U1309" s="7"/>
      <c r="V1309" s="8"/>
      <c r="W1309" s="8"/>
      <c r="X1309" s="8"/>
      <c r="Y1309" s="8"/>
      <c r="Z1309" s="8"/>
      <c r="AA1309" s="8"/>
      <c r="AB1309" s="8"/>
      <c r="AC1309" s="8"/>
      <c r="AD1309" s="8"/>
      <c r="AE1309" s="8"/>
      <c r="AF1309" s="8"/>
      <c r="AG1309" s="8"/>
      <c r="AH1309" s="8"/>
      <c r="AI1309" s="8"/>
      <c r="AJ1309" s="8"/>
      <c r="AK1309" s="8"/>
    </row>
    <row r="1310" spans="4:37">
      <c r="D1310" s="6"/>
      <c r="E1310" s="6"/>
      <c r="F1310" s="7"/>
      <c r="G1310" s="7"/>
      <c r="H1310" s="7"/>
      <c r="I1310" s="7"/>
      <c r="J1310" s="7"/>
      <c r="K1310" s="7"/>
      <c r="L1310" s="7"/>
      <c r="M1310" s="7"/>
      <c r="N1310" s="7"/>
      <c r="O1310" s="7"/>
      <c r="P1310" s="7"/>
      <c r="Q1310" s="7"/>
      <c r="R1310" s="7"/>
      <c r="S1310" s="7"/>
      <c r="T1310" s="7"/>
      <c r="U1310" s="7"/>
      <c r="V1310" s="8"/>
      <c r="W1310" s="8"/>
      <c r="X1310" s="8"/>
      <c r="Y1310" s="8"/>
      <c r="Z1310" s="8"/>
      <c r="AA1310" s="8"/>
      <c r="AB1310" s="8"/>
      <c r="AC1310" s="8"/>
      <c r="AD1310" s="8"/>
      <c r="AE1310" s="8"/>
      <c r="AF1310" s="8"/>
      <c r="AG1310" s="8"/>
      <c r="AH1310" s="8"/>
      <c r="AI1310" s="8"/>
      <c r="AJ1310" s="8"/>
      <c r="AK1310" s="8"/>
    </row>
    <row r="1311" spans="4:37">
      <c r="D1311" s="6"/>
      <c r="E1311" s="6"/>
      <c r="F1311" s="7"/>
      <c r="G1311" s="7"/>
      <c r="H1311" s="7"/>
      <c r="I1311" s="7"/>
      <c r="J1311" s="7"/>
      <c r="K1311" s="7"/>
      <c r="L1311" s="7"/>
      <c r="M1311" s="7"/>
      <c r="N1311" s="7"/>
      <c r="O1311" s="7"/>
      <c r="P1311" s="7"/>
      <c r="Q1311" s="7"/>
      <c r="R1311" s="7"/>
      <c r="S1311" s="7"/>
      <c r="T1311" s="7"/>
      <c r="U1311" s="7"/>
      <c r="V1311" s="8"/>
      <c r="W1311" s="8"/>
      <c r="X1311" s="8"/>
      <c r="Y1311" s="8"/>
      <c r="Z1311" s="8"/>
      <c r="AA1311" s="8"/>
      <c r="AB1311" s="8"/>
      <c r="AC1311" s="8"/>
      <c r="AD1311" s="8"/>
      <c r="AE1311" s="8"/>
      <c r="AF1311" s="8"/>
      <c r="AG1311" s="8"/>
      <c r="AH1311" s="8"/>
      <c r="AI1311" s="8"/>
      <c r="AJ1311" s="8"/>
      <c r="AK1311" s="8"/>
    </row>
    <row r="1312" spans="4:37">
      <c r="D1312" s="6"/>
      <c r="E1312" s="6"/>
      <c r="F1312" s="7"/>
      <c r="G1312" s="7"/>
      <c r="H1312" s="7"/>
      <c r="I1312" s="7"/>
      <c r="J1312" s="7"/>
      <c r="K1312" s="7"/>
      <c r="L1312" s="7"/>
      <c r="M1312" s="7"/>
      <c r="N1312" s="7"/>
      <c r="O1312" s="7"/>
      <c r="P1312" s="7"/>
      <c r="Q1312" s="7"/>
      <c r="R1312" s="7"/>
      <c r="S1312" s="7"/>
      <c r="T1312" s="7"/>
      <c r="U1312" s="7"/>
      <c r="V1312" s="8"/>
      <c r="W1312" s="8"/>
      <c r="X1312" s="8"/>
      <c r="Y1312" s="8"/>
      <c r="Z1312" s="8"/>
      <c r="AA1312" s="8"/>
      <c r="AB1312" s="8"/>
      <c r="AC1312" s="8"/>
      <c r="AD1312" s="8"/>
      <c r="AE1312" s="8"/>
      <c r="AF1312" s="8"/>
      <c r="AG1312" s="8"/>
      <c r="AH1312" s="8"/>
      <c r="AI1312" s="8"/>
      <c r="AJ1312" s="8"/>
      <c r="AK1312" s="8"/>
    </row>
    <row r="1313" spans="4:37">
      <c r="D1313" s="6"/>
      <c r="E1313" s="6"/>
      <c r="F1313" s="7"/>
      <c r="G1313" s="7"/>
      <c r="H1313" s="7"/>
      <c r="I1313" s="7"/>
      <c r="J1313" s="7"/>
      <c r="K1313" s="7"/>
      <c r="L1313" s="7"/>
      <c r="M1313" s="7"/>
      <c r="N1313" s="7"/>
      <c r="O1313" s="7"/>
      <c r="P1313" s="7"/>
      <c r="Q1313" s="7"/>
      <c r="R1313" s="7"/>
      <c r="S1313" s="7"/>
      <c r="T1313" s="7"/>
      <c r="U1313" s="7"/>
      <c r="V1313" s="8"/>
      <c r="W1313" s="8"/>
      <c r="X1313" s="8"/>
      <c r="Y1313" s="8"/>
      <c r="Z1313" s="8"/>
      <c r="AA1313" s="8"/>
      <c r="AB1313" s="8"/>
      <c r="AC1313" s="8"/>
      <c r="AD1313" s="8"/>
      <c r="AE1313" s="8"/>
      <c r="AF1313" s="8"/>
      <c r="AG1313" s="8"/>
      <c r="AH1313" s="8"/>
      <c r="AI1313" s="8"/>
      <c r="AJ1313" s="8"/>
      <c r="AK1313" s="8"/>
    </row>
    <row r="1314" spans="4:37">
      <c r="D1314" s="6"/>
      <c r="E1314" s="6"/>
      <c r="F1314" s="7"/>
      <c r="G1314" s="7"/>
      <c r="H1314" s="7"/>
      <c r="I1314" s="7"/>
      <c r="J1314" s="7"/>
      <c r="K1314" s="7"/>
      <c r="L1314" s="7"/>
      <c r="M1314" s="7"/>
      <c r="N1314" s="7"/>
      <c r="O1314" s="7"/>
      <c r="P1314" s="7"/>
      <c r="Q1314" s="7"/>
      <c r="R1314" s="7"/>
      <c r="S1314" s="7"/>
      <c r="T1314" s="7"/>
      <c r="U1314" s="7"/>
      <c r="V1314" s="8"/>
      <c r="W1314" s="8"/>
      <c r="X1314" s="8"/>
      <c r="Y1314" s="8"/>
      <c r="Z1314" s="8"/>
      <c r="AA1314" s="8"/>
      <c r="AB1314" s="8"/>
      <c r="AC1314" s="8"/>
      <c r="AD1314" s="8"/>
      <c r="AE1314" s="8"/>
      <c r="AF1314" s="8"/>
      <c r="AG1314" s="8"/>
      <c r="AH1314" s="8"/>
      <c r="AI1314" s="8"/>
      <c r="AJ1314" s="8"/>
      <c r="AK1314" s="8"/>
    </row>
    <row r="1315" spans="4:37">
      <c r="D1315" s="6"/>
      <c r="E1315" s="6"/>
      <c r="F1315" s="7"/>
      <c r="G1315" s="7"/>
      <c r="H1315" s="7"/>
      <c r="I1315" s="7"/>
      <c r="J1315" s="7"/>
      <c r="K1315" s="7"/>
      <c r="L1315" s="7"/>
      <c r="M1315" s="7"/>
      <c r="N1315" s="7"/>
      <c r="O1315" s="7"/>
      <c r="P1315" s="7"/>
      <c r="Q1315" s="7"/>
      <c r="R1315" s="7"/>
      <c r="S1315" s="7"/>
      <c r="T1315" s="7"/>
      <c r="U1315" s="7"/>
      <c r="V1315" s="8"/>
      <c r="W1315" s="8"/>
      <c r="X1315" s="8"/>
      <c r="Y1315" s="8"/>
      <c r="Z1315" s="8"/>
      <c r="AA1315" s="8"/>
      <c r="AB1315" s="8"/>
      <c r="AC1315" s="8"/>
      <c r="AD1315" s="8"/>
      <c r="AE1315" s="8"/>
      <c r="AF1315" s="8"/>
      <c r="AG1315" s="8"/>
      <c r="AH1315" s="8"/>
      <c r="AI1315" s="8"/>
      <c r="AJ1315" s="8"/>
      <c r="AK1315" s="8"/>
    </row>
    <row r="1316" spans="4:37">
      <c r="D1316" s="6"/>
      <c r="E1316" s="6"/>
      <c r="F1316" s="7"/>
      <c r="G1316" s="7"/>
      <c r="H1316" s="7"/>
      <c r="I1316" s="7"/>
      <c r="J1316" s="7"/>
      <c r="K1316" s="7"/>
      <c r="L1316" s="7"/>
      <c r="M1316" s="7"/>
      <c r="N1316" s="7"/>
      <c r="O1316" s="7"/>
      <c r="P1316" s="7"/>
      <c r="Q1316" s="7"/>
      <c r="R1316" s="7"/>
      <c r="S1316" s="7"/>
      <c r="T1316" s="7"/>
      <c r="U1316" s="7"/>
      <c r="V1316" s="8"/>
      <c r="W1316" s="8"/>
      <c r="X1316" s="8"/>
      <c r="Y1316" s="8"/>
      <c r="Z1316" s="8"/>
      <c r="AA1316" s="8"/>
      <c r="AB1316" s="8"/>
      <c r="AC1316" s="8"/>
      <c r="AD1316" s="8"/>
      <c r="AE1316" s="8"/>
      <c r="AF1316" s="8"/>
      <c r="AG1316" s="8"/>
      <c r="AH1316" s="8"/>
      <c r="AI1316" s="8"/>
      <c r="AJ1316" s="8"/>
      <c r="AK1316" s="8"/>
    </row>
    <row r="1317" spans="4:37">
      <c r="D1317" s="6"/>
      <c r="E1317" s="6"/>
      <c r="F1317" s="7"/>
      <c r="G1317" s="7"/>
      <c r="H1317" s="7"/>
      <c r="I1317" s="7"/>
      <c r="J1317" s="7"/>
      <c r="K1317" s="7"/>
      <c r="L1317" s="7"/>
      <c r="M1317" s="7"/>
      <c r="N1317" s="7"/>
      <c r="O1317" s="7"/>
      <c r="P1317" s="7"/>
      <c r="Q1317" s="7"/>
      <c r="R1317" s="7"/>
      <c r="S1317" s="7"/>
      <c r="T1317" s="7"/>
      <c r="U1317" s="7"/>
      <c r="V1317" s="8"/>
      <c r="W1317" s="8"/>
      <c r="X1317" s="8"/>
      <c r="Y1317" s="8"/>
      <c r="Z1317" s="8"/>
      <c r="AA1317" s="8"/>
      <c r="AB1317" s="8"/>
      <c r="AC1317" s="8"/>
      <c r="AD1317" s="8"/>
      <c r="AE1317" s="8"/>
      <c r="AF1317" s="8"/>
      <c r="AG1317" s="8"/>
      <c r="AH1317" s="8"/>
      <c r="AI1317" s="8"/>
      <c r="AJ1317" s="8"/>
      <c r="AK1317" s="8"/>
    </row>
    <row r="1318" spans="4:37">
      <c r="D1318" s="6"/>
      <c r="E1318" s="6"/>
      <c r="F1318" s="7"/>
      <c r="G1318" s="7"/>
      <c r="H1318" s="7"/>
      <c r="I1318" s="7"/>
      <c r="J1318" s="7"/>
      <c r="K1318" s="7"/>
      <c r="L1318" s="7"/>
      <c r="M1318" s="7"/>
      <c r="N1318" s="7"/>
      <c r="O1318" s="7"/>
      <c r="P1318" s="7"/>
      <c r="Q1318" s="7"/>
      <c r="R1318" s="7"/>
      <c r="S1318" s="7"/>
      <c r="T1318" s="7"/>
      <c r="U1318" s="7"/>
      <c r="V1318" s="8"/>
      <c r="W1318" s="8"/>
      <c r="X1318" s="8"/>
      <c r="Y1318" s="8"/>
      <c r="Z1318" s="8"/>
      <c r="AA1318" s="8"/>
      <c r="AB1318" s="8"/>
      <c r="AC1318" s="8"/>
      <c r="AD1318" s="8"/>
      <c r="AE1318" s="8"/>
      <c r="AF1318" s="8"/>
      <c r="AG1318" s="8"/>
      <c r="AH1318" s="8"/>
      <c r="AI1318" s="8"/>
      <c r="AJ1318" s="8"/>
      <c r="AK1318" s="8"/>
    </row>
    <row r="1319" spans="4:37">
      <c r="D1319" s="6"/>
      <c r="E1319" s="6"/>
      <c r="F1319" s="7"/>
      <c r="G1319" s="7"/>
      <c r="H1319" s="7"/>
      <c r="I1319" s="7"/>
      <c r="J1319" s="7"/>
      <c r="K1319" s="7"/>
      <c r="L1319" s="7"/>
      <c r="M1319" s="7"/>
      <c r="N1319" s="7"/>
      <c r="O1319" s="7"/>
      <c r="P1319" s="7"/>
      <c r="Q1319" s="7"/>
      <c r="R1319" s="7"/>
      <c r="S1319" s="7"/>
      <c r="T1319" s="7"/>
      <c r="U1319" s="7"/>
      <c r="V1319" s="8"/>
      <c r="W1319" s="8"/>
      <c r="X1319" s="8"/>
      <c r="Y1319" s="8"/>
      <c r="Z1319" s="8"/>
      <c r="AA1319" s="8"/>
      <c r="AB1319" s="8"/>
      <c r="AC1319" s="8"/>
      <c r="AD1319" s="8"/>
      <c r="AE1319" s="8"/>
      <c r="AF1319" s="8"/>
      <c r="AG1319" s="8"/>
      <c r="AH1319" s="8"/>
      <c r="AI1319" s="8"/>
      <c r="AJ1319" s="8"/>
      <c r="AK1319" s="8"/>
    </row>
    <row r="1320" spans="4:37">
      <c r="D1320" s="6"/>
      <c r="E1320" s="6"/>
      <c r="F1320" s="7"/>
      <c r="G1320" s="7"/>
      <c r="H1320" s="7"/>
      <c r="I1320" s="7"/>
      <c r="J1320" s="7"/>
      <c r="K1320" s="7"/>
      <c r="L1320" s="7"/>
      <c r="M1320" s="7"/>
      <c r="N1320" s="7"/>
      <c r="O1320" s="7"/>
      <c r="P1320" s="7"/>
      <c r="Q1320" s="7"/>
      <c r="R1320" s="7"/>
      <c r="S1320" s="7"/>
      <c r="T1320" s="7"/>
      <c r="U1320" s="7"/>
      <c r="V1320" s="8"/>
      <c r="W1320" s="8"/>
      <c r="X1320" s="8"/>
      <c r="Y1320" s="8"/>
      <c r="Z1320" s="8"/>
      <c r="AA1320" s="8"/>
      <c r="AB1320" s="8"/>
      <c r="AC1320" s="8"/>
      <c r="AD1320" s="8"/>
      <c r="AE1320" s="8"/>
      <c r="AF1320" s="8"/>
      <c r="AG1320" s="8"/>
      <c r="AH1320" s="8"/>
      <c r="AI1320" s="8"/>
      <c r="AJ1320" s="8"/>
      <c r="AK1320" s="8"/>
    </row>
    <row r="1321" spans="4:37">
      <c r="D1321" s="6"/>
      <c r="E1321" s="6"/>
      <c r="F1321" s="7"/>
      <c r="G1321" s="7"/>
      <c r="H1321" s="7"/>
      <c r="I1321" s="7"/>
      <c r="J1321" s="7"/>
      <c r="K1321" s="7"/>
      <c r="L1321" s="7"/>
      <c r="M1321" s="7"/>
      <c r="N1321" s="7"/>
      <c r="O1321" s="7"/>
      <c r="P1321" s="7"/>
      <c r="Q1321" s="7"/>
      <c r="R1321" s="7"/>
      <c r="S1321" s="7"/>
      <c r="T1321" s="7"/>
      <c r="U1321" s="7"/>
      <c r="V1321" s="8"/>
      <c r="W1321" s="8"/>
      <c r="X1321" s="8"/>
      <c r="Y1321" s="8"/>
      <c r="Z1321" s="8"/>
      <c r="AA1321" s="8"/>
      <c r="AB1321" s="8"/>
      <c r="AC1321" s="8"/>
      <c r="AD1321" s="8"/>
      <c r="AE1321" s="8"/>
      <c r="AF1321" s="8"/>
      <c r="AG1321" s="8"/>
      <c r="AH1321" s="8"/>
      <c r="AI1321" s="8"/>
      <c r="AJ1321" s="8"/>
      <c r="AK1321" s="8"/>
    </row>
    <row r="1322" spans="4:37">
      <c r="D1322" s="6"/>
      <c r="E1322" s="6"/>
      <c r="F1322" s="7"/>
      <c r="G1322" s="7"/>
      <c r="H1322" s="7"/>
      <c r="I1322" s="7"/>
      <c r="J1322" s="7"/>
      <c r="K1322" s="7"/>
      <c r="L1322" s="7"/>
      <c r="M1322" s="7"/>
      <c r="N1322" s="7"/>
      <c r="O1322" s="7"/>
      <c r="P1322" s="7"/>
      <c r="Q1322" s="7"/>
      <c r="R1322" s="7"/>
      <c r="S1322" s="7"/>
      <c r="T1322" s="7"/>
      <c r="U1322" s="7"/>
      <c r="V1322" s="8"/>
      <c r="W1322" s="8"/>
      <c r="X1322" s="8"/>
      <c r="Y1322" s="8"/>
      <c r="Z1322" s="8"/>
      <c r="AA1322" s="8"/>
      <c r="AB1322" s="8"/>
      <c r="AC1322" s="8"/>
      <c r="AD1322" s="8"/>
      <c r="AE1322" s="8"/>
      <c r="AF1322" s="8"/>
      <c r="AG1322" s="8"/>
      <c r="AH1322" s="8"/>
      <c r="AI1322" s="8"/>
      <c r="AJ1322" s="8"/>
      <c r="AK1322" s="8"/>
    </row>
    <row r="1323" spans="4:37">
      <c r="D1323" s="6"/>
      <c r="E1323" s="6"/>
      <c r="F1323" s="7"/>
      <c r="G1323" s="7"/>
      <c r="H1323" s="7"/>
      <c r="I1323" s="7"/>
      <c r="J1323" s="7"/>
      <c r="K1323" s="7"/>
      <c r="L1323" s="7"/>
      <c r="M1323" s="7"/>
      <c r="N1323" s="7"/>
      <c r="O1323" s="7"/>
      <c r="P1323" s="7"/>
      <c r="Q1323" s="7"/>
      <c r="R1323" s="7"/>
      <c r="S1323" s="7"/>
      <c r="T1323" s="7"/>
      <c r="U1323" s="7"/>
      <c r="V1323" s="8"/>
      <c r="W1323" s="8"/>
      <c r="X1323" s="8"/>
      <c r="Y1323" s="8"/>
      <c r="Z1323" s="8"/>
      <c r="AA1323" s="8"/>
      <c r="AB1323" s="8"/>
      <c r="AC1323" s="8"/>
      <c r="AD1323" s="8"/>
      <c r="AE1323" s="8"/>
      <c r="AF1323" s="8"/>
      <c r="AG1323" s="8"/>
      <c r="AH1323" s="8"/>
      <c r="AI1323" s="8"/>
      <c r="AJ1323" s="8"/>
      <c r="AK1323" s="8"/>
    </row>
    <row r="1324" spans="4:37">
      <c r="D1324" s="6"/>
      <c r="E1324" s="6"/>
      <c r="F1324" s="7"/>
      <c r="G1324" s="7"/>
      <c r="H1324" s="7"/>
      <c r="I1324" s="7"/>
      <c r="J1324" s="7"/>
      <c r="K1324" s="7"/>
      <c r="L1324" s="7"/>
      <c r="M1324" s="7"/>
      <c r="N1324" s="7"/>
      <c r="O1324" s="7"/>
      <c r="P1324" s="7"/>
      <c r="Q1324" s="7"/>
      <c r="R1324" s="7"/>
      <c r="S1324" s="7"/>
      <c r="T1324" s="7"/>
      <c r="U1324" s="7"/>
      <c r="V1324" s="8"/>
      <c r="W1324" s="8"/>
      <c r="X1324" s="8"/>
      <c r="Y1324" s="8"/>
      <c r="Z1324" s="8"/>
      <c r="AA1324" s="8"/>
      <c r="AB1324" s="8"/>
      <c r="AC1324" s="8"/>
      <c r="AD1324" s="8"/>
      <c r="AE1324" s="8"/>
      <c r="AF1324" s="8"/>
      <c r="AG1324" s="8"/>
      <c r="AH1324" s="8"/>
      <c r="AI1324" s="8"/>
      <c r="AJ1324" s="8"/>
      <c r="AK1324" s="8"/>
    </row>
    <row r="1325" spans="4:37">
      <c r="D1325" s="6"/>
      <c r="E1325" s="6"/>
      <c r="F1325" s="7"/>
      <c r="G1325" s="7"/>
      <c r="H1325" s="7"/>
      <c r="I1325" s="7"/>
      <c r="J1325" s="7"/>
      <c r="K1325" s="7"/>
      <c r="L1325" s="7"/>
      <c r="M1325" s="7"/>
      <c r="N1325" s="7"/>
      <c r="O1325" s="7"/>
      <c r="P1325" s="7"/>
      <c r="Q1325" s="7"/>
      <c r="R1325" s="7"/>
      <c r="S1325" s="7"/>
      <c r="T1325" s="7"/>
      <c r="U1325" s="7"/>
      <c r="V1325" s="8"/>
      <c r="W1325" s="8"/>
      <c r="X1325" s="8"/>
      <c r="Y1325" s="8"/>
      <c r="Z1325" s="8"/>
      <c r="AA1325" s="8"/>
      <c r="AB1325" s="8"/>
      <c r="AC1325" s="8"/>
      <c r="AD1325" s="8"/>
      <c r="AE1325" s="8"/>
      <c r="AF1325" s="8"/>
      <c r="AG1325" s="8"/>
      <c r="AH1325" s="8"/>
      <c r="AI1325" s="8"/>
      <c r="AJ1325" s="8"/>
      <c r="AK1325" s="8"/>
    </row>
    <row r="1326" spans="4:37">
      <c r="D1326" s="6"/>
      <c r="E1326" s="6"/>
      <c r="F1326" s="7"/>
      <c r="G1326" s="7"/>
      <c r="H1326" s="7"/>
      <c r="I1326" s="7"/>
      <c r="J1326" s="7"/>
      <c r="K1326" s="7"/>
      <c r="L1326" s="7"/>
      <c r="M1326" s="7"/>
      <c r="N1326" s="7"/>
      <c r="O1326" s="7"/>
      <c r="P1326" s="7"/>
      <c r="Q1326" s="7"/>
      <c r="R1326" s="7"/>
      <c r="S1326" s="7"/>
      <c r="T1326" s="7"/>
      <c r="U1326" s="7"/>
      <c r="V1326" s="8"/>
      <c r="W1326" s="8"/>
      <c r="X1326" s="8"/>
      <c r="Y1326" s="8"/>
      <c r="Z1326" s="8"/>
      <c r="AA1326" s="8"/>
      <c r="AB1326" s="8"/>
      <c r="AC1326" s="8"/>
      <c r="AD1326" s="8"/>
      <c r="AE1326" s="8"/>
      <c r="AF1326" s="8"/>
      <c r="AG1326" s="8"/>
      <c r="AH1326" s="8"/>
      <c r="AI1326" s="8"/>
      <c r="AJ1326" s="8"/>
      <c r="AK1326" s="8"/>
    </row>
    <row r="1327" spans="4:37">
      <c r="D1327" s="6"/>
      <c r="E1327" s="6"/>
      <c r="F1327" s="7"/>
      <c r="G1327" s="7"/>
      <c r="H1327" s="7"/>
      <c r="I1327" s="7"/>
      <c r="J1327" s="7"/>
      <c r="K1327" s="7"/>
      <c r="L1327" s="7"/>
      <c r="M1327" s="7"/>
      <c r="N1327" s="7"/>
      <c r="O1327" s="7"/>
      <c r="P1327" s="7"/>
      <c r="Q1327" s="7"/>
      <c r="R1327" s="7"/>
      <c r="S1327" s="7"/>
      <c r="T1327" s="7"/>
      <c r="U1327" s="7"/>
      <c r="V1327" s="8"/>
      <c r="W1327" s="8"/>
      <c r="X1327" s="8"/>
      <c r="Y1327" s="8"/>
      <c r="Z1327" s="8"/>
      <c r="AA1327" s="8"/>
      <c r="AB1327" s="8"/>
      <c r="AC1327" s="8"/>
      <c r="AD1327" s="8"/>
      <c r="AE1327" s="8"/>
      <c r="AF1327" s="8"/>
      <c r="AG1327" s="8"/>
      <c r="AH1327" s="8"/>
      <c r="AI1327" s="8"/>
      <c r="AJ1327" s="8"/>
      <c r="AK1327" s="8"/>
    </row>
    <row r="1328" spans="4:37">
      <c r="D1328" s="6"/>
      <c r="E1328" s="6"/>
      <c r="F1328" s="7"/>
      <c r="G1328" s="7"/>
      <c r="H1328" s="7"/>
      <c r="I1328" s="7"/>
      <c r="J1328" s="7"/>
      <c r="K1328" s="7"/>
      <c r="L1328" s="7"/>
      <c r="M1328" s="7"/>
      <c r="N1328" s="7"/>
      <c r="O1328" s="7"/>
      <c r="P1328" s="7"/>
      <c r="Q1328" s="7"/>
      <c r="R1328" s="7"/>
      <c r="S1328" s="7"/>
      <c r="T1328" s="7"/>
      <c r="U1328" s="7"/>
      <c r="V1328" s="8"/>
      <c r="W1328" s="8"/>
      <c r="X1328" s="8"/>
      <c r="Y1328" s="8"/>
      <c r="Z1328" s="8"/>
      <c r="AA1328" s="8"/>
      <c r="AB1328" s="8"/>
      <c r="AC1328" s="8"/>
      <c r="AD1328" s="8"/>
      <c r="AE1328" s="8"/>
      <c r="AF1328" s="8"/>
      <c r="AG1328" s="8"/>
      <c r="AH1328" s="8"/>
      <c r="AI1328" s="8"/>
      <c r="AJ1328" s="8"/>
      <c r="AK1328" s="8"/>
    </row>
    <row r="1329" spans="4:37">
      <c r="D1329" s="6"/>
      <c r="E1329" s="6"/>
      <c r="F1329" s="7"/>
      <c r="G1329" s="7"/>
      <c r="H1329" s="7"/>
      <c r="I1329" s="7"/>
      <c r="J1329" s="7"/>
      <c r="K1329" s="7"/>
      <c r="L1329" s="7"/>
      <c r="M1329" s="7"/>
      <c r="N1329" s="7"/>
      <c r="O1329" s="7"/>
      <c r="P1329" s="7"/>
      <c r="Q1329" s="7"/>
      <c r="R1329" s="7"/>
      <c r="S1329" s="7"/>
      <c r="T1329" s="7"/>
      <c r="U1329" s="7"/>
      <c r="V1329" s="8"/>
      <c r="W1329" s="8"/>
      <c r="X1329" s="8"/>
      <c r="Y1329" s="8"/>
      <c r="Z1329" s="8"/>
      <c r="AA1329" s="8"/>
      <c r="AB1329" s="8"/>
      <c r="AC1329" s="8"/>
      <c r="AD1329" s="8"/>
      <c r="AE1329" s="8"/>
      <c r="AF1329" s="8"/>
      <c r="AG1329" s="8"/>
      <c r="AH1329" s="8"/>
      <c r="AI1329" s="8"/>
      <c r="AJ1329" s="8"/>
      <c r="AK1329" s="8"/>
    </row>
    <row r="1330" spans="4:37">
      <c r="D1330" s="6"/>
      <c r="E1330" s="6"/>
      <c r="F1330" s="7"/>
      <c r="G1330" s="7"/>
      <c r="H1330" s="7"/>
      <c r="I1330" s="7"/>
      <c r="J1330" s="7"/>
      <c r="K1330" s="7"/>
      <c r="L1330" s="7"/>
      <c r="M1330" s="7"/>
      <c r="N1330" s="7"/>
      <c r="O1330" s="7"/>
      <c r="P1330" s="7"/>
      <c r="Q1330" s="7"/>
      <c r="R1330" s="7"/>
      <c r="S1330" s="7"/>
      <c r="T1330" s="7"/>
      <c r="U1330" s="7"/>
      <c r="V1330" s="8"/>
      <c r="W1330" s="8"/>
      <c r="X1330" s="8"/>
      <c r="Y1330" s="8"/>
      <c r="Z1330" s="8"/>
      <c r="AA1330" s="8"/>
      <c r="AB1330" s="8"/>
      <c r="AC1330" s="8"/>
      <c r="AD1330" s="8"/>
      <c r="AE1330" s="8"/>
      <c r="AF1330" s="8"/>
      <c r="AG1330" s="8"/>
      <c r="AH1330" s="8"/>
      <c r="AI1330" s="8"/>
      <c r="AJ1330" s="8"/>
      <c r="AK1330" s="8"/>
    </row>
    <row r="1331" spans="4:37">
      <c r="D1331" s="6"/>
      <c r="E1331" s="6"/>
      <c r="F1331" s="7"/>
      <c r="G1331" s="7"/>
      <c r="H1331" s="7"/>
      <c r="I1331" s="7"/>
      <c r="J1331" s="7"/>
      <c r="K1331" s="7"/>
      <c r="L1331" s="7"/>
      <c r="M1331" s="7"/>
      <c r="N1331" s="7"/>
      <c r="O1331" s="7"/>
      <c r="P1331" s="7"/>
      <c r="Q1331" s="7"/>
      <c r="R1331" s="7"/>
      <c r="S1331" s="7"/>
      <c r="T1331" s="7"/>
      <c r="U1331" s="7"/>
      <c r="V1331" s="8"/>
      <c r="W1331" s="8"/>
      <c r="X1331" s="8"/>
      <c r="Y1331" s="8"/>
      <c r="Z1331" s="8"/>
      <c r="AA1331" s="8"/>
      <c r="AB1331" s="8"/>
      <c r="AC1331" s="8"/>
      <c r="AD1331" s="8"/>
      <c r="AE1331" s="8"/>
      <c r="AF1331" s="8"/>
      <c r="AG1331" s="8"/>
      <c r="AH1331" s="8"/>
      <c r="AI1331" s="8"/>
      <c r="AJ1331" s="8"/>
      <c r="AK1331" s="8"/>
    </row>
    <row r="1332" spans="4:37">
      <c r="D1332" s="6"/>
      <c r="E1332" s="6"/>
      <c r="F1332" s="7"/>
      <c r="G1332" s="7"/>
      <c r="H1332" s="7"/>
      <c r="I1332" s="7"/>
      <c r="J1332" s="7"/>
      <c r="K1332" s="7"/>
      <c r="L1332" s="7"/>
      <c r="M1332" s="7"/>
      <c r="N1332" s="7"/>
      <c r="O1332" s="7"/>
      <c r="P1332" s="7"/>
      <c r="Q1332" s="7"/>
      <c r="R1332" s="7"/>
      <c r="S1332" s="7"/>
      <c r="T1332" s="7"/>
      <c r="U1332" s="7"/>
      <c r="V1332" s="8"/>
      <c r="W1332" s="8"/>
      <c r="X1332" s="8"/>
      <c r="Y1332" s="8"/>
      <c r="Z1332" s="8"/>
      <c r="AA1332" s="8"/>
      <c r="AB1332" s="8"/>
      <c r="AC1332" s="8"/>
      <c r="AD1332" s="8"/>
      <c r="AE1332" s="8"/>
      <c r="AF1332" s="8"/>
      <c r="AG1332" s="8"/>
      <c r="AH1332" s="8"/>
      <c r="AI1332" s="8"/>
      <c r="AJ1332" s="8"/>
      <c r="AK1332" s="8"/>
    </row>
    <row r="1333" spans="4:37">
      <c r="D1333" s="6"/>
      <c r="E1333" s="6"/>
      <c r="F1333" s="7"/>
      <c r="G1333" s="7"/>
      <c r="H1333" s="7"/>
      <c r="I1333" s="7"/>
      <c r="J1333" s="7"/>
      <c r="K1333" s="7"/>
      <c r="L1333" s="7"/>
      <c r="M1333" s="7"/>
      <c r="N1333" s="7"/>
      <c r="O1333" s="7"/>
      <c r="P1333" s="7"/>
      <c r="Q1333" s="7"/>
      <c r="R1333" s="7"/>
      <c r="S1333" s="7"/>
      <c r="T1333" s="7"/>
      <c r="U1333" s="7"/>
      <c r="V1333" s="8"/>
      <c r="W1333" s="8"/>
      <c r="X1333" s="8"/>
      <c r="Y1333" s="8"/>
      <c r="Z1333" s="8"/>
      <c r="AA1333" s="8"/>
      <c r="AB1333" s="8"/>
      <c r="AC1333" s="8"/>
      <c r="AD1333" s="8"/>
      <c r="AE1333" s="8"/>
      <c r="AF1333" s="8"/>
      <c r="AG1333" s="8"/>
      <c r="AH1333" s="8"/>
      <c r="AI1333" s="8"/>
      <c r="AJ1333" s="8"/>
      <c r="AK1333" s="8"/>
    </row>
    <row r="1334" spans="4:37">
      <c r="D1334" s="6"/>
      <c r="E1334" s="6"/>
      <c r="F1334" s="7"/>
      <c r="G1334" s="7"/>
      <c r="H1334" s="7"/>
      <c r="I1334" s="7"/>
      <c r="J1334" s="7"/>
      <c r="K1334" s="7"/>
      <c r="L1334" s="7"/>
      <c r="M1334" s="7"/>
      <c r="N1334" s="7"/>
      <c r="O1334" s="7"/>
      <c r="P1334" s="7"/>
      <c r="Q1334" s="7"/>
      <c r="R1334" s="7"/>
      <c r="S1334" s="7"/>
      <c r="T1334" s="7"/>
      <c r="U1334" s="7"/>
      <c r="V1334" s="8"/>
      <c r="W1334" s="8"/>
      <c r="X1334" s="8"/>
      <c r="Y1334" s="8"/>
      <c r="Z1334" s="8"/>
      <c r="AA1334" s="8"/>
      <c r="AB1334" s="8"/>
      <c r="AC1334" s="8"/>
      <c r="AD1334" s="8"/>
      <c r="AE1334" s="8"/>
      <c r="AF1334" s="8"/>
      <c r="AG1334" s="8"/>
      <c r="AH1334" s="8"/>
      <c r="AI1334" s="8"/>
      <c r="AJ1334" s="8"/>
      <c r="AK1334" s="8"/>
    </row>
    <row r="1335" spans="4:37">
      <c r="D1335" s="6"/>
      <c r="E1335" s="6"/>
      <c r="F1335" s="7"/>
      <c r="G1335" s="7"/>
      <c r="H1335" s="7"/>
      <c r="I1335" s="7"/>
      <c r="J1335" s="7"/>
      <c r="K1335" s="7"/>
      <c r="L1335" s="7"/>
      <c r="M1335" s="7"/>
      <c r="N1335" s="7"/>
      <c r="O1335" s="7"/>
      <c r="P1335" s="7"/>
      <c r="Q1335" s="7"/>
      <c r="R1335" s="7"/>
      <c r="S1335" s="7"/>
      <c r="T1335" s="7"/>
      <c r="U1335" s="7"/>
      <c r="V1335" s="8"/>
      <c r="W1335" s="8"/>
      <c r="X1335" s="8"/>
      <c r="Y1335" s="8"/>
      <c r="Z1335" s="8"/>
      <c r="AA1335" s="8"/>
      <c r="AB1335" s="8"/>
      <c r="AC1335" s="8"/>
      <c r="AD1335" s="8"/>
      <c r="AE1335" s="8"/>
      <c r="AF1335" s="8"/>
      <c r="AG1335" s="8"/>
      <c r="AH1335" s="8"/>
      <c r="AI1335" s="8"/>
      <c r="AJ1335" s="8"/>
      <c r="AK1335" s="8"/>
    </row>
    <row r="1336" spans="4:37">
      <c r="D1336" s="6"/>
      <c r="E1336" s="6"/>
      <c r="F1336" s="7"/>
      <c r="G1336" s="7"/>
      <c r="H1336" s="7"/>
      <c r="I1336" s="7"/>
      <c r="J1336" s="7"/>
      <c r="K1336" s="7"/>
      <c r="L1336" s="7"/>
      <c r="M1336" s="7"/>
      <c r="N1336" s="7"/>
      <c r="O1336" s="7"/>
      <c r="P1336" s="7"/>
      <c r="Q1336" s="7"/>
      <c r="R1336" s="7"/>
      <c r="S1336" s="7"/>
      <c r="T1336" s="7"/>
      <c r="U1336" s="7"/>
      <c r="V1336" s="8"/>
      <c r="W1336" s="8"/>
      <c r="X1336" s="8"/>
      <c r="Y1336" s="8"/>
      <c r="Z1336" s="8"/>
      <c r="AA1336" s="8"/>
      <c r="AB1336" s="8"/>
      <c r="AC1336" s="8"/>
      <c r="AD1336" s="8"/>
      <c r="AE1336" s="8"/>
      <c r="AF1336" s="8"/>
      <c r="AG1336" s="8"/>
      <c r="AH1336" s="8"/>
      <c r="AI1336" s="8"/>
      <c r="AJ1336" s="8"/>
      <c r="AK1336" s="8"/>
    </row>
    <row r="1337" spans="4:37">
      <c r="D1337" s="6"/>
      <c r="E1337" s="6"/>
      <c r="F1337" s="7"/>
      <c r="G1337" s="7"/>
      <c r="H1337" s="7"/>
      <c r="I1337" s="7"/>
      <c r="J1337" s="7"/>
      <c r="K1337" s="7"/>
      <c r="L1337" s="7"/>
      <c r="M1337" s="7"/>
      <c r="N1337" s="7"/>
      <c r="O1337" s="7"/>
      <c r="P1337" s="7"/>
      <c r="Q1337" s="7"/>
      <c r="R1337" s="7"/>
      <c r="S1337" s="7"/>
      <c r="T1337" s="7"/>
      <c r="U1337" s="7"/>
      <c r="V1337" s="8"/>
      <c r="W1337" s="8"/>
      <c r="X1337" s="8"/>
      <c r="Y1337" s="8"/>
      <c r="Z1337" s="8"/>
      <c r="AA1337" s="8"/>
      <c r="AB1337" s="8"/>
      <c r="AC1337" s="8"/>
      <c r="AD1337" s="8"/>
      <c r="AE1337" s="8"/>
      <c r="AF1337" s="8"/>
      <c r="AG1337" s="8"/>
      <c r="AH1337" s="8"/>
      <c r="AI1337" s="8"/>
      <c r="AJ1337" s="8"/>
      <c r="AK1337" s="8"/>
    </row>
    <row r="1338" spans="4:37">
      <c r="D1338" s="6"/>
      <c r="E1338" s="6"/>
      <c r="F1338" s="7"/>
      <c r="G1338" s="7"/>
      <c r="H1338" s="7"/>
      <c r="I1338" s="7"/>
      <c r="J1338" s="7"/>
      <c r="K1338" s="7"/>
      <c r="L1338" s="7"/>
      <c r="M1338" s="7"/>
      <c r="N1338" s="7"/>
      <c r="O1338" s="7"/>
      <c r="P1338" s="7"/>
      <c r="Q1338" s="7"/>
      <c r="R1338" s="7"/>
      <c r="S1338" s="7"/>
      <c r="T1338" s="7"/>
      <c r="U1338" s="7"/>
      <c r="V1338" s="8"/>
      <c r="W1338" s="8"/>
      <c r="X1338" s="8"/>
      <c r="Y1338" s="8"/>
      <c r="Z1338" s="8"/>
      <c r="AA1338" s="8"/>
      <c r="AB1338" s="8"/>
      <c r="AC1338" s="8"/>
      <c r="AD1338" s="8"/>
      <c r="AE1338" s="8"/>
      <c r="AF1338" s="8"/>
      <c r="AG1338" s="8"/>
      <c r="AH1338" s="8"/>
      <c r="AI1338" s="8"/>
      <c r="AJ1338" s="8"/>
      <c r="AK1338" s="8"/>
    </row>
    <row r="1339" spans="4:37">
      <c r="D1339" s="6"/>
      <c r="E1339" s="6"/>
      <c r="F1339" s="7"/>
      <c r="G1339" s="7"/>
      <c r="H1339" s="7"/>
      <c r="I1339" s="7"/>
      <c r="J1339" s="7"/>
      <c r="K1339" s="7"/>
      <c r="L1339" s="7"/>
      <c r="M1339" s="7"/>
      <c r="N1339" s="7"/>
      <c r="O1339" s="7"/>
      <c r="P1339" s="7"/>
      <c r="Q1339" s="7"/>
      <c r="R1339" s="7"/>
      <c r="S1339" s="7"/>
      <c r="T1339" s="7"/>
      <c r="U1339" s="7"/>
      <c r="V1339" s="8"/>
      <c r="W1339" s="8"/>
      <c r="X1339" s="8"/>
      <c r="Y1339" s="8"/>
      <c r="Z1339" s="8"/>
      <c r="AA1339" s="8"/>
      <c r="AB1339" s="8"/>
      <c r="AC1339" s="8"/>
      <c r="AD1339" s="8"/>
      <c r="AE1339" s="8"/>
      <c r="AF1339" s="8"/>
      <c r="AG1339" s="8"/>
      <c r="AH1339" s="8"/>
      <c r="AI1339" s="8"/>
      <c r="AJ1339" s="8"/>
      <c r="AK1339" s="8"/>
    </row>
    <row r="1340" spans="4:37">
      <c r="D1340" s="6"/>
      <c r="E1340" s="6"/>
      <c r="F1340" s="7"/>
      <c r="G1340" s="7"/>
      <c r="H1340" s="7"/>
      <c r="I1340" s="7"/>
      <c r="J1340" s="7"/>
      <c r="K1340" s="7"/>
      <c r="L1340" s="7"/>
      <c r="M1340" s="7"/>
      <c r="N1340" s="7"/>
      <c r="O1340" s="7"/>
      <c r="P1340" s="7"/>
      <c r="Q1340" s="7"/>
      <c r="R1340" s="7"/>
      <c r="S1340" s="7"/>
      <c r="T1340" s="7"/>
      <c r="U1340" s="7"/>
      <c r="V1340" s="8"/>
      <c r="W1340" s="8"/>
      <c r="X1340" s="8"/>
      <c r="Y1340" s="8"/>
      <c r="Z1340" s="8"/>
      <c r="AA1340" s="8"/>
      <c r="AB1340" s="8"/>
      <c r="AC1340" s="8"/>
      <c r="AD1340" s="8"/>
      <c r="AE1340" s="8"/>
      <c r="AF1340" s="8"/>
      <c r="AG1340" s="8"/>
      <c r="AH1340" s="8"/>
      <c r="AI1340" s="8"/>
      <c r="AJ1340" s="8"/>
      <c r="AK1340" s="8"/>
    </row>
    <row r="1341" spans="4:37">
      <c r="D1341" s="6"/>
      <c r="E1341" s="6"/>
      <c r="F1341" s="7"/>
      <c r="G1341" s="7"/>
      <c r="H1341" s="7"/>
      <c r="I1341" s="7"/>
      <c r="J1341" s="7"/>
      <c r="K1341" s="7"/>
      <c r="L1341" s="7"/>
      <c r="M1341" s="7"/>
      <c r="N1341" s="7"/>
      <c r="O1341" s="7"/>
      <c r="P1341" s="7"/>
      <c r="Q1341" s="7"/>
      <c r="R1341" s="7"/>
      <c r="S1341" s="7"/>
      <c r="T1341" s="7"/>
      <c r="U1341" s="7"/>
      <c r="V1341" s="8"/>
      <c r="W1341" s="8"/>
      <c r="X1341" s="8"/>
      <c r="Y1341" s="8"/>
      <c r="Z1341" s="8"/>
      <c r="AA1341" s="8"/>
      <c r="AB1341" s="8"/>
      <c r="AC1341" s="8"/>
      <c r="AD1341" s="8"/>
      <c r="AE1341" s="8"/>
      <c r="AF1341" s="8"/>
      <c r="AG1341" s="8"/>
      <c r="AH1341" s="8"/>
      <c r="AI1341" s="8"/>
      <c r="AJ1341" s="8"/>
      <c r="AK1341" s="8"/>
    </row>
    <row r="1342" spans="4:37">
      <c r="D1342" s="6"/>
      <c r="E1342" s="6"/>
      <c r="F1342" s="7"/>
      <c r="G1342" s="7"/>
      <c r="H1342" s="7"/>
      <c r="I1342" s="7"/>
      <c r="J1342" s="7"/>
      <c r="K1342" s="7"/>
      <c r="L1342" s="7"/>
      <c r="M1342" s="7"/>
      <c r="N1342" s="7"/>
      <c r="O1342" s="7"/>
      <c r="P1342" s="7"/>
      <c r="Q1342" s="7"/>
      <c r="R1342" s="7"/>
      <c r="S1342" s="7"/>
      <c r="T1342" s="7"/>
      <c r="U1342" s="7"/>
      <c r="V1342" s="8"/>
      <c r="W1342" s="8"/>
      <c r="X1342" s="8"/>
      <c r="Y1342" s="8"/>
      <c r="Z1342" s="8"/>
      <c r="AA1342" s="8"/>
      <c r="AB1342" s="8"/>
      <c r="AC1342" s="8"/>
      <c r="AD1342" s="8"/>
      <c r="AE1342" s="8"/>
      <c r="AF1342" s="8"/>
      <c r="AG1342" s="8"/>
      <c r="AH1342" s="8"/>
      <c r="AI1342" s="8"/>
      <c r="AJ1342" s="8"/>
      <c r="AK1342" s="8"/>
    </row>
    <row r="1343" spans="4:37">
      <c r="D1343" s="6"/>
      <c r="E1343" s="6"/>
      <c r="F1343" s="7"/>
      <c r="G1343" s="7"/>
      <c r="H1343" s="7"/>
      <c r="I1343" s="7"/>
      <c r="J1343" s="7"/>
      <c r="K1343" s="7"/>
      <c r="L1343" s="7"/>
      <c r="M1343" s="7"/>
      <c r="N1343" s="7"/>
      <c r="O1343" s="7"/>
      <c r="P1343" s="7"/>
      <c r="Q1343" s="7"/>
      <c r="R1343" s="7"/>
      <c r="S1343" s="7"/>
      <c r="T1343" s="7"/>
      <c r="U1343" s="7"/>
      <c r="V1343" s="8"/>
      <c r="W1343" s="8"/>
      <c r="X1343" s="8"/>
      <c r="Y1343" s="8"/>
      <c r="Z1343" s="8"/>
      <c r="AA1343" s="8"/>
      <c r="AB1343" s="8"/>
      <c r="AC1343" s="8"/>
      <c r="AD1343" s="8"/>
      <c r="AE1343" s="8"/>
      <c r="AF1343" s="8"/>
      <c r="AG1343" s="8"/>
      <c r="AH1343" s="8"/>
      <c r="AI1343" s="8"/>
      <c r="AJ1343" s="8"/>
      <c r="AK1343" s="8"/>
    </row>
    <row r="1344" spans="4:37">
      <c r="D1344" s="6"/>
      <c r="E1344" s="6"/>
      <c r="F1344" s="7"/>
      <c r="G1344" s="7"/>
      <c r="H1344" s="7"/>
      <c r="I1344" s="7"/>
      <c r="J1344" s="7"/>
      <c r="K1344" s="7"/>
      <c r="L1344" s="7"/>
      <c r="M1344" s="7"/>
      <c r="N1344" s="7"/>
      <c r="O1344" s="7"/>
      <c r="P1344" s="7"/>
      <c r="Q1344" s="7"/>
      <c r="R1344" s="7"/>
      <c r="S1344" s="7"/>
      <c r="T1344" s="7"/>
      <c r="U1344" s="7"/>
      <c r="V1344" s="8"/>
      <c r="W1344" s="8"/>
      <c r="X1344" s="8"/>
      <c r="Y1344" s="8"/>
      <c r="Z1344" s="8"/>
      <c r="AA1344" s="8"/>
      <c r="AB1344" s="8"/>
      <c r="AC1344" s="8"/>
      <c r="AD1344" s="8"/>
      <c r="AE1344" s="8"/>
      <c r="AF1344" s="8"/>
      <c r="AG1344" s="8"/>
      <c r="AH1344" s="8"/>
      <c r="AI1344" s="8"/>
      <c r="AJ1344" s="8"/>
      <c r="AK1344" s="8"/>
    </row>
    <row r="1345" spans="4:37">
      <c r="D1345" s="6"/>
      <c r="E1345" s="6"/>
      <c r="F1345" s="7"/>
      <c r="G1345" s="7"/>
      <c r="H1345" s="7"/>
      <c r="I1345" s="7"/>
      <c r="J1345" s="7"/>
      <c r="K1345" s="7"/>
      <c r="L1345" s="7"/>
      <c r="M1345" s="7"/>
      <c r="N1345" s="7"/>
      <c r="O1345" s="7"/>
      <c r="P1345" s="7"/>
      <c r="Q1345" s="7"/>
      <c r="R1345" s="7"/>
      <c r="S1345" s="7"/>
      <c r="T1345" s="7"/>
      <c r="U1345" s="7"/>
      <c r="V1345" s="8"/>
      <c r="W1345" s="8"/>
      <c r="X1345" s="8"/>
      <c r="Y1345" s="8"/>
      <c r="Z1345" s="8"/>
      <c r="AA1345" s="8"/>
      <c r="AB1345" s="8"/>
      <c r="AC1345" s="8"/>
      <c r="AD1345" s="8"/>
      <c r="AE1345" s="8"/>
      <c r="AF1345" s="8"/>
      <c r="AG1345" s="8"/>
      <c r="AH1345" s="8"/>
      <c r="AI1345" s="8"/>
      <c r="AJ1345" s="8"/>
      <c r="AK1345" s="8"/>
    </row>
    <row r="1346" spans="4:37">
      <c r="D1346" s="6"/>
      <c r="E1346" s="6"/>
      <c r="F1346" s="7"/>
      <c r="G1346" s="7"/>
      <c r="H1346" s="7"/>
      <c r="I1346" s="7"/>
      <c r="J1346" s="7"/>
      <c r="K1346" s="7"/>
      <c r="L1346" s="7"/>
      <c r="M1346" s="7"/>
      <c r="N1346" s="7"/>
      <c r="O1346" s="7"/>
      <c r="P1346" s="7"/>
      <c r="Q1346" s="7"/>
      <c r="R1346" s="7"/>
      <c r="S1346" s="7"/>
      <c r="T1346" s="7"/>
      <c r="U1346" s="7"/>
      <c r="V1346" s="8"/>
      <c r="W1346" s="8"/>
      <c r="X1346" s="8"/>
      <c r="Y1346" s="8"/>
      <c r="Z1346" s="8"/>
      <c r="AA1346" s="8"/>
      <c r="AB1346" s="8"/>
      <c r="AC1346" s="8"/>
      <c r="AD1346" s="8"/>
      <c r="AE1346" s="8"/>
      <c r="AF1346" s="8"/>
      <c r="AG1346" s="8"/>
      <c r="AH1346" s="8"/>
      <c r="AI1346" s="8"/>
      <c r="AJ1346" s="8"/>
      <c r="AK1346" s="8"/>
    </row>
    <row r="1347" spans="4:37">
      <c r="D1347" s="6"/>
      <c r="E1347" s="6"/>
      <c r="F1347" s="7"/>
      <c r="G1347" s="7"/>
      <c r="H1347" s="7"/>
      <c r="I1347" s="7"/>
      <c r="J1347" s="7"/>
      <c r="K1347" s="7"/>
      <c r="L1347" s="7"/>
      <c r="M1347" s="7"/>
      <c r="N1347" s="7"/>
      <c r="O1347" s="7"/>
      <c r="P1347" s="7"/>
      <c r="Q1347" s="7"/>
      <c r="R1347" s="7"/>
      <c r="S1347" s="7"/>
      <c r="T1347" s="7"/>
      <c r="U1347" s="7"/>
      <c r="V1347" s="8"/>
      <c r="W1347" s="8"/>
      <c r="X1347" s="8"/>
      <c r="Y1347" s="8"/>
      <c r="Z1347" s="8"/>
      <c r="AA1347" s="8"/>
      <c r="AB1347" s="8"/>
      <c r="AC1347" s="8"/>
      <c r="AD1347" s="8"/>
      <c r="AE1347" s="8"/>
      <c r="AF1347" s="8"/>
      <c r="AG1347" s="8"/>
      <c r="AH1347" s="8"/>
      <c r="AI1347" s="8"/>
      <c r="AJ1347" s="8"/>
      <c r="AK1347" s="8"/>
    </row>
    <row r="1348" spans="4:37">
      <c r="D1348" s="6"/>
      <c r="E1348" s="6"/>
      <c r="F1348" s="7"/>
      <c r="G1348" s="7"/>
      <c r="H1348" s="7"/>
      <c r="I1348" s="7"/>
      <c r="J1348" s="7"/>
      <c r="K1348" s="7"/>
      <c r="L1348" s="7"/>
      <c r="M1348" s="7"/>
      <c r="N1348" s="7"/>
      <c r="O1348" s="7"/>
      <c r="P1348" s="7"/>
      <c r="Q1348" s="7"/>
      <c r="R1348" s="7"/>
      <c r="S1348" s="7"/>
      <c r="T1348" s="7"/>
      <c r="U1348" s="7"/>
      <c r="V1348" s="8"/>
      <c r="W1348" s="8"/>
      <c r="X1348" s="8"/>
      <c r="Y1348" s="8"/>
      <c r="Z1348" s="8"/>
      <c r="AA1348" s="8"/>
      <c r="AB1348" s="8"/>
      <c r="AC1348" s="8"/>
      <c r="AD1348" s="8"/>
      <c r="AE1348" s="8"/>
      <c r="AF1348" s="8"/>
      <c r="AG1348" s="8"/>
      <c r="AH1348" s="8"/>
      <c r="AI1348" s="8"/>
      <c r="AJ1348" s="8"/>
      <c r="AK1348" s="8"/>
    </row>
    <row r="1349" spans="4:37">
      <c r="D1349" s="6"/>
      <c r="E1349" s="6"/>
      <c r="F1349" s="7"/>
      <c r="G1349" s="7"/>
      <c r="H1349" s="7"/>
      <c r="I1349" s="7"/>
      <c r="J1349" s="7"/>
      <c r="K1349" s="7"/>
      <c r="L1349" s="7"/>
      <c r="M1349" s="7"/>
      <c r="N1349" s="7"/>
      <c r="O1349" s="7"/>
      <c r="P1349" s="7"/>
      <c r="Q1349" s="7"/>
      <c r="R1349" s="7"/>
      <c r="S1349" s="7"/>
      <c r="T1349" s="7"/>
      <c r="U1349" s="7"/>
      <c r="V1349" s="8"/>
      <c r="W1349" s="8"/>
      <c r="X1349" s="8"/>
      <c r="Y1349" s="8"/>
      <c r="Z1349" s="8"/>
      <c r="AA1349" s="8"/>
      <c r="AB1349" s="8"/>
      <c r="AC1349" s="8"/>
      <c r="AD1349" s="8"/>
      <c r="AE1349" s="8"/>
      <c r="AF1349" s="8"/>
      <c r="AG1349" s="8"/>
      <c r="AH1349" s="8"/>
      <c r="AI1349" s="8"/>
      <c r="AJ1349" s="8"/>
      <c r="AK1349" s="8"/>
    </row>
    <row r="1350" spans="4:37">
      <c r="D1350" s="6"/>
      <c r="E1350" s="6"/>
      <c r="F1350" s="7"/>
      <c r="G1350" s="7"/>
      <c r="H1350" s="7"/>
      <c r="I1350" s="7"/>
      <c r="J1350" s="7"/>
      <c r="K1350" s="7"/>
      <c r="L1350" s="7"/>
      <c r="M1350" s="7"/>
      <c r="N1350" s="7"/>
      <c r="O1350" s="7"/>
      <c r="P1350" s="7"/>
      <c r="Q1350" s="7"/>
      <c r="R1350" s="7"/>
      <c r="S1350" s="7"/>
      <c r="T1350" s="7"/>
      <c r="U1350" s="7"/>
      <c r="V1350" s="8"/>
      <c r="W1350" s="8"/>
      <c r="X1350" s="8"/>
      <c r="Y1350" s="8"/>
      <c r="Z1350" s="8"/>
      <c r="AA1350" s="8"/>
      <c r="AB1350" s="8"/>
      <c r="AC1350" s="8"/>
      <c r="AD1350" s="8"/>
      <c r="AE1350" s="8"/>
      <c r="AF1350" s="8"/>
      <c r="AG1350" s="8"/>
      <c r="AH1350" s="8"/>
      <c r="AI1350" s="8"/>
      <c r="AJ1350" s="8"/>
      <c r="AK1350" s="8"/>
    </row>
    <row r="1351" spans="4:37">
      <c r="D1351" s="6"/>
      <c r="E1351" s="6"/>
      <c r="F1351" s="7"/>
      <c r="G1351" s="7"/>
      <c r="H1351" s="7"/>
      <c r="I1351" s="7"/>
      <c r="J1351" s="7"/>
      <c r="K1351" s="7"/>
      <c r="L1351" s="7"/>
      <c r="M1351" s="7"/>
      <c r="N1351" s="7"/>
      <c r="O1351" s="7"/>
      <c r="P1351" s="7"/>
      <c r="Q1351" s="7"/>
      <c r="R1351" s="7"/>
      <c r="S1351" s="7"/>
      <c r="T1351" s="7"/>
      <c r="U1351" s="7"/>
      <c r="V1351" s="8"/>
      <c r="W1351" s="8"/>
      <c r="X1351" s="8"/>
      <c r="Y1351" s="8"/>
      <c r="Z1351" s="8"/>
      <c r="AA1351" s="8"/>
      <c r="AB1351" s="8"/>
      <c r="AC1351" s="8"/>
      <c r="AD1351" s="8"/>
      <c r="AE1351" s="8"/>
      <c r="AF1351" s="8"/>
      <c r="AG1351" s="8"/>
      <c r="AH1351" s="8"/>
      <c r="AI1351" s="8"/>
      <c r="AJ1351" s="8"/>
      <c r="AK1351" s="8"/>
    </row>
    <row r="1352" spans="4:37">
      <c r="D1352" s="6"/>
      <c r="E1352" s="6"/>
      <c r="F1352" s="7"/>
      <c r="G1352" s="7"/>
      <c r="H1352" s="7"/>
      <c r="I1352" s="7"/>
      <c r="J1352" s="7"/>
      <c r="K1352" s="7"/>
      <c r="L1352" s="7"/>
      <c r="M1352" s="7"/>
      <c r="N1352" s="7"/>
      <c r="O1352" s="7"/>
      <c r="P1352" s="7"/>
      <c r="Q1352" s="7"/>
      <c r="R1352" s="7"/>
      <c r="S1352" s="7"/>
      <c r="T1352" s="7"/>
      <c r="U1352" s="7"/>
      <c r="V1352" s="8"/>
      <c r="W1352" s="8"/>
      <c r="X1352" s="8"/>
      <c r="Y1352" s="8"/>
      <c r="Z1352" s="8"/>
      <c r="AA1352" s="8"/>
      <c r="AB1352" s="8"/>
      <c r="AC1352" s="8"/>
      <c r="AD1352" s="8"/>
      <c r="AE1352" s="8"/>
      <c r="AF1352" s="8"/>
      <c r="AG1352" s="8"/>
      <c r="AH1352" s="8"/>
      <c r="AI1352" s="8"/>
      <c r="AJ1352" s="8"/>
      <c r="AK1352" s="8"/>
    </row>
    <row r="1353" spans="4:37">
      <c r="D1353" s="6"/>
      <c r="E1353" s="6"/>
      <c r="F1353" s="7"/>
      <c r="G1353" s="7"/>
      <c r="H1353" s="7"/>
      <c r="I1353" s="7"/>
      <c r="J1353" s="7"/>
      <c r="K1353" s="7"/>
      <c r="L1353" s="7"/>
      <c r="M1353" s="7"/>
      <c r="N1353" s="7"/>
      <c r="O1353" s="7"/>
      <c r="P1353" s="7"/>
      <c r="Q1353" s="7"/>
      <c r="R1353" s="7"/>
      <c r="S1353" s="7"/>
      <c r="T1353" s="7"/>
      <c r="U1353" s="7"/>
      <c r="V1353" s="8"/>
      <c r="W1353" s="8"/>
      <c r="X1353" s="8"/>
      <c r="Y1353" s="8"/>
      <c r="Z1353" s="8"/>
      <c r="AA1353" s="8"/>
      <c r="AB1353" s="8"/>
      <c r="AC1353" s="8"/>
      <c r="AD1353" s="8"/>
      <c r="AE1353" s="8"/>
      <c r="AF1353" s="8"/>
      <c r="AG1353" s="8"/>
      <c r="AH1353" s="8"/>
      <c r="AI1353" s="8"/>
      <c r="AJ1353" s="8"/>
      <c r="AK1353" s="8"/>
    </row>
    <row r="1354" spans="4:37">
      <c r="D1354" s="6"/>
      <c r="E1354" s="6"/>
      <c r="F1354" s="7"/>
      <c r="G1354" s="7"/>
      <c r="H1354" s="7"/>
      <c r="I1354" s="7"/>
      <c r="J1354" s="7"/>
      <c r="K1354" s="7"/>
      <c r="L1354" s="7"/>
      <c r="M1354" s="7"/>
      <c r="N1354" s="7"/>
      <c r="O1354" s="7"/>
      <c r="P1354" s="7"/>
      <c r="Q1354" s="7"/>
      <c r="R1354" s="7"/>
      <c r="S1354" s="7"/>
      <c r="T1354" s="7"/>
      <c r="U1354" s="7"/>
      <c r="V1354" s="8"/>
      <c r="W1354" s="8"/>
      <c r="X1354" s="8"/>
      <c r="Y1354" s="8"/>
      <c r="Z1354" s="8"/>
      <c r="AA1354" s="8"/>
      <c r="AB1354" s="8"/>
      <c r="AC1354" s="8"/>
      <c r="AD1354" s="8"/>
      <c r="AE1354" s="8"/>
      <c r="AF1354" s="8"/>
      <c r="AG1354" s="8"/>
      <c r="AH1354" s="8"/>
      <c r="AI1354" s="8"/>
      <c r="AJ1354" s="8"/>
      <c r="AK1354" s="8"/>
    </row>
    <row r="1355" spans="4:37">
      <c r="D1355" s="6"/>
      <c r="E1355" s="6"/>
      <c r="F1355" s="7"/>
      <c r="G1355" s="7"/>
      <c r="H1355" s="7"/>
      <c r="I1355" s="7"/>
      <c r="J1355" s="7"/>
      <c r="K1355" s="7"/>
      <c r="L1355" s="7"/>
      <c r="M1355" s="7"/>
      <c r="N1355" s="7"/>
      <c r="O1355" s="7"/>
      <c r="P1355" s="7"/>
      <c r="Q1355" s="7"/>
      <c r="R1355" s="7"/>
      <c r="S1355" s="7"/>
      <c r="T1355" s="7"/>
      <c r="U1355" s="7"/>
      <c r="V1355" s="8"/>
      <c r="W1355" s="8"/>
      <c r="X1355" s="8"/>
      <c r="Y1355" s="8"/>
      <c r="Z1355" s="8"/>
      <c r="AA1355" s="8"/>
      <c r="AB1355" s="8"/>
      <c r="AC1355" s="8"/>
      <c r="AD1355" s="8"/>
      <c r="AE1355" s="8"/>
      <c r="AF1355" s="8"/>
      <c r="AG1355" s="8"/>
      <c r="AH1355" s="8"/>
      <c r="AI1355" s="8"/>
      <c r="AJ1355" s="8"/>
      <c r="AK1355" s="8"/>
    </row>
    <row r="1356" spans="4:37">
      <c r="D1356" s="6"/>
      <c r="E1356" s="6"/>
      <c r="F1356" s="7"/>
      <c r="G1356" s="7"/>
      <c r="H1356" s="7"/>
      <c r="I1356" s="7"/>
      <c r="J1356" s="7"/>
      <c r="K1356" s="7"/>
      <c r="L1356" s="7"/>
      <c r="M1356" s="7"/>
      <c r="N1356" s="7"/>
      <c r="O1356" s="7"/>
      <c r="P1356" s="7"/>
      <c r="Q1356" s="7"/>
      <c r="R1356" s="7"/>
      <c r="S1356" s="7"/>
      <c r="T1356" s="7"/>
      <c r="U1356" s="7"/>
      <c r="V1356" s="8"/>
      <c r="W1356" s="8"/>
      <c r="X1356" s="8"/>
      <c r="Y1356" s="8"/>
      <c r="Z1356" s="8"/>
      <c r="AA1356" s="8"/>
      <c r="AB1356" s="8"/>
      <c r="AC1356" s="8"/>
      <c r="AD1356" s="8"/>
      <c r="AE1356" s="8"/>
      <c r="AF1356" s="8"/>
      <c r="AG1356" s="8"/>
      <c r="AH1356" s="8"/>
      <c r="AI1356" s="8"/>
      <c r="AJ1356" s="8"/>
      <c r="AK1356" s="8"/>
    </row>
    <row r="1357" spans="4:37">
      <c r="D1357" s="6"/>
      <c r="E1357" s="6"/>
      <c r="F1357" s="7"/>
      <c r="G1357" s="7"/>
      <c r="H1357" s="7"/>
      <c r="I1357" s="7"/>
      <c r="J1357" s="7"/>
      <c r="K1357" s="7"/>
      <c r="L1357" s="7"/>
      <c r="M1357" s="7"/>
      <c r="N1357" s="7"/>
      <c r="O1357" s="7"/>
      <c r="P1357" s="7"/>
      <c r="Q1357" s="7"/>
      <c r="R1357" s="7"/>
      <c r="S1357" s="7"/>
      <c r="T1357" s="7"/>
      <c r="U1357" s="7"/>
      <c r="V1357" s="8"/>
      <c r="W1357" s="8"/>
      <c r="X1357" s="8"/>
      <c r="Y1357" s="8"/>
      <c r="Z1357" s="8"/>
      <c r="AA1357" s="8"/>
      <c r="AB1357" s="8"/>
      <c r="AC1357" s="8"/>
      <c r="AD1357" s="8"/>
      <c r="AE1357" s="8"/>
      <c r="AF1357" s="8"/>
      <c r="AG1357" s="8"/>
      <c r="AH1357" s="8"/>
      <c r="AI1357" s="8"/>
      <c r="AJ1357" s="8"/>
      <c r="AK1357" s="8"/>
    </row>
    <row r="1358" spans="4:37">
      <c r="D1358" s="6"/>
      <c r="E1358" s="6"/>
      <c r="F1358" s="7"/>
      <c r="G1358" s="7"/>
      <c r="H1358" s="7"/>
      <c r="I1358" s="7"/>
      <c r="J1358" s="7"/>
      <c r="K1358" s="7"/>
      <c r="L1358" s="7"/>
      <c r="M1358" s="7"/>
      <c r="N1358" s="7"/>
      <c r="O1358" s="7"/>
      <c r="P1358" s="7"/>
      <c r="Q1358" s="7"/>
      <c r="R1358" s="7"/>
      <c r="S1358" s="7"/>
      <c r="T1358" s="7"/>
      <c r="U1358" s="7"/>
      <c r="V1358" s="8"/>
      <c r="W1358" s="8"/>
      <c r="X1358" s="8"/>
      <c r="Y1358" s="8"/>
      <c r="Z1358" s="8"/>
      <c r="AA1358" s="8"/>
      <c r="AB1358" s="8"/>
      <c r="AC1358" s="8"/>
      <c r="AD1358" s="8"/>
      <c r="AE1358" s="8"/>
      <c r="AF1358" s="8"/>
      <c r="AG1358" s="8"/>
      <c r="AH1358" s="8"/>
      <c r="AI1358" s="8"/>
      <c r="AJ1358" s="8"/>
      <c r="AK1358" s="8"/>
    </row>
    <row r="1359" spans="4:37">
      <c r="D1359" s="6"/>
      <c r="E1359" s="6"/>
      <c r="F1359" s="7"/>
      <c r="G1359" s="7"/>
      <c r="H1359" s="7"/>
      <c r="I1359" s="7"/>
      <c r="J1359" s="7"/>
      <c r="K1359" s="7"/>
      <c r="L1359" s="7"/>
      <c r="M1359" s="7"/>
      <c r="N1359" s="7"/>
      <c r="O1359" s="7"/>
      <c r="P1359" s="7"/>
      <c r="Q1359" s="7"/>
      <c r="R1359" s="7"/>
      <c r="S1359" s="7"/>
      <c r="T1359" s="7"/>
      <c r="U1359" s="7"/>
      <c r="V1359" s="8"/>
      <c r="W1359" s="8"/>
      <c r="X1359" s="8"/>
      <c r="Y1359" s="8"/>
      <c r="Z1359" s="8"/>
      <c r="AA1359" s="8"/>
      <c r="AB1359" s="8"/>
      <c r="AC1359" s="8"/>
      <c r="AD1359" s="8"/>
      <c r="AE1359" s="8"/>
      <c r="AF1359" s="8"/>
      <c r="AG1359" s="8"/>
      <c r="AH1359" s="8"/>
      <c r="AI1359" s="8"/>
      <c r="AJ1359" s="8"/>
      <c r="AK1359" s="8"/>
    </row>
    <row r="1360" spans="4:37">
      <c r="D1360" s="6"/>
      <c r="E1360" s="6"/>
      <c r="F1360" s="7"/>
      <c r="G1360" s="7"/>
      <c r="H1360" s="7"/>
      <c r="I1360" s="7"/>
      <c r="J1360" s="7"/>
      <c r="K1360" s="7"/>
      <c r="L1360" s="7"/>
      <c r="M1360" s="7"/>
      <c r="N1360" s="7"/>
      <c r="O1360" s="7"/>
      <c r="P1360" s="7"/>
      <c r="Q1360" s="7"/>
      <c r="R1360" s="7"/>
      <c r="S1360" s="7"/>
      <c r="T1360" s="7"/>
      <c r="U1360" s="7"/>
      <c r="V1360" s="8"/>
      <c r="W1360" s="8"/>
      <c r="X1360" s="8"/>
      <c r="Y1360" s="8"/>
      <c r="Z1360" s="8"/>
      <c r="AA1360" s="8"/>
      <c r="AB1360" s="8"/>
      <c r="AC1360" s="8"/>
      <c r="AD1360" s="8"/>
      <c r="AE1360" s="8"/>
      <c r="AF1360" s="8"/>
      <c r="AG1360" s="8"/>
      <c r="AH1360" s="8"/>
      <c r="AI1360" s="8"/>
      <c r="AJ1360" s="8"/>
      <c r="AK1360" s="8"/>
    </row>
    <row r="1361" spans="4:37">
      <c r="D1361" s="6"/>
      <c r="E1361" s="6"/>
      <c r="F1361" s="7"/>
      <c r="G1361" s="7"/>
      <c r="H1361" s="7"/>
      <c r="I1361" s="7"/>
      <c r="J1361" s="7"/>
      <c r="K1361" s="7"/>
      <c r="L1361" s="7"/>
      <c r="M1361" s="7"/>
      <c r="N1361" s="7"/>
      <c r="O1361" s="7"/>
      <c r="P1361" s="7"/>
      <c r="Q1361" s="7"/>
      <c r="R1361" s="7"/>
      <c r="S1361" s="7"/>
      <c r="T1361" s="7"/>
      <c r="U1361" s="7"/>
      <c r="V1361" s="8"/>
      <c r="W1361" s="8"/>
      <c r="X1361" s="8"/>
      <c r="Y1361" s="8"/>
      <c r="Z1361" s="8"/>
      <c r="AA1361" s="8"/>
      <c r="AB1361" s="8"/>
      <c r="AC1361" s="8"/>
      <c r="AD1361" s="8"/>
      <c r="AE1361" s="8"/>
      <c r="AF1361" s="8"/>
      <c r="AG1361" s="8"/>
      <c r="AH1361" s="8"/>
      <c r="AI1361" s="8"/>
      <c r="AJ1361" s="8"/>
      <c r="AK1361" s="8"/>
    </row>
    <row r="1362" spans="4:37">
      <c r="D1362" s="6"/>
      <c r="E1362" s="6"/>
      <c r="F1362" s="7"/>
      <c r="G1362" s="7"/>
      <c r="H1362" s="7"/>
      <c r="I1362" s="7"/>
      <c r="J1362" s="7"/>
      <c r="K1362" s="7"/>
      <c r="L1362" s="7"/>
      <c r="M1362" s="7"/>
      <c r="N1362" s="7"/>
      <c r="O1362" s="7"/>
      <c r="P1362" s="7"/>
      <c r="Q1362" s="7"/>
      <c r="R1362" s="7"/>
      <c r="S1362" s="7"/>
      <c r="T1362" s="7"/>
      <c r="U1362" s="7"/>
      <c r="V1362" s="8"/>
      <c r="W1362" s="8"/>
      <c r="X1362" s="8"/>
      <c r="Y1362" s="8"/>
      <c r="Z1362" s="8"/>
      <c r="AA1362" s="8"/>
      <c r="AB1362" s="8"/>
      <c r="AC1362" s="8"/>
      <c r="AD1362" s="8"/>
      <c r="AE1362" s="8"/>
      <c r="AF1362" s="8"/>
      <c r="AG1362" s="8"/>
      <c r="AH1362" s="8"/>
      <c r="AI1362" s="8"/>
      <c r="AJ1362" s="8"/>
      <c r="AK1362" s="8"/>
    </row>
    <row r="1363" spans="4:37">
      <c r="D1363" s="6"/>
      <c r="E1363" s="6"/>
      <c r="F1363" s="7"/>
      <c r="G1363" s="7"/>
      <c r="H1363" s="7"/>
      <c r="I1363" s="7"/>
      <c r="J1363" s="7"/>
      <c r="K1363" s="7"/>
      <c r="L1363" s="7"/>
      <c r="M1363" s="7"/>
      <c r="N1363" s="7"/>
      <c r="O1363" s="7"/>
      <c r="P1363" s="7"/>
      <c r="Q1363" s="7"/>
      <c r="R1363" s="7"/>
      <c r="S1363" s="7"/>
      <c r="T1363" s="7"/>
      <c r="U1363" s="7"/>
      <c r="V1363" s="8"/>
      <c r="W1363" s="8"/>
      <c r="X1363" s="8"/>
      <c r="Y1363" s="8"/>
      <c r="Z1363" s="8"/>
      <c r="AA1363" s="8"/>
      <c r="AB1363" s="8"/>
      <c r="AC1363" s="8"/>
      <c r="AD1363" s="8"/>
      <c r="AE1363" s="8"/>
      <c r="AF1363" s="8"/>
      <c r="AG1363" s="8"/>
      <c r="AH1363" s="8"/>
      <c r="AI1363" s="8"/>
      <c r="AJ1363" s="8"/>
      <c r="AK1363" s="8"/>
    </row>
    <row r="1364" spans="4:37">
      <c r="D1364" s="6"/>
      <c r="E1364" s="6"/>
      <c r="F1364" s="7"/>
      <c r="G1364" s="7"/>
      <c r="H1364" s="7"/>
      <c r="I1364" s="7"/>
      <c r="J1364" s="7"/>
      <c r="K1364" s="7"/>
      <c r="L1364" s="7"/>
      <c r="M1364" s="7"/>
      <c r="N1364" s="7"/>
      <c r="O1364" s="7"/>
      <c r="P1364" s="7"/>
      <c r="Q1364" s="7"/>
      <c r="R1364" s="7"/>
      <c r="S1364" s="7"/>
      <c r="T1364" s="7"/>
      <c r="U1364" s="7"/>
      <c r="V1364" s="8"/>
      <c r="W1364" s="8"/>
      <c r="X1364" s="8"/>
      <c r="Y1364" s="8"/>
      <c r="Z1364" s="8"/>
      <c r="AA1364" s="8"/>
      <c r="AB1364" s="8"/>
      <c r="AC1364" s="8"/>
      <c r="AD1364" s="8"/>
      <c r="AE1364" s="8"/>
      <c r="AF1364" s="8"/>
      <c r="AG1364" s="8"/>
      <c r="AH1364" s="8"/>
      <c r="AI1364" s="8"/>
      <c r="AJ1364" s="8"/>
      <c r="AK1364" s="8"/>
    </row>
    <row r="1365" spans="4:37">
      <c r="D1365" s="6"/>
      <c r="E1365" s="6"/>
      <c r="F1365" s="7"/>
      <c r="G1365" s="7"/>
      <c r="H1365" s="7"/>
      <c r="I1365" s="7"/>
      <c r="J1365" s="7"/>
      <c r="K1365" s="7"/>
      <c r="L1365" s="7"/>
      <c r="M1365" s="7"/>
      <c r="N1365" s="7"/>
      <c r="O1365" s="7"/>
      <c r="P1365" s="7"/>
      <c r="Q1365" s="7"/>
      <c r="R1365" s="7"/>
      <c r="S1365" s="7"/>
      <c r="T1365" s="7"/>
      <c r="U1365" s="7"/>
      <c r="V1365" s="8"/>
      <c r="W1365" s="8"/>
      <c r="X1365" s="8"/>
      <c r="Y1365" s="8"/>
      <c r="Z1365" s="8"/>
      <c r="AA1365" s="8"/>
      <c r="AB1365" s="8"/>
      <c r="AC1365" s="8"/>
      <c r="AD1365" s="8"/>
      <c r="AE1365" s="8"/>
      <c r="AF1365" s="8"/>
      <c r="AG1365" s="8"/>
      <c r="AH1365" s="8"/>
      <c r="AI1365" s="8"/>
      <c r="AJ1365" s="8"/>
      <c r="AK1365" s="8"/>
    </row>
    <row r="1366" spans="4:37">
      <c r="D1366" s="6"/>
      <c r="E1366" s="6"/>
      <c r="F1366" s="7"/>
      <c r="G1366" s="7"/>
      <c r="H1366" s="7"/>
      <c r="I1366" s="7"/>
      <c r="J1366" s="7"/>
      <c r="K1366" s="7"/>
      <c r="L1366" s="7"/>
      <c r="M1366" s="7"/>
      <c r="N1366" s="7"/>
      <c r="O1366" s="7"/>
      <c r="P1366" s="7"/>
      <c r="Q1366" s="7"/>
      <c r="R1366" s="7"/>
      <c r="S1366" s="7"/>
      <c r="T1366" s="7"/>
      <c r="U1366" s="7"/>
      <c r="V1366" s="8"/>
      <c r="W1366" s="8"/>
      <c r="X1366" s="8"/>
      <c r="Y1366" s="8"/>
      <c r="Z1366" s="8"/>
      <c r="AA1366" s="8"/>
      <c r="AB1366" s="8"/>
      <c r="AC1366" s="8"/>
      <c r="AD1366" s="8"/>
      <c r="AE1366" s="8"/>
      <c r="AF1366" s="8"/>
      <c r="AG1366" s="8"/>
      <c r="AH1366" s="8"/>
      <c r="AI1366" s="8"/>
      <c r="AJ1366" s="8"/>
      <c r="AK1366" s="8"/>
    </row>
    <row r="1367" spans="4:37">
      <c r="D1367" s="6"/>
      <c r="E1367" s="6"/>
      <c r="F1367" s="7"/>
      <c r="G1367" s="7"/>
      <c r="H1367" s="7"/>
      <c r="I1367" s="7"/>
      <c r="J1367" s="7"/>
      <c r="K1367" s="7"/>
      <c r="L1367" s="7"/>
      <c r="M1367" s="7"/>
      <c r="N1367" s="7"/>
      <c r="O1367" s="7"/>
      <c r="P1367" s="7"/>
      <c r="Q1367" s="7"/>
      <c r="R1367" s="7"/>
      <c r="S1367" s="7"/>
      <c r="T1367" s="7"/>
      <c r="U1367" s="7"/>
      <c r="V1367" s="8"/>
      <c r="W1367" s="8"/>
      <c r="X1367" s="8"/>
      <c r="Y1367" s="8"/>
      <c r="Z1367" s="8"/>
      <c r="AA1367" s="8"/>
      <c r="AB1367" s="8"/>
      <c r="AC1367" s="8"/>
      <c r="AD1367" s="8"/>
      <c r="AE1367" s="8"/>
      <c r="AF1367" s="8"/>
      <c r="AG1367" s="8"/>
      <c r="AH1367" s="8"/>
      <c r="AI1367" s="8"/>
      <c r="AJ1367" s="8"/>
      <c r="AK1367" s="8"/>
    </row>
    <row r="1368" spans="4:37">
      <c r="D1368" s="6"/>
      <c r="E1368" s="6"/>
      <c r="F1368" s="7"/>
      <c r="G1368" s="7"/>
      <c r="H1368" s="7"/>
      <c r="I1368" s="7"/>
      <c r="J1368" s="7"/>
      <c r="K1368" s="7"/>
      <c r="L1368" s="7"/>
      <c r="M1368" s="7"/>
      <c r="N1368" s="7"/>
      <c r="O1368" s="7"/>
      <c r="P1368" s="7"/>
      <c r="Q1368" s="7"/>
      <c r="R1368" s="7"/>
      <c r="S1368" s="7"/>
      <c r="T1368" s="7"/>
      <c r="U1368" s="7"/>
      <c r="V1368" s="8"/>
      <c r="W1368" s="8"/>
      <c r="X1368" s="8"/>
      <c r="Y1368" s="8"/>
      <c r="Z1368" s="8"/>
      <c r="AA1368" s="8"/>
      <c r="AB1368" s="8"/>
      <c r="AC1368" s="8"/>
      <c r="AD1368" s="8"/>
      <c r="AE1368" s="8"/>
      <c r="AF1368" s="8"/>
      <c r="AG1368" s="8"/>
      <c r="AH1368" s="8"/>
      <c r="AI1368" s="8"/>
      <c r="AJ1368" s="8"/>
      <c r="AK1368" s="8"/>
    </row>
    <row r="1369" spans="4:37">
      <c r="D1369" s="6"/>
      <c r="E1369" s="6"/>
      <c r="F1369" s="7"/>
      <c r="G1369" s="7"/>
      <c r="H1369" s="7"/>
      <c r="I1369" s="7"/>
      <c r="J1369" s="7"/>
      <c r="K1369" s="7"/>
      <c r="L1369" s="7"/>
      <c r="M1369" s="7"/>
      <c r="N1369" s="7"/>
      <c r="O1369" s="7"/>
      <c r="P1369" s="7"/>
      <c r="Q1369" s="7"/>
      <c r="R1369" s="7"/>
      <c r="S1369" s="7"/>
      <c r="T1369" s="7"/>
      <c r="U1369" s="7"/>
      <c r="V1369" s="8"/>
      <c r="W1369" s="8"/>
      <c r="X1369" s="8"/>
      <c r="Y1369" s="8"/>
      <c r="Z1369" s="8"/>
      <c r="AA1369" s="8"/>
      <c r="AB1369" s="8"/>
      <c r="AC1369" s="8"/>
      <c r="AD1369" s="8"/>
      <c r="AE1369" s="8"/>
      <c r="AF1369" s="8"/>
      <c r="AG1369" s="8"/>
      <c r="AH1369" s="8"/>
      <c r="AI1369" s="8"/>
      <c r="AJ1369" s="8"/>
      <c r="AK1369" s="8"/>
    </row>
    <row r="1370" spans="4:37">
      <c r="D1370" s="6"/>
      <c r="E1370" s="6"/>
      <c r="F1370" s="7"/>
      <c r="G1370" s="7"/>
      <c r="H1370" s="7"/>
      <c r="I1370" s="7"/>
      <c r="J1370" s="7"/>
      <c r="K1370" s="7"/>
      <c r="L1370" s="7"/>
      <c r="M1370" s="7"/>
      <c r="N1370" s="7"/>
      <c r="O1370" s="7"/>
      <c r="P1370" s="7"/>
      <c r="Q1370" s="7"/>
      <c r="R1370" s="7"/>
      <c r="S1370" s="7"/>
      <c r="T1370" s="7"/>
      <c r="U1370" s="7"/>
      <c r="V1370" s="8"/>
      <c r="W1370" s="8"/>
      <c r="X1370" s="8"/>
      <c r="Y1370" s="8"/>
      <c r="Z1370" s="8"/>
      <c r="AA1370" s="8"/>
      <c r="AB1370" s="8"/>
      <c r="AC1370" s="8"/>
      <c r="AD1370" s="8"/>
      <c r="AE1370" s="8"/>
      <c r="AF1370" s="8"/>
      <c r="AG1370" s="8"/>
      <c r="AH1370" s="8"/>
      <c r="AI1370" s="8"/>
      <c r="AJ1370" s="8"/>
      <c r="AK1370" s="8"/>
    </row>
    <row r="1371" spans="4:37">
      <c r="D1371" s="6"/>
      <c r="E1371" s="6"/>
      <c r="F1371" s="7"/>
      <c r="G1371" s="7"/>
      <c r="H1371" s="7"/>
      <c r="I1371" s="7"/>
      <c r="J1371" s="7"/>
      <c r="K1371" s="7"/>
      <c r="L1371" s="7"/>
      <c r="M1371" s="7"/>
      <c r="N1371" s="7"/>
      <c r="O1371" s="7"/>
      <c r="P1371" s="7"/>
      <c r="Q1371" s="7"/>
      <c r="R1371" s="7"/>
      <c r="S1371" s="7"/>
      <c r="T1371" s="7"/>
      <c r="U1371" s="7"/>
      <c r="V1371" s="8"/>
      <c r="W1371" s="8"/>
      <c r="X1371" s="8"/>
      <c r="Y1371" s="8"/>
      <c r="Z1371" s="8"/>
      <c r="AA1371" s="8"/>
      <c r="AB1371" s="8"/>
      <c r="AC1371" s="8"/>
      <c r="AD1371" s="8"/>
      <c r="AE1371" s="8"/>
      <c r="AF1371" s="8"/>
      <c r="AG1371" s="8"/>
      <c r="AH1371" s="8"/>
      <c r="AI1371" s="8"/>
      <c r="AJ1371" s="8"/>
      <c r="AK1371" s="8"/>
    </row>
    <row r="1372" spans="4:37">
      <c r="D1372" s="6"/>
      <c r="E1372" s="6"/>
      <c r="F1372" s="7"/>
      <c r="G1372" s="7"/>
      <c r="H1372" s="7"/>
      <c r="I1372" s="7"/>
      <c r="J1372" s="7"/>
      <c r="K1372" s="7"/>
      <c r="L1372" s="7"/>
      <c r="M1372" s="7"/>
      <c r="N1372" s="7"/>
      <c r="O1372" s="7"/>
      <c r="P1372" s="7"/>
      <c r="Q1372" s="7"/>
      <c r="R1372" s="7"/>
      <c r="S1372" s="7"/>
      <c r="T1372" s="7"/>
      <c r="U1372" s="7"/>
      <c r="V1372" s="8"/>
      <c r="W1372" s="8"/>
      <c r="X1372" s="8"/>
      <c r="Y1372" s="8"/>
      <c r="Z1372" s="8"/>
      <c r="AA1372" s="8"/>
      <c r="AB1372" s="8"/>
      <c r="AC1372" s="8"/>
      <c r="AD1372" s="8"/>
      <c r="AE1372" s="8"/>
      <c r="AF1372" s="8"/>
      <c r="AG1372" s="8"/>
      <c r="AH1372" s="8"/>
      <c r="AI1372" s="8"/>
      <c r="AJ1372" s="8"/>
      <c r="AK1372" s="8"/>
    </row>
    <row r="1373" spans="4:37">
      <c r="D1373" s="6"/>
      <c r="E1373" s="6"/>
      <c r="F1373" s="7"/>
      <c r="G1373" s="7"/>
      <c r="H1373" s="7"/>
      <c r="I1373" s="7"/>
      <c r="J1373" s="7"/>
      <c r="K1373" s="7"/>
      <c r="L1373" s="7"/>
      <c r="M1373" s="7"/>
      <c r="N1373" s="7"/>
      <c r="O1373" s="7"/>
      <c r="P1373" s="7"/>
      <c r="Q1373" s="7"/>
      <c r="R1373" s="7"/>
      <c r="S1373" s="7"/>
      <c r="T1373" s="7"/>
      <c r="U1373" s="7"/>
      <c r="V1373" s="8"/>
      <c r="W1373" s="8"/>
      <c r="X1373" s="8"/>
      <c r="Y1373" s="8"/>
      <c r="Z1373" s="8"/>
      <c r="AA1373" s="8"/>
      <c r="AB1373" s="8"/>
      <c r="AC1373" s="8"/>
      <c r="AD1373" s="8"/>
      <c r="AE1373" s="8"/>
      <c r="AF1373" s="8"/>
      <c r="AG1373" s="8"/>
      <c r="AH1373" s="8"/>
      <c r="AI1373" s="8"/>
      <c r="AJ1373" s="8"/>
      <c r="AK1373" s="8"/>
    </row>
    <row r="1374" spans="4:37">
      <c r="D1374" s="6"/>
      <c r="E1374" s="6"/>
      <c r="F1374" s="7"/>
      <c r="G1374" s="7"/>
      <c r="H1374" s="7"/>
      <c r="I1374" s="7"/>
      <c r="J1374" s="7"/>
      <c r="K1374" s="7"/>
      <c r="L1374" s="7"/>
      <c r="M1374" s="7"/>
      <c r="N1374" s="7"/>
      <c r="O1374" s="7"/>
      <c r="P1374" s="7"/>
      <c r="Q1374" s="7"/>
      <c r="R1374" s="7"/>
      <c r="S1374" s="7"/>
      <c r="T1374" s="7"/>
      <c r="U1374" s="7"/>
      <c r="V1374" s="8"/>
      <c r="W1374" s="8"/>
      <c r="X1374" s="8"/>
      <c r="Y1374" s="8"/>
      <c r="Z1374" s="8"/>
      <c r="AA1374" s="8"/>
      <c r="AB1374" s="8"/>
      <c r="AC1374" s="8"/>
      <c r="AD1374" s="8"/>
      <c r="AE1374" s="8"/>
      <c r="AF1374" s="8"/>
      <c r="AG1374" s="8"/>
      <c r="AH1374" s="8"/>
      <c r="AI1374" s="8"/>
      <c r="AJ1374" s="8"/>
      <c r="AK1374" s="8"/>
    </row>
    <row r="1375" spans="4:37">
      <c r="D1375" s="6"/>
      <c r="E1375" s="6"/>
      <c r="F1375" s="7"/>
      <c r="G1375" s="7"/>
      <c r="H1375" s="7"/>
      <c r="I1375" s="7"/>
      <c r="J1375" s="7"/>
      <c r="K1375" s="7"/>
      <c r="L1375" s="7"/>
      <c r="M1375" s="7"/>
      <c r="N1375" s="7"/>
      <c r="O1375" s="7"/>
      <c r="P1375" s="7"/>
      <c r="Q1375" s="7"/>
      <c r="R1375" s="7"/>
      <c r="S1375" s="7"/>
      <c r="T1375" s="7"/>
      <c r="U1375" s="7"/>
      <c r="V1375" s="8"/>
      <c r="W1375" s="8"/>
      <c r="X1375" s="8"/>
      <c r="Y1375" s="8"/>
      <c r="Z1375" s="8"/>
      <c r="AA1375" s="8"/>
      <c r="AB1375" s="8"/>
      <c r="AC1375" s="8"/>
      <c r="AD1375" s="8"/>
      <c r="AE1375" s="8"/>
      <c r="AF1375" s="8"/>
      <c r="AG1375" s="8"/>
      <c r="AH1375" s="8"/>
      <c r="AI1375" s="8"/>
      <c r="AJ1375" s="8"/>
      <c r="AK1375" s="8"/>
    </row>
    <row r="1376" spans="4:37">
      <c r="D1376" s="6"/>
      <c r="E1376" s="6"/>
      <c r="F1376" s="7"/>
      <c r="G1376" s="7"/>
      <c r="H1376" s="7"/>
      <c r="I1376" s="7"/>
      <c r="J1376" s="7"/>
      <c r="K1376" s="7"/>
      <c r="L1376" s="7"/>
      <c r="M1376" s="7"/>
      <c r="N1376" s="7"/>
      <c r="O1376" s="7"/>
      <c r="P1376" s="7"/>
      <c r="Q1376" s="7"/>
      <c r="R1376" s="7"/>
      <c r="S1376" s="7"/>
      <c r="T1376" s="7"/>
      <c r="U1376" s="7"/>
      <c r="V1376" s="8"/>
      <c r="W1376" s="8"/>
      <c r="X1376" s="8"/>
      <c r="Y1376" s="8"/>
      <c r="Z1376" s="8"/>
      <c r="AA1376" s="8"/>
      <c r="AB1376" s="8"/>
      <c r="AC1376" s="8"/>
      <c r="AD1376" s="8"/>
      <c r="AE1376" s="8"/>
      <c r="AF1376" s="8"/>
      <c r="AG1376" s="8"/>
      <c r="AH1376" s="8"/>
      <c r="AI1376" s="8"/>
      <c r="AJ1376" s="8"/>
      <c r="AK1376" s="8"/>
    </row>
    <row r="1377" spans="4:37">
      <c r="D1377" s="6"/>
      <c r="E1377" s="6"/>
      <c r="F1377" s="7"/>
      <c r="G1377" s="7"/>
      <c r="H1377" s="7"/>
      <c r="I1377" s="7"/>
      <c r="J1377" s="7"/>
      <c r="K1377" s="7"/>
      <c r="L1377" s="7"/>
      <c r="M1377" s="7"/>
      <c r="N1377" s="7"/>
      <c r="O1377" s="7"/>
      <c r="P1377" s="7"/>
      <c r="Q1377" s="7"/>
      <c r="R1377" s="7"/>
      <c r="S1377" s="7"/>
      <c r="T1377" s="7"/>
      <c r="U1377" s="7"/>
      <c r="V1377" s="8"/>
      <c r="W1377" s="8"/>
      <c r="X1377" s="8"/>
      <c r="Y1377" s="8"/>
      <c r="Z1377" s="8"/>
      <c r="AA1377" s="8"/>
      <c r="AB1377" s="8"/>
      <c r="AC1377" s="8"/>
      <c r="AD1377" s="8"/>
      <c r="AE1377" s="8"/>
      <c r="AF1377" s="8"/>
      <c r="AG1377" s="8"/>
      <c r="AH1377" s="8"/>
      <c r="AI1377" s="8"/>
      <c r="AJ1377" s="8"/>
      <c r="AK1377" s="8"/>
    </row>
    <row r="1378" spans="4:37">
      <c r="D1378" s="6"/>
      <c r="E1378" s="6"/>
      <c r="F1378" s="7"/>
      <c r="G1378" s="7"/>
      <c r="H1378" s="7"/>
      <c r="I1378" s="7"/>
      <c r="J1378" s="7"/>
      <c r="K1378" s="7"/>
      <c r="L1378" s="7"/>
      <c r="M1378" s="7"/>
      <c r="N1378" s="7"/>
      <c r="O1378" s="7"/>
      <c r="P1378" s="7"/>
      <c r="Q1378" s="7"/>
      <c r="R1378" s="7"/>
      <c r="S1378" s="7"/>
      <c r="T1378" s="7"/>
      <c r="U1378" s="7"/>
      <c r="V1378" s="8"/>
      <c r="W1378" s="8"/>
      <c r="X1378" s="8"/>
      <c r="Y1378" s="8"/>
      <c r="Z1378" s="8"/>
      <c r="AA1378" s="8"/>
      <c r="AB1378" s="8"/>
      <c r="AC1378" s="8"/>
      <c r="AD1378" s="8"/>
      <c r="AE1378" s="8"/>
      <c r="AF1378" s="8"/>
      <c r="AG1378" s="8"/>
      <c r="AH1378" s="8"/>
      <c r="AI1378" s="8"/>
      <c r="AJ1378" s="8"/>
      <c r="AK1378" s="8"/>
    </row>
    <row r="1379" spans="4:37">
      <c r="D1379" s="6"/>
      <c r="E1379" s="6"/>
      <c r="F1379" s="7"/>
      <c r="G1379" s="7"/>
      <c r="H1379" s="7"/>
      <c r="I1379" s="7"/>
      <c r="J1379" s="7"/>
      <c r="K1379" s="7"/>
      <c r="L1379" s="7"/>
      <c r="M1379" s="7"/>
      <c r="N1379" s="7"/>
      <c r="O1379" s="7"/>
      <c r="P1379" s="7"/>
      <c r="Q1379" s="7"/>
      <c r="R1379" s="7"/>
      <c r="S1379" s="7"/>
      <c r="T1379" s="7"/>
      <c r="U1379" s="7"/>
      <c r="V1379" s="8"/>
      <c r="W1379" s="8"/>
      <c r="X1379" s="8"/>
      <c r="Y1379" s="8"/>
      <c r="Z1379" s="8"/>
      <c r="AA1379" s="8"/>
      <c r="AB1379" s="8"/>
      <c r="AC1379" s="8"/>
      <c r="AD1379" s="8"/>
      <c r="AE1379" s="8"/>
      <c r="AF1379" s="8"/>
      <c r="AG1379" s="8"/>
      <c r="AH1379" s="8"/>
      <c r="AI1379" s="8"/>
      <c r="AJ1379" s="8"/>
      <c r="AK1379" s="8"/>
    </row>
    <row r="1380" spans="4:37">
      <c r="D1380" s="6"/>
      <c r="E1380" s="6"/>
      <c r="F1380" s="7"/>
      <c r="G1380" s="7"/>
      <c r="H1380" s="7"/>
      <c r="I1380" s="7"/>
      <c r="J1380" s="7"/>
      <c r="K1380" s="7"/>
      <c r="L1380" s="7"/>
      <c r="M1380" s="7"/>
      <c r="N1380" s="7"/>
      <c r="O1380" s="7"/>
      <c r="P1380" s="7"/>
      <c r="Q1380" s="7"/>
      <c r="R1380" s="7"/>
      <c r="S1380" s="7"/>
      <c r="T1380" s="7"/>
      <c r="U1380" s="7"/>
      <c r="V1380" s="8"/>
      <c r="W1380" s="8"/>
      <c r="X1380" s="8"/>
      <c r="Y1380" s="8"/>
      <c r="Z1380" s="8"/>
      <c r="AA1380" s="8"/>
      <c r="AB1380" s="8"/>
      <c r="AC1380" s="8"/>
      <c r="AD1380" s="8"/>
      <c r="AE1380" s="8"/>
      <c r="AF1380" s="8"/>
      <c r="AG1380" s="8"/>
      <c r="AH1380" s="8"/>
      <c r="AI1380" s="8"/>
      <c r="AJ1380" s="8"/>
      <c r="AK1380" s="8"/>
    </row>
    <row r="1381" spans="4:37">
      <c r="D1381" s="6"/>
      <c r="E1381" s="6"/>
      <c r="F1381" s="7"/>
      <c r="G1381" s="7"/>
      <c r="H1381" s="7"/>
      <c r="I1381" s="7"/>
      <c r="J1381" s="7"/>
      <c r="K1381" s="7"/>
      <c r="L1381" s="7"/>
      <c r="M1381" s="7"/>
      <c r="N1381" s="7"/>
      <c r="O1381" s="7"/>
      <c r="P1381" s="7"/>
      <c r="Q1381" s="7"/>
      <c r="R1381" s="7"/>
      <c r="S1381" s="7"/>
      <c r="T1381" s="7"/>
      <c r="U1381" s="7"/>
      <c r="V1381" s="8"/>
      <c r="W1381" s="8"/>
      <c r="X1381" s="8"/>
      <c r="Y1381" s="8"/>
      <c r="Z1381" s="8"/>
      <c r="AA1381" s="8"/>
      <c r="AB1381" s="8"/>
      <c r="AC1381" s="8"/>
      <c r="AD1381" s="8"/>
      <c r="AE1381" s="8"/>
      <c r="AF1381" s="8"/>
      <c r="AG1381" s="8"/>
      <c r="AH1381" s="8"/>
      <c r="AI1381" s="8"/>
      <c r="AJ1381" s="8"/>
      <c r="AK1381" s="8"/>
    </row>
    <row r="1382" spans="4:37">
      <c r="D1382" s="6"/>
      <c r="E1382" s="6"/>
      <c r="F1382" s="7"/>
      <c r="G1382" s="7"/>
      <c r="H1382" s="7"/>
      <c r="I1382" s="7"/>
      <c r="J1382" s="7"/>
      <c r="K1382" s="7"/>
      <c r="L1382" s="7"/>
      <c r="M1382" s="7"/>
      <c r="N1382" s="7"/>
      <c r="O1382" s="7"/>
      <c r="P1382" s="7"/>
      <c r="Q1382" s="7"/>
      <c r="R1382" s="7"/>
      <c r="S1382" s="7"/>
      <c r="T1382" s="7"/>
      <c r="U1382" s="7"/>
      <c r="V1382" s="8"/>
      <c r="W1382" s="8"/>
      <c r="X1382" s="8"/>
      <c r="Y1382" s="8"/>
      <c r="Z1382" s="8"/>
      <c r="AA1382" s="8"/>
      <c r="AB1382" s="8"/>
      <c r="AC1382" s="8"/>
      <c r="AD1382" s="8"/>
      <c r="AE1382" s="8"/>
      <c r="AF1382" s="8"/>
      <c r="AG1382" s="8"/>
      <c r="AH1382" s="8"/>
      <c r="AI1382" s="8"/>
      <c r="AJ1382" s="8"/>
      <c r="AK1382" s="8"/>
    </row>
    <row r="1383" spans="4:37">
      <c r="D1383" s="6"/>
      <c r="E1383" s="6"/>
      <c r="F1383" s="7"/>
      <c r="G1383" s="7"/>
      <c r="H1383" s="7"/>
      <c r="I1383" s="7"/>
      <c r="J1383" s="7"/>
      <c r="K1383" s="7"/>
      <c r="L1383" s="7"/>
      <c r="M1383" s="7"/>
      <c r="N1383" s="7"/>
      <c r="O1383" s="7"/>
      <c r="P1383" s="7"/>
      <c r="Q1383" s="7"/>
      <c r="R1383" s="7"/>
      <c r="S1383" s="7"/>
      <c r="T1383" s="7"/>
      <c r="U1383" s="7"/>
      <c r="V1383" s="8"/>
      <c r="W1383" s="8"/>
      <c r="X1383" s="8"/>
      <c r="Y1383" s="8"/>
      <c r="Z1383" s="8"/>
      <c r="AA1383" s="8"/>
      <c r="AB1383" s="8"/>
      <c r="AC1383" s="8"/>
      <c r="AD1383" s="8"/>
      <c r="AE1383" s="8"/>
      <c r="AF1383" s="8"/>
      <c r="AG1383" s="8"/>
      <c r="AH1383" s="8"/>
      <c r="AI1383" s="8"/>
      <c r="AJ1383" s="8"/>
      <c r="AK1383" s="8"/>
    </row>
    <row r="1384" spans="4:37">
      <c r="D1384" s="6"/>
      <c r="E1384" s="6"/>
      <c r="F1384" s="7"/>
      <c r="G1384" s="7"/>
      <c r="H1384" s="7"/>
      <c r="I1384" s="7"/>
      <c r="J1384" s="7"/>
      <c r="K1384" s="7"/>
      <c r="L1384" s="7"/>
      <c r="M1384" s="7"/>
      <c r="N1384" s="7"/>
      <c r="O1384" s="7"/>
      <c r="P1384" s="7"/>
      <c r="Q1384" s="7"/>
      <c r="R1384" s="7"/>
      <c r="S1384" s="7"/>
      <c r="T1384" s="7"/>
      <c r="U1384" s="7"/>
      <c r="V1384" s="8"/>
      <c r="W1384" s="8"/>
      <c r="X1384" s="8"/>
      <c r="Y1384" s="8"/>
      <c r="Z1384" s="8"/>
      <c r="AA1384" s="8"/>
      <c r="AB1384" s="8"/>
      <c r="AC1384" s="8"/>
      <c r="AD1384" s="8"/>
      <c r="AE1384" s="8"/>
      <c r="AF1384" s="8"/>
      <c r="AG1384" s="8"/>
      <c r="AH1384" s="8"/>
      <c r="AI1384" s="8"/>
      <c r="AJ1384" s="8"/>
      <c r="AK1384" s="8"/>
    </row>
    <row r="1385" spans="4:37">
      <c r="D1385" s="6"/>
      <c r="E1385" s="6"/>
      <c r="F1385" s="7"/>
      <c r="G1385" s="7"/>
      <c r="H1385" s="7"/>
      <c r="I1385" s="7"/>
      <c r="J1385" s="7"/>
      <c r="K1385" s="7"/>
      <c r="L1385" s="7"/>
      <c r="M1385" s="7"/>
      <c r="N1385" s="7"/>
      <c r="O1385" s="7"/>
      <c r="P1385" s="7"/>
      <c r="Q1385" s="7"/>
      <c r="R1385" s="7"/>
      <c r="S1385" s="7"/>
      <c r="T1385" s="7"/>
      <c r="U1385" s="7"/>
      <c r="V1385" s="8"/>
      <c r="W1385" s="8"/>
      <c r="X1385" s="8"/>
      <c r="Y1385" s="8"/>
      <c r="Z1385" s="8"/>
      <c r="AA1385" s="8"/>
      <c r="AB1385" s="8"/>
      <c r="AC1385" s="8"/>
      <c r="AD1385" s="8"/>
      <c r="AE1385" s="8"/>
      <c r="AF1385" s="8"/>
      <c r="AG1385" s="8"/>
      <c r="AH1385" s="8"/>
      <c r="AI1385" s="8"/>
      <c r="AJ1385" s="8"/>
      <c r="AK1385" s="8"/>
    </row>
    <row r="1386" spans="4:37">
      <c r="D1386" s="6"/>
      <c r="E1386" s="6"/>
      <c r="F1386" s="7"/>
      <c r="G1386" s="7"/>
      <c r="H1386" s="7"/>
      <c r="I1386" s="7"/>
      <c r="J1386" s="7"/>
      <c r="K1386" s="7"/>
      <c r="L1386" s="7"/>
      <c r="M1386" s="7"/>
      <c r="N1386" s="7"/>
      <c r="O1386" s="7"/>
      <c r="P1386" s="7"/>
      <c r="Q1386" s="7"/>
      <c r="R1386" s="7"/>
      <c r="S1386" s="7"/>
      <c r="T1386" s="7"/>
      <c r="U1386" s="7"/>
      <c r="V1386" s="8"/>
      <c r="W1386" s="8"/>
      <c r="X1386" s="8"/>
      <c r="Y1386" s="8"/>
      <c r="Z1386" s="8"/>
      <c r="AA1386" s="8"/>
      <c r="AB1386" s="8"/>
      <c r="AC1386" s="8"/>
      <c r="AD1386" s="8"/>
      <c r="AE1386" s="8"/>
      <c r="AF1386" s="8"/>
      <c r="AG1386" s="8"/>
      <c r="AH1386" s="8"/>
      <c r="AI1386" s="8"/>
      <c r="AJ1386" s="8"/>
      <c r="AK1386" s="8"/>
    </row>
    <row r="1387" spans="4:37">
      <c r="D1387" s="6"/>
      <c r="E1387" s="6"/>
      <c r="F1387" s="7"/>
      <c r="G1387" s="7"/>
      <c r="H1387" s="7"/>
      <c r="I1387" s="7"/>
      <c r="J1387" s="7"/>
      <c r="K1387" s="7"/>
      <c r="L1387" s="7"/>
      <c r="M1387" s="7"/>
      <c r="N1387" s="7"/>
      <c r="O1387" s="7"/>
      <c r="P1387" s="7"/>
      <c r="Q1387" s="7"/>
      <c r="R1387" s="7"/>
      <c r="S1387" s="7"/>
      <c r="T1387" s="7"/>
      <c r="U1387" s="7"/>
      <c r="V1387" s="8"/>
      <c r="W1387" s="8"/>
      <c r="X1387" s="8"/>
      <c r="Y1387" s="8"/>
      <c r="Z1387" s="8"/>
      <c r="AA1387" s="8"/>
      <c r="AB1387" s="8"/>
      <c r="AC1387" s="8"/>
      <c r="AD1387" s="8"/>
      <c r="AE1387" s="8"/>
      <c r="AF1387" s="8"/>
      <c r="AG1387" s="8"/>
      <c r="AH1387" s="8"/>
      <c r="AI1387" s="8"/>
      <c r="AJ1387" s="8"/>
      <c r="AK1387" s="8"/>
    </row>
    <row r="1388" spans="4:37">
      <c r="D1388" s="6"/>
      <c r="E1388" s="6"/>
      <c r="F1388" s="7"/>
      <c r="G1388" s="7"/>
      <c r="H1388" s="7"/>
      <c r="I1388" s="7"/>
      <c r="J1388" s="7"/>
      <c r="K1388" s="7"/>
      <c r="L1388" s="7"/>
      <c r="M1388" s="7"/>
      <c r="N1388" s="7"/>
      <c r="O1388" s="7"/>
      <c r="P1388" s="7"/>
      <c r="Q1388" s="7"/>
      <c r="R1388" s="7"/>
      <c r="S1388" s="7"/>
      <c r="T1388" s="7"/>
      <c r="U1388" s="7"/>
      <c r="V1388" s="8"/>
      <c r="W1388" s="8"/>
      <c r="X1388" s="8"/>
      <c r="Y1388" s="8"/>
      <c r="Z1388" s="8"/>
      <c r="AA1388" s="8"/>
      <c r="AB1388" s="8"/>
      <c r="AC1388" s="8"/>
      <c r="AD1388" s="8"/>
      <c r="AE1388" s="8"/>
      <c r="AF1388" s="8"/>
      <c r="AG1388" s="8"/>
      <c r="AH1388" s="8"/>
      <c r="AI1388" s="8"/>
      <c r="AJ1388" s="8"/>
      <c r="AK1388" s="8"/>
    </row>
    <row r="1389" spans="4:37">
      <c r="D1389" s="6"/>
      <c r="E1389" s="6"/>
      <c r="F1389" s="7"/>
      <c r="G1389" s="7"/>
      <c r="H1389" s="7"/>
      <c r="I1389" s="7"/>
      <c r="J1389" s="7"/>
      <c r="K1389" s="7"/>
      <c r="L1389" s="7"/>
      <c r="M1389" s="7"/>
      <c r="N1389" s="7"/>
      <c r="O1389" s="7"/>
      <c r="P1389" s="7"/>
      <c r="Q1389" s="7"/>
      <c r="R1389" s="7"/>
      <c r="S1389" s="7"/>
      <c r="T1389" s="7"/>
      <c r="U1389" s="7"/>
      <c r="V1389" s="8"/>
      <c r="W1389" s="8"/>
      <c r="X1389" s="8"/>
      <c r="Y1389" s="8"/>
      <c r="Z1389" s="8"/>
      <c r="AA1389" s="8"/>
      <c r="AB1389" s="8"/>
      <c r="AC1389" s="8"/>
      <c r="AD1389" s="8"/>
      <c r="AE1389" s="8"/>
      <c r="AF1389" s="8"/>
      <c r="AG1389" s="8"/>
      <c r="AH1389" s="8"/>
      <c r="AI1389" s="8"/>
      <c r="AJ1389" s="8"/>
      <c r="AK1389" s="8"/>
    </row>
    <row r="1390" spans="4:37">
      <c r="D1390" s="6"/>
      <c r="E1390" s="6"/>
      <c r="F1390" s="7"/>
      <c r="G1390" s="7"/>
      <c r="H1390" s="7"/>
      <c r="I1390" s="7"/>
      <c r="J1390" s="7"/>
      <c r="K1390" s="7"/>
      <c r="L1390" s="7"/>
      <c r="M1390" s="7"/>
      <c r="N1390" s="7"/>
      <c r="O1390" s="7"/>
      <c r="P1390" s="7"/>
      <c r="Q1390" s="7"/>
      <c r="R1390" s="7"/>
      <c r="S1390" s="7"/>
      <c r="T1390" s="7"/>
      <c r="U1390" s="7"/>
      <c r="V1390" s="8"/>
      <c r="W1390" s="8"/>
      <c r="X1390" s="8"/>
      <c r="Y1390" s="8"/>
      <c r="Z1390" s="8"/>
      <c r="AA1390" s="8"/>
      <c r="AB1390" s="8"/>
      <c r="AC1390" s="8"/>
      <c r="AD1390" s="8"/>
      <c r="AE1390" s="8"/>
      <c r="AF1390" s="8"/>
      <c r="AG1390" s="8"/>
      <c r="AH1390" s="8"/>
      <c r="AI1390" s="8"/>
      <c r="AJ1390" s="8"/>
      <c r="AK1390" s="8"/>
    </row>
    <row r="1391" spans="4:37">
      <c r="D1391" s="6"/>
      <c r="E1391" s="6"/>
      <c r="F1391" s="7"/>
      <c r="G1391" s="7"/>
      <c r="H1391" s="7"/>
      <c r="I1391" s="7"/>
      <c r="J1391" s="7"/>
      <c r="K1391" s="7"/>
      <c r="L1391" s="7"/>
      <c r="M1391" s="7"/>
      <c r="N1391" s="7"/>
      <c r="O1391" s="7"/>
      <c r="P1391" s="7"/>
      <c r="Q1391" s="7"/>
      <c r="R1391" s="7"/>
      <c r="S1391" s="7"/>
      <c r="T1391" s="7"/>
      <c r="U1391" s="7"/>
      <c r="V1391" s="8"/>
      <c r="W1391" s="8"/>
      <c r="X1391" s="8"/>
      <c r="Y1391" s="8"/>
      <c r="Z1391" s="8"/>
      <c r="AA1391" s="8"/>
      <c r="AB1391" s="8"/>
      <c r="AC1391" s="8"/>
      <c r="AD1391" s="8"/>
      <c r="AE1391" s="8"/>
      <c r="AF1391" s="8"/>
      <c r="AG1391" s="8"/>
      <c r="AH1391" s="8"/>
      <c r="AI1391" s="8"/>
      <c r="AJ1391" s="8"/>
      <c r="AK1391" s="8"/>
    </row>
    <row r="1392" spans="4:37">
      <c r="D1392" s="6"/>
      <c r="E1392" s="6"/>
      <c r="F1392" s="7"/>
      <c r="G1392" s="7"/>
      <c r="H1392" s="7"/>
      <c r="I1392" s="7"/>
      <c r="J1392" s="7"/>
      <c r="K1392" s="7"/>
      <c r="L1392" s="7"/>
      <c r="M1392" s="7"/>
      <c r="N1392" s="7"/>
      <c r="O1392" s="7"/>
      <c r="P1392" s="7"/>
      <c r="Q1392" s="7"/>
      <c r="R1392" s="7"/>
      <c r="S1392" s="7"/>
      <c r="T1392" s="7"/>
      <c r="U1392" s="7"/>
      <c r="V1392" s="8"/>
      <c r="W1392" s="8"/>
      <c r="X1392" s="8"/>
      <c r="Y1392" s="8"/>
      <c r="Z1392" s="8"/>
      <c r="AA1392" s="8"/>
      <c r="AB1392" s="8"/>
      <c r="AC1392" s="8"/>
      <c r="AD1392" s="8"/>
      <c r="AE1392" s="8"/>
      <c r="AF1392" s="8"/>
      <c r="AG1392" s="8"/>
      <c r="AH1392" s="8"/>
      <c r="AI1392" s="8"/>
      <c r="AJ1392" s="8"/>
      <c r="AK1392" s="8"/>
    </row>
    <row r="1393" spans="4:37">
      <c r="D1393" s="6"/>
      <c r="E1393" s="6"/>
      <c r="F1393" s="7"/>
      <c r="G1393" s="7"/>
      <c r="H1393" s="7"/>
      <c r="I1393" s="7"/>
      <c r="J1393" s="7"/>
      <c r="K1393" s="7"/>
      <c r="L1393" s="7"/>
      <c r="M1393" s="7"/>
      <c r="N1393" s="7"/>
      <c r="O1393" s="7"/>
      <c r="P1393" s="7"/>
      <c r="Q1393" s="7"/>
      <c r="R1393" s="7"/>
      <c r="S1393" s="7"/>
      <c r="T1393" s="7"/>
      <c r="U1393" s="7"/>
      <c r="V1393" s="8"/>
      <c r="W1393" s="8"/>
      <c r="X1393" s="8"/>
      <c r="Y1393" s="8"/>
      <c r="Z1393" s="8"/>
      <c r="AA1393" s="8"/>
      <c r="AB1393" s="8"/>
      <c r="AC1393" s="8"/>
      <c r="AD1393" s="8"/>
      <c r="AE1393" s="8"/>
      <c r="AF1393" s="8"/>
      <c r="AG1393" s="8"/>
      <c r="AH1393" s="8"/>
      <c r="AI1393" s="8"/>
      <c r="AJ1393" s="8"/>
      <c r="AK1393" s="8"/>
    </row>
    <row r="1394" spans="4:37">
      <c r="D1394" s="6"/>
      <c r="E1394" s="6"/>
      <c r="F1394" s="7"/>
      <c r="G1394" s="7"/>
      <c r="H1394" s="7"/>
      <c r="I1394" s="7"/>
      <c r="J1394" s="7"/>
      <c r="K1394" s="7"/>
      <c r="L1394" s="7"/>
      <c r="M1394" s="7"/>
      <c r="N1394" s="7"/>
      <c r="O1394" s="7"/>
      <c r="P1394" s="7"/>
      <c r="Q1394" s="7"/>
      <c r="R1394" s="7"/>
      <c r="S1394" s="7"/>
      <c r="T1394" s="7"/>
      <c r="U1394" s="7"/>
      <c r="V1394" s="8"/>
      <c r="W1394" s="8"/>
      <c r="X1394" s="8"/>
      <c r="Y1394" s="8"/>
      <c r="Z1394" s="8"/>
      <c r="AA1394" s="8"/>
      <c r="AB1394" s="8"/>
      <c r="AC1394" s="8"/>
      <c r="AD1394" s="8"/>
      <c r="AE1394" s="8"/>
      <c r="AF1394" s="8"/>
      <c r="AG1394" s="8"/>
      <c r="AH1394" s="8"/>
      <c r="AI1394" s="8"/>
      <c r="AJ1394" s="8"/>
      <c r="AK1394" s="8"/>
    </row>
    <row r="1395" spans="4:37">
      <c r="D1395" s="6"/>
      <c r="E1395" s="6"/>
      <c r="F1395" s="7"/>
      <c r="G1395" s="7"/>
      <c r="H1395" s="7"/>
      <c r="I1395" s="7"/>
      <c r="J1395" s="7"/>
      <c r="K1395" s="7"/>
      <c r="L1395" s="7"/>
      <c r="M1395" s="7"/>
      <c r="N1395" s="7"/>
      <c r="O1395" s="7"/>
      <c r="P1395" s="7"/>
      <c r="Q1395" s="7"/>
      <c r="R1395" s="7"/>
      <c r="S1395" s="7"/>
      <c r="T1395" s="7"/>
      <c r="U1395" s="7"/>
      <c r="V1395" s="8"/>
      <c r="W1395" s="8"/>
      <c r="X1395" s="8"/>
      <c r="Y1395" s="8"/>
      <c r="Z1395" s="8"/>
      <c r="AA1395" s="8"/>
      <c r="AB1395" s="8"/>
      <c r="AC1395" s="8"/>
      <c r="AD1395" s="8"/>
      <c r="AE1395" s="8"/>
      <c r="AF1395" s="8"/>
      <c r="AG1395" s="8"/>
      <c r="AH1395" s="8"/>
      <c r="AI1395" s="8"/>
      <c r="AJ1395" s="8"/>
      <c r="AK1395" s="8"/>
    </row>
    <row r="1396" spans="4:37">
      <c r="D1396" s="6"/>
      <c r="E1396" s="6"/>
      <c r="F1396" s="7"/>
      <c r="G1396" s="7"/>
      <c r="H1396" s="7"/>
      <c r="I1396" s="7"/>
      <c r="J1396" s="7"/>
      <c r="K1396" s="7"/>
      <c r="L1396" s="7"/>
      <c r="M1396" s="7"/>
      <c r="N1396" s="7"/>
      <c r="O1396" s="7"/>
      <c r="P1396" s="7"/>
      <c r="Q1396" s="7"/>
      <c r="R1396" s="7"/>
      <c r="S1396" s="7"/>
      <c r="T1396" s="7"/>
      <c r="U1396" s="7"/>
      <c r="V1396" s="8"/>
      <c r="W1396" s="8"/>
      <c r="X1396" s="8"/>
      <c r="Y1396" s="8"/>
      <c r="Z1396" s="8"/>
      <c r="AA1396" s="8"/>
      <c r="AB1396" s="8"/>
      <c r="AC1396" s="8"/>
      <c r="AD1396" s="8"/>
      <c r="AE1396" s="8"/>
      <c r="AF1396" s="8"/>
      <c r="AG1396" s="8"/>
      <c r="AH1396" s="8"/>
      <c r="AI1396" s="8"/>
      <c r="AJ1396" s="8"/>
      <c r="AK1396" s="8"/>
    </row>
    <row r="1397" spans="4:37">
      <c r="D1397" s="6"/>
      <c r="E1397" s="6"/>
      <c r="F1397" s="7"/>
      <c r="G1397" s="7"/>
      <c r="H1397" s="7"/>
      <c r="I1397" s="7"/>
      <c r="J1397" s="7"/>
      <c r="K1397" s="7"/>
      <c r="L1397" s="7"/>
      <c r="M1397" s="7"/>
      <c r="N1397" s="7"/>
      <c r="O1397" s="7"/>
      <c r="P1397" s="7"/>
      <c r="Q1397" s="7"/>
      <c r="R1397" s="7"/>
      <c r="S1397" s="7"/>
      <c r="T1397" s="7"/>
      <c r="U1397" s="7"/>
      <c r="V1397" s="8"/>
      <c r="W1397" s="8"/>
      <c r="X1397" s="8"/>
      <c r="Y1397" s="8"/>
      <c r="Z1397" s="8"/>
      <c r="AA1397" s="8"/>
      <c r="AB1397" s="8"/>
      <c r="AC1397" s="8"/>
      <c r="AD1397" s="8"/>
      <c r="AE1397" s="8"/>
      <c r="AF1397" s="8"/>
      <c r="AG1397" s="8"/>
      <c r="AH1397" s="8"/>
      <c r="AI1397" s="8"/>
      <c r="AJ1397" s="8"/>
      <c r="AK1397" s="8"/>
    </row>
    <row r="1398" spans="4:37">
      <c r="D1398" s="6"/>
      <c r="E1398" s="6"/>
      <c r="F1398" s="7"/>
      <c r="G1398" s="7"/>
      <c r="H1398" s="7"/>
      <c r="I1398" s="7"/>
      <c r="J1398" s="7"/>
      <c r="K1398" s="7"/>
      <c r="L1398" s="7"/>
      <c r="M1398" s="7"/>
      <c r="N1398" s="7"/>
      <c r="O1398" s="7"/>
      <c r="P1398" s="7"/>
      <c r="Q1398" s="7"/>
      <c r="R1398" s="7"/>
      <c r="S1398" s="7"/>
      <c r="T1398" s="7"/>
      <c r="U1398" s="7"/>
      <c r="V1398" s="8"/>
      <c r="W1398" s="8"/>
      <c r="X1398" s="8"/>
      <c r="Y1398" s="8"/>
      <c r="Z1398" s="8"/>
      <c r="AA1398" s="8"/>
      <c r="AB1398" s="8"/>
      <c r="AC1398" s="8"/>
      <c r="AD1398" s="8"/>
      <c r="AE1398" s="8"/>
      <c r="AF1398" s="8"/>
      <c r="AG1398" s="8"/>
      <c r="AH1398" s="8"/>
      <c r="AI1398" s="8"/>
      <c r="AJ1398" s="8"/>
      <c r="AK1398" s="8"/>
    </row>
    <row r="1399" spans="4:37">
      <c r="D1399" s="6"/>
      <c r="E1399" s="6"/>
      <c r="F1399" s="7"/>
      <c r="G1399" s="7"/>
      <c r="H1399" s="7"/>
      <c r="I1399" s="7"/>
      <c r="J1399" s="7"/>
      <c r="K1399" s="7"/>
      <c r="L1399" s="7"/>
      <c r="M1399" s="7"/>
      <c r="N1399" s="7"/>
      <c r="O1399" s="7"/>
      <c r="P1399" s="7"/>
      <c r="Q1399" s="7"/>
      <c r="R1399" s="7"/>
      <c r="S1399" s="7"/>
      <c r="T1399" s="7"/>
      <c r="U1399" s="7"/>
      <c r="V1399" s="8"/>
      <c r="W1399" s="8"/>
      <c r="X1399" s="8"/>
      <c r="Y1399" s="8"/>
      <c r="Z1399" s="8"/>
      <c r="AA1399" s="8"/>
      <c r="AB1399" s="8"/>
      <c r="AC1399" s="8"/>
      <c r="AD1399" s="8"/>
      <c r="AE1399" s="8"/>
      <c r="AF1399" s="8"/>
      <c r="AG1399" s="8"/>
      <c r="AH1399" s="8"/>
      <c r="AI1399" s="8"/>
      <c r="AJ1399" s="8"/>
      <c r="AK1399" s="8"/>
    </row>
    <row r="1400" spans="4:37">
      <c r="D1400" s="6"/>
      <c r="E1400" s="6"/>
      <c r="F1400" s="7"/>
      <c r="G1400" s="7"/>
      <c r="H1400" s="7"/>
      <c r="I1400" s="7"/>
      <c r="J1400" s="7"/>
      <c r="K1400" s="7"/>
      <c r="L1400" s="7"/>
      <c r="M1400" s="7"/>
      <c r="N1400" s="7"/>
      <c r="O1400" s="7"/>
      <c r="P1400" s="7"/>
      <c r="Q1400" s="7"/>
      <c r="R1400" s="7"/>
      <c r="S1400" s="7"/>
      <c r="T1400" s="7"/>
      <c r="U1400" s="7"/>
      <c r="V1400" s="8"/>
      <c r="W1400" s="8"/>
      <c r="X1400" s="8"/>
      <c r="Y1400" s="8"/>
      <c r="Z1400" s="8"/>
      <c r="AA1400" s="8"/>
      <c r="AB1400" s="8"/>
      <c r="AC1400" s="8"/>
      <c r="AD1400" s="8"/>
      <c r="AE1400" s="8"/>
      <c r="AF1400" s="8"/>
      <c r="AG1400" s="8"/>
      <c r="AH1400" s="8"/>
      <c r="AI1400" s="8"/>
      <c r="AJ1400" s="8"/>
      <c r="AK1400" s="8"/>
    </row>
    <row r="1401" spans="4:37">
      <c r="D1401" s="6"/>
      <c r="E1401" s="6"/>
      <c r="F1401" s="7"/>
      <c r="G1401" s="7"/>
      <c r="H1401" s="7"/>
      <c r="I1401" s="7"/>
      <c r="J1401" s="7"/>
      <c r="K1401" s="7"/>
      <c r="L1401" s="7"/>
      <c r="M1401" s="7"/>
      <c r="N1401" s="7"/>
      <c r="O1401" s="7"/>
      <c r="P1401" s="7"/>
      <c r="Q1401" s="7"/>
      <c r="R1401" s="7"/>
      <c r="S1401" s="7"/>
      <c r="T1401" s="7"/>
      <c r="U1401" s="7"/>
      <c r="V1401" s="8"/>
      <c r="W1401" s="8"/>
      <c r="X1401" s="8"/>
      <c r="Y1401" s="8"/>
      <c r="Z1401" s="8"/>
      <c r="AA1401" s="8"/>
      <c r="AB1401" s="8"/>
      <c r="AC1401" s="8"/>
      <c r="AD1401" s="8"/>
      <c r="AE1401" s="8"/>
      <c r="AF1401" s="8"/>
      <c r="AG1401" s="8"/>
      <c r="AH1401" s="8"/>
      <c r="AI1401" s="8"/>
      <c r="AJ1401" s="8"/>
      <c r="AK1401" s="8"/>
    </row>
    <row r="1402" spans="4:37">
      <c r="D1402" s="6"/>
      <c r="E1402" s="6"/>
      <c r="F1402" s="7"/>
      <c r="G1402" s="7"/>
      <c r="H1402" s="7"/>
      <c r="I1402" s="7"/>
      <c r="J1402" s="7"/>
      <c r="K1402" s="7"/>
      <c r="L1402" s="7"/>
      <c r="M1402" s="7"/>
      <c r="N1402" s="7"/>
      <c r="O1402" s="7"/>
      <c r="P1402" s="7"/>
      <c r="Q1402" s="7"/>
      <c r="R1402" s="7"/>
      <c r="S1402" s="7"/>
      <c r="T1402" s="7"/>
      <c r="U1402" s="7"/>
      <c r="V1402" s="8"/>
      <c r="W1402" s="8"/>
      <c r="X1402" s="8"/>
      <c r="Y1402" s="8"/>
      <c r="Z1402" s="8"/>
      <c r="AA1402" s="8"/>
      <c r="AB1402" s="8"/>
      <c r="AC1402" s="8"/>
      <c r="AD1402" s="8"/>
      <c r="AE1402" s="8"/>
      <c r="AF1402" s="8"/>
      <c r="AG1402" s="8"/>
      <c r="AH1402" s="8"/>
      <c r="AI1402" s="8"/>
      <c r="AJ1402" s="8"/>
      <c r="AK1402" s="8"/>
    </row>
    <row r="1403" spans="4:37">
      <c r="D1403" s="6"/>
      <c r="E1403" s="6"/>
      <c r="F1403" s="7"/>
      <c r="G1403" s="7"/>
      <c r="H1403" s="7"/>
      <c r="I1403" s="7"/>
      <c r="J1403" s="7"/>
      <c r="K1403" s="7"/>
      <c r="L1403" s="7"/>
      <c r="M1403" s="7"/>
      <c r="N1403" s="7"/>
      <c r="O1403" s="7"/>
      <c r="P1403" s="7"/>
      <c r="Q1403" s="7"/>
      <c r="R1403" s="7"/>
      <c r="S1403" s="7"/>
      <c r="T1403" s="7"/>
      <c r="U1403" s="7"/>
      <c r="V1403" s="8"/>
      <c r="W1403" s="8"/>
      <c r="X1403" s="8"/>
      <c r="Y1403" s="8"/>
      <c r="Z1403" s="8"/>
      <c r="AA1403" s="8"/>
      <c r="AB1403" s="8"/>
      <c r="AC1403" s="8"/>
      <c r="AD1403" s="8"/>
      <c r="AE1403" s="8"/>
      <c r="AF1403" s="8"/>
      <c r="AG1403" s="8"/>
      <c r="AH1403" s="8"/>
      <c r="AI1403" s="8"/>
      <c r="AJ1403" s="8"/>
      <c r="AK1403" s="8"/>
    </row>
    <row r="1404" spans="4:37">
      <c r="D1404" s="6"/>
      <c r="E1404" s="6"/>
      <c r="F1404" s="7"/>
      <c r="G1404" s="7"/>
      <c r="H1404" s="7"/>
      <c r="I1404" s="7"/>
      <c r="J1404" s="7"/>
      <c r="K1404" s="7"/>
      <c r="L1404" s="7"/>
      <c r="M1404" s="7"/>
      <c r="N1404" s="7"/>
      <c r="O1404" s="7"/>
      <c r="P1404" s="7"/>
      <c r="Q1404" s="7"/>
      <c r="R1404" s="7"/>
      <c r="S1404" s="7"/>
      <c r="T1404" s="7"/>
      <c r="U1404" s="7"/>
      <c r="V1404" s="8"/>
      <c r="W1404" s="8"/>
      <c r="X1404" s="8"/>
      <c r="Y1404" s="8"/>
      <c r="Z1404" s="8"/>
      <c r="AA1404" s="8"/>
      <c r="AB1404" s="8"/>
      <c r="AC1404" s="8"/>
      <c r="AD1404" s="8"/>
      <c r="AE1404" s="8"/>
      <c r="AF1404" s="8"/>
      <c r="AG1404" s="8"/>
      <c r="AH1404" s="8"/>
      <c r="AI1404" s="8"/>
      <c r="AJ1404" s="8"/>
      <c r="AK1404" s="8"/>
    </row>
    <row r="1405" spans="4:37">
      <c r="D1405" s="6"/>
      <c r="E1405" s="6"/>
      <c r="F1405" s="7"/>
      <c r="G1405" s="7"/>
      <c r="H1405" s="7"/>
      <c r="I1405" s="7"/>
      <c r="J1405" s="7"/>
      <c r="K1405" s="7"/>
      <c r="L1405" s="7"/>
      <c r="M1405" s="7"/>
      <c r="N1405" s="7"/>
      <c r="O1405" s="7"/>
      <c r="P1405" s="7"/>
      <c r="Q1405" s="7"/>
      <c r="R1405" s="7"/>
      <c r="S1405" s="7"/>
      <c r="T1405" s="7"/>
      <c r="U1405" s="7"/>
      <c r="V1405" s="8"/>
      <c r="W1405" s="8"/>
      <c r="X1405" s="8"/>
      <c r="Y1405" s="8"/>
      <c r="Z1405" s="8"/>
      <c r="AA1405" s="8"/>
      <c r="AB1405" s="8"/>
      <c r="AC1405" s="8"/>
      <c r="AD1405" s="8"/>
      <c r="AE1405" s="8"/>
      <c r="AF1405" s="8"/>
      <c r="AG1405" s="8"/>
      <c r="AH1405" s="8"/>
      <c r="AI1405" s="8"/>
      <c r="AJ1405" s="8"/>
      <c r="AK1405" s="8"/>
    </row>
    <row r="1406" spans="4:37">
      <c r="D1406" s="6"/>
      <c r="E1406" s="6"/>
      <c r="F1406" s="7"/>
      <c r="G1406" s="7"/>
      <c r="H1406" s="7"/>
      <c r="I1406" s="7"/>
      <c r="J1406" s="7"/>
      <c r="K1406" s="7"/>
      <c r="L1406" s="7"/>
      <c r="M1406" s="7"/>
      <c r="N1406" s="7"/>
      <c r="O1406" s="7"/>
      <c r="P1406" s="7"/>
      <c r="Q1406" s="7"/>
      <c r="R1406" s="7"/>
      <c r="S1406" s="7"/>
      <c r="T1406" s="7"/>
      <c r="U1406" s="7"/>
      <c r="V1406" s="8"/>
      <c r="W1406" s="8"/>
      <c r="X1406" s="8"/>
      <c r="Y1406" s="8"/>
      <c r="Z1406" s="8"/>
      <c r="AA1406" s="8"/>
      <c r="AB1406" s="8"/>
      <c r="AC1406" s="8"/>
      <c r="AD1406" s="8"/>
      <c r="AE1406" s="8"/>
      <c r="AF1406" s="8"/>
      <c r="AG1406" s="8"/>
      <c r="AH1406" s="8"/>
      <c r="AI1406" s="8"/>
      <c r="AJ1406" s="8"/>
      <c r="AK1406" s="8"/>
    </row>
    <row r="1407" spans="4:37">
      <c r="D1407" s="6"/>
      <c r="E1407" s="6"/>
      <c r="F1407" s="7"/>
      <c r="G1407" s="7"/>
      <c r="H1407" s="7"/>
      <c r="I1407" s="7"/>
      <c r="J1407" s="7"/>
      <c r="K1407" s="7"/>
      <c r="L1407" s="7"/>
      <c r="M1407" s="7"/>
      <c r="N1407" s="7"/>
      <c r="O1407" s="7"/>
      <c r="P1407" s="7"/>
      <c r="Q1407" s="7"/>
      <c r="R1407" s="7"/>
      <c r="S1407" s="7"/>
      <c r="T1407" s="7"/>
      <c r="U1407" s="7"/>
      <c r="V1407" s="8"/>
      <c r="W1407" s="8"/>
      <c r="X1407" s="8"/>
      <c r="Y1407" s="8"/>
      <c r="Z1407" s="8"/>
      <c r="AA1407" s="8"/>
      <c r="AB1407" s="8"/>
      <c r="AC1407" s="8"/>
      <c r="AD1407" s="8"/>
      <c r="AE1407" s="8"/>
      <c r="AF1407" s="8"/>
      <c r="AG1407" s="8"/>
      <c r="AH1407" s="8"/>
      <c r="AI1407" s="8"/>
      <c r="AJ1407" s="8"/>
      <c r="AK1407" s="8"/>
    </row>
    <row r="1408" spans="4:37">
      <c r="D1408" s="6"/>
      <c r="E1408" s="6"/>
      <c r="F1408" s="7"/>
      <c r="G1408" s="7"/>
      <c r="H1408" s="7"/>
      <c r="I1408" s="7"/>
      <c r="J1408" s="7"/>
      <c r="K1408" s="7"/>
      <c r="L1408" s="7"/>
      <c r="M1408" s="7"/>
      <c r="N1408" s="7"/>
      <c r="O1408" s="7"/>
      <c r="P1408" s="7"/>
      <c r="Q1408" s="7"/>
      <c r="R1408" s="7"/>
      <c r="S1408" s="7"/>
      <c r="T1408" s="7"/>
      <c r="U1408" s="7"/>
      <c r="V1408" s="8"/>
      <c r="W1408" s="8"/>
      <c r="X1408" s="8"/>
      <c r="Y1408" s="8"/>
      <c r="Z1408" s="8"/>
      <c r="AA1408" s="8"/>
      <c r="AB1408" s="8"/>
      <c r="AC1408" s="8"/>
      <c r="AD1408" s="8"/>
      <c r="AE1408" s="8"/>
      <c r="AF1408" s="8"/>
      <c r="AG1408" s="8"/>
      <c r="AH1408" s="8"/>
      <c r="AI1408" s="8"/>
      <c r="AJ1408" s="8"/>
      <c r="AK1408" s="8"/>
    </row>
    <row r="1409" spans="4:37">
      <c r="D1409" s="6"/>
      <c r="E1409" s="6"/>
      <c r="F1409" s="7"/>
      <c r="G1409" s="7"/>
      <c r="H1409" s="7"/>
      <c r="I1409" s="7"/>
      <c r="J1409" s="7"/>
      <c r="K1409" s="7"/>
      <c r="L1409" s="7"/>
      <c r="M1409" s="7"/>
      <c r="N1409" s="7"/>
      <c r="O1409" s="7"/>
      <c r="P1409" s="7"/>
      <c r="Q1409" s="7"/>
      <c r="R1409" s="7"/>
      <c r="S1409" s="7"/>
      <c r="T1409" s="7"/>
      <c r="U1409" s="7"/>
      <c r="V1409" s="8"/>
      <c r="W1409" s="8"/>
      <c r="X1409" s="8"/>
      <c r="Y1409" s="8"/>
      <c r="Z1409" s="8"/>
      <c r="AA1409" s="8"/>
      <c r="AB1409" s="8"/>
      <c r="AC1409" s="8"/>
      <c r="AD1409" s="8"/>
      <c r="AE1409" s="8"/>
      <c r="AF1409" s="8"/>
      <c r="AG1409" s="8"/>
      <c r="AH1409" s="8"/>
      <c r="AI1409" s="8"/>
      <c r="AJ1409" s="8"/>
      <c r="AK1409" s="8"/>
    </row>
    <row r="1410" spans="4:37">
      <c r="D1410" s="6"/>
      <c r="E1410" s="6"/>
      <c r="F1410" s="7"/>
      <c r="G1410" s="7"/>
      <c r="H1410" s="7"/>
      <c r="I1410" s="7"/>
      <c r="J1410" s="7"/>
      <c r="K1410" s="7"/>
      <c r="L1410" s="7"/>
      <c r="M1410" s="7"/>
      <c r="N1410" s="7"/>
      <c r="O1410" s="7"/>
      <c r="P1410" s="7"/>
      <c r="Q1410" s="7"/>
      <c r="R1410" s="7"/>
      <c r="S1410" s="7"/>
      <c r="T1410" s="7"/>
      <c r="U1410" s="7"/>
      <c r="V1410" s="8"/>
      <c r="W1410" s="8"/>
      <c r="X1410" s="8"/>
      <c r="Y1410" s="8"/>
      <c r="Z1410" s="8"/>
      <c r="AA1410" s="8"/>
      <c r="AB1410" s="8"/>
      <c r="AC1410" s="8"/>
      <c r="AD1410" s="8"/>
      <c r="AE1410" s="8"/>
      <c r="AF1410" s="8"/>
      <c r="AG1410" s="8"/>
      <c r="AH1410" s="8"/>
      <c r="AI1410" s="8"/>
      <c r="AJ1410" s="8"/>
      <c r="AK1410" s="8"/>
    </row>
    <row r="1411" spans="4:37">
      <c r="D1411" s="6"/>
      <c r="E1411" s="6"/>
      <c r="F1411" s="7"/>
      <c r="G1411" s="7"/>
      <c r="H1411" s="7"/>
      <c r="I1411" s="7"/>
      <c r="J1411" s="7"/>
      <c r="K1411" s="7"/>
      <c r="L1411" s="7"/>
      <c r="M1411" s="7"/>
      <c r="N1411" s="7"/>
      <c r="O1411" s="7"/>
      <c r="P1411" s="7"/>
      <c r="Q1411" s="7"/>
      <c r="R1411" s="7"/>
      <c r="S1411" s="7"/>
      <c r="T1411" s="7"/>
      <c r="U1411" s="7"/>
      <c r="V1411" s="8"/>
      <c r="W1411" s="8"/>
      <c r="X1411" s="8"/>
      <c r="Y1411" s="8"/>
      <c r="Z1411" s="8"/>
      <c r="AA1411" s="8"/>
      <c r="AB1411" s="8"/>
      <c r="AC1411" s="8"/>
      <c r="AD1411" s="8"/>
      <c r="AE1411" s="8"/>
      <c r="AF1411" s="8"/>
      <c r="AG1411" s="8"/>
      <c r="AH1411" s="8"/>
      <c r="AI1411" s="8"/>
      <c r="AJ1411" s="8"/>
      <c r="AK1411" s="8"/>
    </row>
    <row r="1412" spans="4:37">
      <c r="D1412" s="6"/>
      <c r="E1412" s="6"/>
      <c r="F1412" s="7"/>
      <c r="G1412" s="7"/>
      <c r="H1412" s="7"/>
      <c r="I1412" s="7"/>
      <c r="J1412" s="7"/>
      <c r="K1412" s="7"/>
      <c r="L1412" s="7"/>
      <c r="M1412" s="7"/>
      <c r="N1412" s="7"/>
      <c r="O1412" s="7"/>
      <c r="P1412" s="7"/>
      <c r="Q1412" s="7"/>
      <c r="R1412" s="7"/>
      <c r="S1412" s="7"/>
      <c r="T1412" s="7"/>
      <c r="U1412" s="7"/>
      <c r="V1412" s="8"/>
      <c r="W1412" s="8"/>
      <c r="X1412" s="8"/>
      <c r="Y1412" s="8"/>
      <c r="Z1412" s="8"/>
      <c r="AA1412" s="8"/>
      <c r="AB1412" s="8"/>
      <c r="AC1412" s="8"/>
      <c r="AD1412" s="8"/>
      <c r="AE1412" s="8"/>
      <c r="AF1412" s="8"/>
      <c r="AG1412" s="8"/>
      <c r="AH1412" s="8"/>
      <c r="AI1412" s="8"/>
      <c r="AJ1412" s="8"/>
      <c r="AK1412" s="8"/>
    </row>
    <row r="1413" spans="4:37">
      <c r="D1413" s="6"/>
      <c r="E1413" s="6"/>
      <c r="F1413" s="7"/>
      <c r="G1413" s="7"/>
      <c r="H1413" s="7"/>
      <c r="I1413" s="7"/>
      <c r="J1413" s="7"/>
      <c r="K1413" s="7"/>
      <c r="L1413" s="7"/>
      <c r="M1413" s="7"/>
      <c r="N1413" s="7"/>
      <c r="O1413" s="7"/>
      <c r="P1413" s="7"/>
      <c r="Q1413" s="7"/>
      <c r="R1413" s="7"/>
      <c r="S1413" s="7"/>
      <c r="T1413" s="7"/>
      <c r="U1413" s="7"/>
      <c r="V1413" s="8"/>
      <c r="W1413" s="8"/>
      <c r="X1413" s="8"/>
      <c r="Y1413" s="8"/>
      <c r="Z1413" s="8"/>
      <c r="AA1413" s="8"/>
      <c r="AB1413" s="8"/>
      <c r="AC1413" s="8"/>
      <c r="AD1413" s="8"/>
      <c r="AE1413" s="8"/>
      <c r="AF1413" s="8"/>
      <c r="AG1413" s="8"/>
      <c r="AH1413" s="8"/>
      <c r="AI1413" s="8"/>
      <c r="AJ1413" s="8"/>
      <c r="AK1413" s="8"/>
    </row>
    <row r="1414" spans="4:37">
      <c r="D1414" s="6"/>
      <c r="E1414" s="6"/>
      <c r="F1414" s="7"/>
      <c r="G1414" s="7"/>
      <c r="H1414" s="7"/>
      <c r="I1414" s="7"/>
      <c r="J1414" s="7"/>
      <c r="K1414" s="7"/>
      <c r="L1414" s="7"/>
      <c r="M1414" s="7"/>
      <c r="N1414" s="7"/>
      <c r="O1414" s="7"/>
      <c r="P1414" s="7"/>
      <c r="Q1414" s="7"/>
      <c r="R1414" s="7"/>
      <c r="S1414" s="7"/>
      <c r="T1414" s="7"/>
      <c r="U1414" s="7"/>
      <c r="V1414" s="8"/>
      <c r="W1414" s="8"/>
      <c r="X1414" s="8"/>
      <c r="Y1414" s="8"/>
      <c r="Z1414" s="8"/>
      <c r="AA1414" s="8"/>
      <c r="AB1414" s="8"/>
      <c r="AC1414" s="8"/>
      <c r="AD1414" s="8"/>
      <c r="AE1414" s="8"/>
      <c r="AF1414" s="8"/>
      <c r="AG1414" s="8"/>
      <c r="AH1414" s="8"/>
      <c r="AI1414" s="8"/>
      <c r="AJ1414" s="8"/>
      <c r="AK1414" s="8"/>
    </row>
    <row r="1415" spans="4:37">
      <c r="D1415" s="6"/>
      <c r="E1415" s="6"/>
      <c r="F1415" s="7"/>
      <c r="G1415" s="7"/>
      <c r="H1415" s="7"/>
      <c r="I1415" s="7"/>
      <c r="J1415" s="7"/>
      <c r="K1415" s="7"/>
      <c r="L1415" s="7"/>
      <c r="M1415" s="7"/>
      <c r="N1415" s="7"/>
      <c r="O1415" s="7"/>
      <c r="P1415" s="7"/>
      <c r="Q1415" s="7"/>
      <c r="R1415" s="7"/>
      <c r="S1415" s="7"/>
      <c r="T1415" s="7"/>
      <c r="U1415" s="7"/>
      <c r="V1415" s="8"/>
      <c r="W1415" s="8"/>
      <c r="X1415" s="8"/>
      <c r="Y1415" s="8"/>
      <c r="Z1415" s="8"/>
      <c r="AA1415" s="8"/>
      <c r="AB1415" s="8"/>
      <c r="AC1415" s="8"/>
      <c r="AD1415" s="8"/>
      <c r="AE1415" s="8"/>
      <c r="AF1415" s="8"/>
      <c r="AG1415" s="8"/>
      <c r="AH1415" s="8"/>
      <c r="AI1415" s="8"/>
      <c r="AJ1415" s="8"/>
      <c r="AK1415" s="8"/>
    </row>
    <row r="1416" spans="4:37">
      <c r="D1416" s="6"/>
      <c r="E1416" s="6"/>
      <c r="F1416" s="7"/>
      <c r="G1416" s="7"/>
      <c r="H1416" s="7"/>
      <c r="I1416" s="7"/>
      <c r="J1416" s="7"/>
      <c r="K1416" s="7"/>
      <c r="L1416" s="7"/>
      <c r="M1416" s="7"/>
      <c r="N1416" s="7"/>
      <c r="O1416" s="7"/>
      <c r="P1416" s="7"/>
      <c r="Q1416" s="7"/>
      <c r="R1416" s="7"/>
      <c r="S1416" s="7"/>
      <c r="T1416" s="7"/>
      <c r="U1416" s="7"/>
      <c r="V1416" s="8"/>
      <c r="W1416" s="8"/>
      <c r="X1416" s="8"/>
      <c r="Y1416" s="8"/>
      <c r="Z1416" s="8"/>
      <c r="AA1416" s="8"/>
      <c r="AB1416" s="8"/>
      <c r="AC1416" s="8"/>
      <c r="AD1416" s="8"/>
      <c r="AE1416" s="8"/>
      <c r="AF1416" s="8"/>
      <c r="AG1416" s="8"/>
      <c r="AH1416" s="8"/>
      <c r="AI1416" s="8"/>
      <c r="AJ1416" s="8"/>
      <c r="AK1416" s="8"/>
    </row>
    <row r="1417" spans="4:37">
      <c r="D1417" s="6"/>
      <c r="E1417" s="6"/>
      <c r="F1417" s="7"/>
      <c r="G1417" s="7"/>
      <c r="H1417" s="7"/>
      <c r="I1417" s="7"/>
      <c r="J1417" s="7"/>
      <c r="K1417" s="7"/>
      <c r="L1417" s="7"/>
      <c r="M1417" s="7"/>
      <c r="N1417" s="7"/>
      <c r="O1417" s="7"/>
      <c r="P1417" s="7"/>
      <c r="Q1417" s="7"/>
      <c r="R1417" s="7"/>
      <c r="S1417" s="7"/>
      <c r="T1417" s="7"/>
      <c r="U1417" s="7"/>
      <c r="V1417" s="8"/>
      <c r="W1417" s="8"/>
      <c r="X1417" s="8"/>
      <c r="Y1417" s="8"/>
      <c r="Z1417" s="8"/>
      <c r="AA1417" s="8"/>
      <c r="AB1417" s="8"/>
      <c r="AC1417" s="8"/>
      <c r="AD1417" s="8"/>
      <c r="AE1417" s="8"/>
      <c r="AF1417" s="8"/>
      <c r="AG1417" s="8"/>
      <c r="AH1417" s="8"/>
      <c r="AI1417" s="8"/>
      <c r="AJ1417" s="8"/>
      <c r="AK1417" s="8"/>
    </row>
    <row r="1418" spans="4:37">
      <c r="D1418" s="6"/>
      <c r="E1418" s="6"/>
      <c r="F1418" s="7"/>
      <c r="G1418" s="7"/>
      <c r="H1418" s="7"/>
      <c r="I1418" s="7"/>
      <c r="J1418" s="7"/>
      <c r="K1418" s="7"/>
      <c r="L1418" s="7"/>
      <c r="M1418" s="7"/>
      <c r="N1418" s="7"/>
      <c r="O1418" s="7"/>
      <c r="P1418" s="7"/>
      <c r="Q1418" s="7"/>
      <c r="R1418" s="7"/>
      <c r="S1418" s="7"/>
      <c r="T1418" s="7"/>
      <c r="U1418" s="7"/>
      <c r="V1418" s="8"/>
      <c r="W1418" s="8"/>
      <c r="X1418" s="8"/>
      <c r="Y1418" s="8"/>
      <c r="Z1418" s="8"/>
      <c r="AA1418" s="8"/>
      <c r="AB1418" s="8"/>
      <c r="AC1418" s="8"/>
      <c r="AD1418" s="8"/>
      <c r="AE1418" s="8"/>
      <c r="AF1418" s="8"/>
      <c r="AG1418" s="8"/>
      <c r="AH1418" s="8"/>
      <c r="AI1418" s="8"/>
      <c r="AJ1418" s="8"/>
      <c r="AK1418" s="8"/>
    </row>
    <row r="1419" spans="4:37">
      <c r="D1419" s="6"/>
      <c r="E1419" s="6"/>
      <c r="F1419" s="7"/>
      <c r="G1419" s="7"/>
      <c r="H1419" s="7"/>
      <c r="I1419" s="7"/>
      <c r="J1419" s="7"/>
      <c r="K1419" s="7"/>
      <c r="L1419" s="7"/>
      <c r="M1419" s="7"/>
      <c r="N1419" s="7"/>
      <c r="O1419" s="7"/>
      <c r="P1419" s="7"/>
      <c r="Q1419" s="7"/>
      <c r="R1419" s="7"/>
      <c r="S1419" s="7"/>
      <c r="T1419" s="7"/>
      <c r="U1419" s="7"/>
      <c r="V1419" s="8"/>
      <c r="W1419" s="8"/>
      <c r="X1419" s="8"/>
      <c r="Y1419" s="8"/>
      <c r="Z1419" s="8"/>
      <c r="AA1419" s="8"/>
      <c r="AB1419" s="8"/>
      <c r="AC1419" s="8"/>
      <c r="AD1419" s="8"/>
      <c r="AE1419" s="8"/>
      <c r="AF1419" s="8"/>
      <c r="AG1419" s="8"/>
      <c r="AH1419" s="8"/>
      <c r="AI1419" s="8"/>
      <c r="AJ1419" s="8"/>
      <c r="AK1419" s="8"/>
    </row>
    <row r="1420" spans="4:37">
      <c r="D1420" s="6"/>
      <c r="E1420" s="6"/>
      <c r="F1420" s="7"/>
      <c r="G1420" s="7"/>
      <c r="H1420" s="7"/>
      <c r="I1420" s="7"/>
      <c r="J1420" s="7"/>
      <c r="K1420" s="7"/>
      <c r="L1420" s="7"/>
      <c r="M1420" s="7"/>
      <c r="N1420" s="7"/>
      <c r="O1420" s="7"/>
      <c r="P1420" s="7"/>
      <c r="Q1420" s="7"/>
      <c r="R1420" s="7"/>
      <c r="S1420" s="7"/>
      <c r="T1420" s="7"/>
      <c r="U1420" s="7"/>
      <c r="V1420" s="8"/>
      <c r="W1420" s="8"/>
      <c r="X1420" s="8"/>
      <c r="Y1420" s="8"/>
      <c r="Z1420" s="8"/>
      <c r="AA1420" s="8"/>
      <c r="AB1420" s="8"/>
      <c r="AC1420" s="8"/>
      <c r="AD1420" s="8"/>
      <c r="AE1420" s="8"/>
      <c r="AF1420" s="8"/>
      <c r="AG1420" s="8"/>
      <c r="AH1420" s="8"/>
      <c r="AI1420" s="8"/>
      <c r="AJ1420" s="8"/>
      <c r="AK1420" s="8"/>
    </row>
    <row r="1421" spans="4:37">
      <c r="D1421" s="6"/>
      <c r="E1421" s="6"/>
      <c r="F1421" s="7"/>
      <c r="G1421" s="7"/>
      <c r="H1421" s="7"/>
      <c r="I1421" s="7"/>
      <c r="J1421" s="7"/>
      <c r="K1421" s="7"/>
      <c r="L1421" s="7"/>
      <c r="M1421" s="7"/>
      <c r="N1421" s="7"/>
      <c r="O1421" s="7"/>
      <c r="P1421" s="7"/>
      <c r="Q1421" s="7"/>
      <c r="R1421" s="7"/>
      <c r="S1421" s="7"/>
      <c r="T1421" s="7"/>
      <c r="U1421" s="7"/>
      <c r="V1421" s="8"/>
      <c r="W1421" s="8"/>
      <c r="X1421" s="8"/>
      <c r="Y1421" s="8"/>
      <c r="Z1421" s="8"/>
      <c r="AA1421" s="8"/>
      <c r="AB1421" s="8"/>
      <c r="AC1421" s="8"/>
      <c r="AD1421" s="8"/>
      <c r="AE1421" s="8"/>
      <c r="AF1421" s="8"/>
      <c r="AG1421" s="8"/>
      <c r="AH1421" s="8"/>
      <c r="AI1421" s="8"/>
      <c r="AJ1421" s="8"/>
      <c r="AK1421" s="8"/>
    </row>
    <row r="1422" spans="4:37">
      <c r="D1422" s="6"/>
      <c r="E1422" s="6"/>
      <c r="F1422" s="7"/>
      <c r="G1422" s="7"/>
      <c r="H1422" s="7"/>
      <c r="I1422" s="7"/>
      <c r="J1422" s="7"/>
      <c r="K1422" s="7"/>
      <c r="L1422" s="7"/>
      <c r="M1422" s="7"/>
      <c r="N1422" s="7"/>
      <c r="O1422" s="7"/>
      <c r="P1422" s="7"/>
      <c r="Q1422" s="7"/>
      <c r="R1422" s="7"/>
      <c r="S1422" s="7"/>
      <c r="T1422" s="7"/>
      <c r="U1422" s="7"/>
      <c r="V1422" s="8"/>
      <c r="W1422" s="8"/>
      <c r="X1422" s="8"/>
      <c r="Y1422" s="8"/>
      <c r="Z1422" s="8"/>
      <c r="AA1422" s="8"/>
      <c r="AB1422" s="8"/>
      <c r="AC1422" s="8"/>
      <c r="AD1422" s="8"/>
      <c r="AE1422" s="8"/>
      <c r="AF1422" s="8"/>
      <c r="AG1422" s="8"/>
      <c r="AH1422" s="8"/>
      <c r="AI1422" s="8"/>
      <c r="AJ1422" s="8"/>
      <c r="AK1422" s="8"/>
    </row>
    <row r="1423" spans="4:37">
      <c r="D1423" s="6"/>
      <c r="E1423" s="6"/>
      <c r="F1423" s="7"/>
      <c r="G1423" s="7"/>
      <c r="H1423" s="7"/>
      <c r="I1423" s="7"/>
      <c r="J1423" s="7"/>
      <c r="K1423" s="7"/>
      <c r="L1423" s="7"/>
      <c r="M1423" s="7"/>
      <c r="N1423" s="7"/>
      <c r="O1423" s="7"/>
      <c r="P1423" s="7"/>
      <c r="Q1423" s="7"/>
      <c r="R1423" s="7"/>
      <c r="S1423" s="7"/>
      <c r="T1423" s="7"/>
      <c r="U1423" s="7"/>
      <c r="V1423" s="8"/>
      <c r="W1423" s="8"/>
      <c r="X1423" s="8"/>
      <c r="Y1423" s="8"/>
      <c r="Z1423" s="8"/>
      <c r="AA1423" s="8"/>
      <c r="AB1423" s="8"/>
      <c r="AC1423" s="8"/>
      <c r="AD1423" s="8"/>
      <c r="AE1423" s="8"/>
      <c r="AF1423" s="8"/>
      <c r="AG1423" s="8"/>
      <c r="AH1423" s="8"/>
      <c r="AI1423" s="8"/>
      <c r="AJ1423" s="8"/>
      <c r="AK1423" s="8"/>
    </row>
    <row r="1424" spans="4:37">
      <c r="D1424" s="6"/>
      <c r="E1424" s="6"/>
      <c r="F1424" s="7"/>
      <c r="G1424" s="7"/>
      <c r="H1424" s="7"/>
      <c r="I1424" s="7"/>
      <c r="J1424" s="7"/>
      <c r="K1424" s="7"/>
      <c r="L1424" s="7"/>
      <c r="M1424" s="7"/>
      <c r="N1424" s="7"/>
      <c r="O1424" s="7"/>
      <c r="P1424" s="7"/>
      <c r="Q1424" s="7"/>
      <c r="R1424" s="7"/>
      <c r="S1424" s="7"/>
      <c r="T1424" s="7"/>
      <c r="U1424" s="7"/>
      <c r="V1424" s="8"/>
      <c r="W1424" s="8"/>
      <c r="X1424" s="8"/>
      <c r="Y1424" s="8"/>
      <c r="Z1424" s="8"/>
      <c r="AA1424" s="8"/>
      <c r="AB1424" s="8"/>
      <c r="AC1424" s="8"/>
      <c r="AD1424" s="8"/>
      <c r="AE1424" s="8"/>
      <c r="AF1424" s="8"/>
      <c r="AG1424" s="8"/>
      <c r="AH1424" s="8"/>
      <c r="AI1424" s="8"/>
      <c r="AJ1424" s="8"/>
      <c r="AK1424" s="8"/>
    </row>
    <row r="1425" spans="4:37">
      <c r="D1425" s="6"/>
      <c r="E1425" s="6"/>
      <c r="F1425" s="7"/>
      <c r="G1425" s="7"/>
      <c r="H1425" s="7"/>
      <c r="I1425" s="7"/>
      <c r="J1425" s="7"/>
      <c r="K1425" s="7"/>
      <c r="L1425" s="7"/>
      <c r="M1425" s="7"/>
      <c r="N1425" s="7"/>
      <c r="O1425" s="7"/>
      <c r="P1425" s="7"/>
      <c r="Q1425" s="7"/>
      <c r="R1425" s="7"/>
      <c r="S1425" s="7"/>
      <c r="T1425" s="7"/>
      <c r="U1425" s="7"/>
      <c r="V1425" s="8"/>
      <c r="W1425" s="8"/>
      <c r="X1425" s="8"/>
      <c r="Y1425" s="8"/>
      <c r="Z1425" s="8"/>
      <c r="AA1425" s="8"/>
      <c r="AB1425" s="8"/>
      <c r="AC1425" s="8"/>
      <c r="AD1425" s="8"/>
      <c r="AE1425" s="8"/>
      <c r="AF1425" s="8"/>
      <c r="AG1425" s="8"/>
      <c r="AH1425" s="8"/>
      <c r="AI1425" s="8"/>
      <c r="AJ1425" s="8"/>
      <c r="AK1425" s="8"/>
    </row>
    <row r="1426" spans="4:37">
      <c r="D1426" s="6"/>
      <c r="E1426" s="6"/>
      <c r="F1426" s="7"/>
      <c r="G1426" s="7"/>
      <c r="H1426" s="7"/>
      <c r="I1426" s="7"/>
      <c r="J1426" s="7"/>
      <c r="K1426" s="7"/>
      <c r="L1426" s="7"/>
      <c r="M1426" s="7"/>
      <c r="N1426" s="7"/>
      <c r="O1426" s="7"/>
      <c r="P1426" s="7"/>
      <c r="Q1426" s="7"/>
      <c r="R1426" s="7"/>
      <c r="S1426" s="7"/>
      <c r="T1426" s="7"/>
      <c r="U1426" s="7"/>
      <c r="V1426" s="8"/>
      <c r="W1426" s="8"/>
      <c r="X1426" s="8"/>
      <c r="Y1426" s="8"/>
      <c r="Z1426" s="8"/>
      <c r="AA1426" s="8"/>
      <c r="AB1426" s="8"/>
      <c r="AC1426" s="8"/>
      <c r="AD1426" s="8"/>
      <c r="AE1426" s="8"/>
      <c r="AF1426" s="8"/>
      <c r="AG1426" s="8"/>
      <c r="AH1426" s="8"/>
      <c r="AI1426" s="8"/>
      <c r="AJ1426" s="8"/>
      <c r="AK1426" s="8"/>
    </row>
    <row r="1427" spans="4:37">
      <c r="D1427" s="6"/>
      <c r="E1427" s="6"/>
      <c r="F1427" s="7"/>
      <c r="G1427" s="7"/>
      <c r="H1427" s="7"/>
      <c r="I1427" s="7"/>
      <c r="J1427" s="7"/>
      <c r="K1427" s="7"/>
      <c r="L1427" s="7"/>
      <c r="M1427" s="7"/>
      <c r="N1427" s="7"/>
      <c r="O1427" s="7"/>
      <c r="P1427" s="7"/>
      <c r="Q1427" s="7"/>
      <c r="R1427" s="7"/>
      <c r="S1427" s="7"/>
      <c r="T1427" s="7"/>
      <c r="U1427" s="7"/>
      <c r="V1427" s="8"/>
      <c r="W1427" s="8"/>
      <c r="X1427" s="8"/>
      <c r="Y1427" s="8"/>
      <c r="Z1427" s="8"/>
      <c r="AA1427" s="8"/>
      <c r="AB1427" s="8"/>
      <c r="AC1427" s="8"/>
      <c r="AD1427" s="8"/>
      <c r="AE1427" s="8"/>
      <c r="AF1427" s="8"/>
      <c r="AG1427" s="8"/>
      <c r="AH1427" s="8"/>
      <c r="AI1427" s="8"/>
      <c r="AJ1427" s="8"/>
      <c r="AK1427" s="8"/>
    </row>
    <row r="1428" spans="4:37">
      <c r="D1428" s="6"/>
      <c r="E1428" s="6"/>
      <c r="F1428" s="7"/>
      <c r="G1428" s="7"/>
      <c r="H1428" s="7"/>
      <c r="I1428" s="7"/>
      <c r="J1428" s="7"/>
      <c r="K1428" s="7"/>
      <c r="L1428" s="7"/>
      <c r="M1428" s="7"/>
      <c r="N1428" s="7"/>
      <c r="O1428" s="7"/>
      <c r="P1428" s="7"/>
      <c r="Q1428" s="7"/>
      <c r="R1428" s="7"/>
      <c r="S1428" s="7"/>
      <c r="T1428" s="7"/>
      <c r="U1428" s="7"/>
      <c r="V1428" s="8"/>
      <c r="W1428" s="8"/>
      <c r="X1428" s="8"/>
      <c r="Y1428" s="8"/>
      <c r="Z1428" s="8"/>
      <c r="AA1428" s="8"/>
      <c r="AB1428" s="8"/>
      <c r="AC1428" s="8"/>
      <c r="AD1428" s="8"/>
      <c r="AE1428" s="8"/>
      <c r="AF1428" s="8"/>
      <c r="AG1428" s="8"/>
      <c r="AH1428" s="8"/>
      <c r="AI1428" s="8"/>
      <c r="AJ1428" s="8"/>
      <c r="AK1428" s="8"/>
    </row>
    <row r="1429" spans="4:37">
      <c r="D1429" s="6"/>
      <c r="E1429" s="6"/>
      <c r="F1429" s="7"/>
      <c r="G1429" s="7"/>
      <c r="H1429" s="7"/>
      <c r="I1429" s="7"/>
      <c r="J1429" s="7"/>
      <c r="K1429" s="7"/>
      <c r="L1429" s="7"/>
      <c r="M1429" s="7"/>
      <c r="N1429" s="7"/>
      <c r="O1429" s="7"/>
      <c r="P1429" s="7"/>
      <c r="Q1429" s="7"/>
      <c r="R1429" s="7"/>
      <c r="S1429" s="7"/>
      <c r="T1429" s="7"/>
      <c r="U1429" s="7"/>
      <c r="V1429" s="8"/>
      <c r="W1429" s="8"/>
      <c r="X1429" s="8"/>
      <c r="Y1429" s="8"/>
      <c r="Z1429" s="8"/>
      <c r="AA1429" s="8"/>
      <c r="AB1429" s="8"/>
      <c r="AC1429" s="8"/>
      <c r="AD1429" s="8"/>
      <c r="AE1429" s="8"/>
      <c r="AF1429" s="8"/>
      <c r="AG1429" s="8"/>
      <c r="AH1429" s="8"/>
      <c r="AI1429" s="8"/>
      <c r="AJ1429" s="8"/>
      <c r="AK1429" s="8"/>
    </row>
    <row r="1430" spans="4:37">
      <c r="D1430" s="6"/>
      <c r="E1430" s="6"/>
      <c r="F1430" s="7"/>
      <c r="G1430" s="7"/>
      <c r="H1430" s="7"/>
      <c r="I1430" s="7"/>
      <c r="J1430" s="7"/>
      <c r="K1430" s="7"/>
      <c r="L1430" s="7"/>
      <c r="M1430" s="7"/>
      <c r="N1430" s="7"/>
      <c r="O1430" s="7"/>
      <c r="P1430" s="7"/>
      <c r="Q1430" s="7"/>
      <c r="R1430" s="7"/>
      <c r="S1430" s="7"/>
      <c r="T1430" s="7"/>
      <c r="U1430" s="7"/>
      <c r="V1430" s="8"/>
      <c r="W1430" s="8"/>
      <c r="X1430" s="8"/>
      <c r="Y1430" s="8"/>
      <c r="Z1430" s="8"/>
      <c r="AA1430" s="8"/>
      <c r="AB1430" s="8"/>
      <c r="AC1430" s="8"/>
      <c r="AD1430" s="8"/>
      <c r="AE1430" s="8"/>
      <c r="AF1430" s="8"/>
      <c r="AG1430" s="8"/>
      <c r="AH1430" s="8"/>
      <c r="AI1430" s="8"/>
      <c r="AJ1430" s="8"/>
      <c r="AK1430" s="8"/>
    </row>
    <row r="1431" spans="4:37">
      <c r="D1431" s="6"/>
      <c r="E1431" s="6"/>
      <c r="F1431" s="7"/>
      <c r="G1431" s="7"/>
      <c r="H1431" s="7"/>
      <c r="I1431" s="7"/>
      <c r="J1431" s="7"/>
      <c r="K1431" s="7"/>
      <c r="L1431" s="7"/>
      <c r="M1431" s="7"/>
      <c r="N1431" s="7"/>
      <c r="O1431" s="7"/>
      <c r="P1431" s="7"/>
      <c r="Q1431" s="7"/>
      <c r="R1431" s="7"/>
      <c r="S1431" s="7"/>
      <c r="T1431" s="7"/>
      <c r="U1431" s="7"/>
      <c r="V1431" s="8"/>
      <c r="W1431" s="8"/>
      <c r="X1431" s="8"/>
      <c r="Y1431" s="8"/>
      <c r="Z1431" s="8"/>
      <c r="AA1431" s="8"/>
      <c r="AB1431" s="8"/>
      <c r="AC1431" s="8"/>
      <c r="AD1431" s="8"/>
      <c r="AE1431" s="8"/>
      <c r="AF1431" s="8"/>
      <c r="AG1431" s="8"/>
      <c r="AH1431" s="8"/>
      <c r="AI1431" s="8"/>
      <c r="AJ1431" s="8"/>
      <c r="AK1431" s="8"/>
    </row>
    <row r="1432" spans="4:37">
      <c r="D1432" s="6"/>
      <c r="E1432" s="6"/>
      <c r="F1432" s="7"/>
      <c r="G1432" s="7"/>
      <c r="H1432" s="7"/>
      <c r="I1432" s="7"/>
      <c r="J1432" s="7"/>
      <c r="K1432" s="7"/>
      <c r="L1432" s="7"/>
      <c r="M1432" s="7"/>
      <c r="N1432" s="7"/>
      <c r="O1432" s="7"/>
      <c r="P1432" s="7"/>
      <c r="Q1432" s="7"/>
      <c r="R1432" s="7"/>
      <c r="S1432" s="7"/>
      <c r="T1432" s="7"/>
      <c r="U1432" s="7"/>
      <c r="V1432" s="8"/>
      <c r="W1432" s="8"/>
      <c r="X1432" s="8"/>
      <c r="Y1432" s="8"/>
      <c r="Z1432" s="8"/>
      <c r="AA1432" s="8"/>
      <c r="AB1432" s="8"/>
      <c r="AC1432" s="8"/>
      <c r="AD1432" s="8"/>
      <c r="AE1432" s="8"/>
      <c r="AF1432" s="8"/>
      <c r="AG1432" s="8"/>
      <c r="AH1432" s="8"/>
      <c r="AI1432" s="8"/>
      <c r="AJ1432" s="8"/>
      <c r="AK1432" s="8"/>
    </row>
    <row r="1433" spans="4:37">
      <c r="D1433" s="6"/>
      <c r="E1433" s="6"/>
      <c r="F1433" s="7"/>
      <c r="G1433" s="7"/>
      <c r="H1433" s="7"/>
      <c r="I1433" s="7"/>
      <c r="J1433" s="7"/>
      <c r="K1433" s="7"/>
      <c r="L1433" s="7"/>
      <c r="M1433" s="7"/>
      <c r="N1433" s="7"/>
      <c r="O1433" s="7"/>
      <c r="P1433" s="7"/>
      <c r="Q1433" s="7"/>
      <c r="R1433" s="7"/>
      <c r="S1433" s="7"/>
      <c r="T1433" s="7"/>
      <c r="U1433" s="7"/>
      <c r="V1433" s="8"/>
      <c r="W1433" s="8"/>
      <c r="X1433" s="8"/>
      <c r="Y1433" s="8"/>
      <c r="Z1433" s="8"/>
      <c r="AA1433" s="8"/>
      <c r="AB1433" s="8"/>
      <c r="AC1433" s="8"/>
      <c r="AD1433" s="8"/>
      <c r="AE1433" s="8"/>
      <c r="AF1433" s="8"/>
      <c r="AG1433" s="8"/>
      <c r="AH1433" s="8"/>
      <c r="AI1433" s="8"/>
      <c r="AJ1433" s="8"/>
      <c r="AK1433" s="8"/>
    </row>
    <row r="1434" spans="4:37">
      <c r="D1434" s="6"/>
      <c r="E1434" s="6"/>
      <c r="F1434" s="7"/>
      <c r="G1434" s="7"/>
      <c r="H1434" s="7"/>
      <c r="I1434" s="7"/>
      <c r="J1434" s="7"/>
      <c r="K1434" s="7"/>
      <c r="L1434" s="7"/>
      <c r="M1434" s="7"/>
      <c r="N1434" s="7"/>
      <c r="O1434" s="7"/>
      <c r="P1434" s="7"/>
      <c r="Q1434" s="7"/>
      <c r="R1434" s="7"/>
      <c r="S1434" s="7"/>
      <c r="T1434" s="7"/>
      <c r="U1434" s="7"/>
      <c r="V1434" s="8"/>
      <c r="W1434" s="8"/>
      <c r="X1434" s="8"/>
      <c r="Y1434" s="8"/>
      <c r="Z1434" s="8"/>
      <c r="AA1434" s="8"/>
      <c r="AB1434" s="8"/>
      <c r="AC1434" s="8"/>
      <c r="AD1434" s="8"/>
      <c r="AE1434" s="8"/>
      <c r="AF1434" s="8"/>
      <c r="AG1434" s="8"/>
      <c r="AH1434" s="8"/>
      <c r="AI1434" s="8"/>
      <c r="AJ1434" s="8"/>
      <c r="AK1434" s="8"/>
    </row>
    <row r="1435" spans="4:37">
      <c r="D1435" s="6"/>
      <c r="E1435" s="6"/>
      <c r="F1435" s="7"/>
      <c r="G1435" s="7"/>
      <c r="H1435" s="7"/>
      <c r="I1435" s="7"/>
      <c r="J1435" s="7"/>
      <c r="K1435" s="7"/>
      <c r="L1435" s="7"/>
      <c r="M1435" s="7"/>
      <c r="N1435" s="7"/>
      <c r="O1435" s="7"/>
      <c r="P1435" s="7"/>
      <c r="Q1435" s="7"/>
      <c r="R1435" s="7"/>
      <c r="S1435" s="7"/>
      <c r="T1435" s="7"/>
      <c r="U1435" s="7"/>
      <c r="V1435" s="8"/>
      <c r="W1435" s="8"/>
      <c r="X1435" s="8"/>
      <c r="Y1435" s="8"/>
      <c r="Z1435" s="8"/>
      <c r="AA1435" s="8"/>
      <c r="AB1435" s="8"/>
      <c r="AC1435" s="8"/>
      <c r="AD1435" s="8"/>
      <c r="AE1435" s="8"/>
      <c r="AF1435" s="8"/>
      <c r="AG1435" s="8"/>
      <c r="AH1435" s="8"/>
      <c r="AI1435" s="8"/>
      <c r="AJ1435" s="8"/>
      <c r="AK1435" s="8"/>
    </row>
    <row r="1436" spans="4:37">
      <c r="D1436" s="6"/>
      <c r="E1436" s="6"/>
      <c r="F1436" s="7"/>
      <c r="G1436" s="7"/>
      <c r="H1436" s="7"/>
      <c r="I1436" s="7"/>
      <c r="J1436" s="7"/>
      <c r="K1436" s="7"/>
      <c r="L1436" s="7"/>
      <c r="M1436" s="7"/>
      <c r="N1436" s="7"/>
      <c r="O1436" s="7"/>
      <c r="P1436" s="7"/>
      <c r="Q1436" s="7"/>
      <c r="R1436" s="7"/>
      <c r="S1436" s="7"/>
      <c r="T1436" s="7"/>
      <c r="U1436" s="7"/>
      <c r="V1436" s="8"/>
      <c r="W1436" s="8"/>
      <c r="X1436" s="8"/>
      <c r="Y1436" s="8"/>
      <c r="Z1436" s="8"/>
      <c r="AA1436" s="8"/>
      <c r="AB1436" s="8"/>
      <c r="AC1436" s="8"/>
      <c r="AD1436" s="8"/>
      <c r="AE1436" s="8"/>
      <c r="AF1436" s="8"/>
      <c r="AG1436" s="8"/>
      <c r="AH1436" s="8"/>
      <c r="AI1436" s="8"/>
      <c r="AJ1436" s="8"/>
      <c r="AK1436" s="8"/>
    </row>
    <row r="1437" spans="4:37">
      <c r="D1437" s="6"/>
      <c r="E1437" s="6"/>
      <c r="F1437" s="7"/>
      <c r="G1437" s="7"/>
      <c r="H1437" s="7"/>
      <c r="I1437" s="7"/>
      <c r="J1437" s="7"/>
      <c r="K1437" s="7"/>
      <c r="L1437" s="7"/>
      <c r="M1437" s="7"/>
      <c r="N1437" s="7"/>
      <c r="O1437" s="7"/>
      <c r="P1437" s="7"/>
      <c r="Q1437" s="7"/>
      <c r="R1437" s="7"/>
      <c r="S1437" s="7"/>
      <c r="T1437" s="7"/>
      <c r="U1437" s="7"/>
      <c r="V1437" s="8"/>
      <c r="W1437" s="8"/>
      <c r="X1437" s="8"/>
      <c r="Y1437" s="8"/>
      <c r="Z1437" s="8"/>
      <c r="AA1437" s="8"/>
      <c r="AB1437" s="8"/>
      <c r="AC1437" s="8"/>
      <c r="AD1437" s="8"/>
      <c r="AE1437" s="8"/>
      <c r="AF1437" s="8"/>
      <c r="AG1437" s="8"/>
      <c r="AH1437" s="8"/>
      <c r="AI1437" s="8"/>
      <c r="AJ1437" s="8"/>
      <c r="AK1437" s="8"/>
    </row>
    <row r="1438" spans="4:37">
      <c r="D1438" s="6"/>
      <c r="E1438" s="6"/>
      <c r="F1438" s="7"/>
      <c r="G1438" s="7"/>
      <c r="H1438" s="7"/>
      <c r="I1438" s="7"/>
      <c r="J1438" s="7"/>
      <c r="K1438" s="7"/>
      <c r="L1438" s="7"/>
      <c r="M1438" s="7"/>
      <c r="N1438" s="7"/>
      <c r="O1438" s="7"/>
      <c r="P1438" s="7"/>
      <c r="Q1438" s="7"/>
      <c r="R1438" s="7"/>
      <c r="S1438" s="7"/>
      <c r="T1438" s="7"/>
      <c r="U1438" s="7"/>
      <c r="V1438" s="8"/>
      <c r="W1438" s="8"/>
      <c r="X1438" s="8"/>
      <c r="Y1438" s="8"/>
      <c r="Z1438" s="8"/>
      <c r="AA1438" s="8"/>
      <c r="AB1438" s="8"/>
      <c r="AC1438" s="8"/>
      <c r="AD1438" s="8"/>
      <c r="AE1438" s="8"/>
      <c r="AF1438" s="8"/>
      <c r="AG1438" s="8"/>
      <c r="AH1438" s="8"/>
      <c r="AI1438" s="8"/>
      <c r="AJ1438" s="8"/>
      <c r="AK1438" s="8"/>
    </row>
    <row r="1439" spans="4:37">
      <c r="D1439" s="6"/>
      <c r="E1439" s="6"/>
      <c r="F1439" s="7"/>
      <c r="G1439" s="7"/>
      <c r="H1439" s="7"/>
      <c r="I1439" s="7"/>
      <c r="J1439" s="7"/>
      <c r="K1439" s="7"/>
      <c r="L1439" s="7"/>
      <c r="M1439" s="7"/>
      <c r="N1439" s="7"/>
      <c r="O1439" s="7"/>
      <c r="P1439" s="7"/>
      <c r="Q1439" s="7"/>
      <c r="R1439" s="7"/>
      <c r="S1439" s="7"/>
      <c r="T1439" s="7"/>
      <c r="U1439" s="7"/>
      <c r="V1439" s="8"/>
      <c r="W1439" s="8"/>
      <c r="X1439" s="8"/>
      <c r="Y1439" s="8"/>
      <c r="Z1439" s="8"/>
      <c r="AA1439" s="8"/>
      <c r="AB1439" s="8"/>
      <c r="AC1439" s="8"/>
      <c r="AD1439" s="8"/>
      <c r="AE1439" s="8"/>
      <c r="AF1439" s="8"/>
      <c r="AG1439" s="8"/>
      <c r="AH1439" s="8"/>
      <c r="AI1439" s="8"/>
      <c r="AJ1439" s="8"/>
      <c r="AK1439" s="8"/>
    </row>
    <row r="1440" spans="4:37">
      <c r="D1440" s="6"/>
      <c r="E1440" s="6"/>
      <c r="F1440" s="7"/>
      <c r="G1440" s="7"/>
      <c r="H1440" s="7"/>
      <c r="I1440" s="7"/>
      <c r="J1440" s="7"/>
      <c r="K1440" s="7"/>
      <c r="L1440" s="7"/>
      <c r="M1440" s="7"/>
      <c r="N1440" s="7"/>
      <c r="O1440" s="7"/>
      <c r="P1440" s="7"/>
      <c r="Q1440" s="7"/>
      <c r="R1440" s="7"/>
      <c r="S1440" s="7"/>
      <c r="T1440" s="7"/>
      <c r="U1440" s="7"/>
      <c r="V1440" s="8"/>
      <c r="W1440" s="8"/>
      <c r="X1440" s="8"/>
      <c r="Y1440" s="8"/>
      <c r="Z1440" s="8"/>
      <c r="AA1440" s="8"/>
      <c r="AB1440" s="8"/>
      <c r="AC1440" s="8"/>
      <c r="AD1440" s="8"/>
      <c r="AE1440" s="8"/>
      <c r="AF1440" s="8"/>
      <c r="AG1440" s="8"/>
      <c r="AH1440" s="8"/>
      <c r="AI1440" s="8"/>
      <c r="AJ1440" s="8"/>
      <c r="AK1440" s="8"/>
    </row>
    <row r="1441" spans="4:37">
      <c r="D1441" s="6"/>
      <c r="E1441" s="6"/>
      <c r="F1441" s="7"/>
      <c r="G1441" s="7"/>
      <c r="H1441" s="7"/>
      <c r="I1441" s="7"/>
      <c r="J1441" s="7"/>
      <c r="K1441" s="7"/>
      <c r="L1441" s="7"/>
      <c r="M1441" s="7"/>
      <c r="N1441" s="7"/>
      <c r="O1441" s="7"/>
      <c r="P1441" s="7"/>
      <c r="Q1441" s="7"/>
      <c r="R1441" s="7"/>
      <c r="S1441" s="7"/>
      <c r="T1441" s="7"/>
      <c r="U1441" s="7"/>
      <c r="V1441" s="8"/>
      <c r="W1441" s="8"/>
      <c r="X1441" s="8"/>
      <c r="Y1441" s="8"/>
      <c r="Z1441" s="8"/>
      <c r="AA1441" s="8"/>
      <c r="AB1441" s="8"/>
      <c r="AC1441" s="8"/>
      <c r="AD1441" s="8"/>
      <c r="AE1441" s="8"/>
      <c r="AF1441" s="8"/>
      <c r="AG1441" s="8"/>
      <c r="AH1441" s="8"/>
      <c r="AI1441" s="8"/>
      <c r="AJ1441" s="8"/>
      <c r="AK1441" s="8"/>
    </row>
    <row r="1442" spans="4:37">
      <c r="D1442" s="6"/>
      <c r="E1442" s="6"/>
      <c r="F1442" s="7"/>
      <c r="G1442" s="7"/>
      <c r="H1442" s="7"/>
      <c r="I1442" s="7"/>
      <c r="J1442" s="7"/>
      <c r="K1442" s="7"/>
      <c r="L1442" s="7"/>
      <c r="M1442" s="7"/>
      <c r="N1442" s="7"/>
      <c r="O1442" s="7"/>
      <c r="P1442" s="7"/>
      <c r="Q1442" s="7"/>
      <c r="R1442" s="7"/>
      <c r="S1442" s="7"/>
      <c r="T1442" s="7"/>
      <c r="U1442" s="7"/>
      <c r="V1442" s="8"/>
      <c r="W1442" s="8"/>
      <c r="X1442" s="8"/>
      <c r="Y1442" s="8"/>
      <c r="Z1442" s="8"/>
      <c r="AA1442" s="8"/>
      <c r="AB1442" s="8"/>
      <c r="AC1442" s="8"/>
      <c r="AD1442" s="8"/>
      <c r="AE1442" s="8"/>
      <c r="AF1442" s="8"/>
      <c r="AG1442" s="8"/>
      <c r="AH1442" s="8"/>
      <c r="AI1442" s="8"/>
      <c r="AJ1442" s="8"/>
      <c r="AK1442" s="8"/>
    </row>
    <row r="1443" spans="4:37">
      <c r="D1443" s="6"/>
      <c r="E1443" s="6"/>
      <c r="F1443" s="7"/>
      <c r="G1443" s="7"/>
      <c r="H1443" s="7"/>
      <c r="I1443" s="7"/>
      <c r="J1443" s="7"/>
      <c r="K1443" s="7"/>
      <c r="L1443" s="7"/>
      <c r="M1443" s="7"/>
      <c r="N1443" s="7"/>
      <c r="O1443" s="7"/>
      <c r="P1443" s="7"/>
      <c r="Q1443" s="7"/>
      <c r="R1443" s="7"/>
      <c r="S1443" s="7"/>
      <c r="T1443" s="7"/>
      <c r="U1443" s="7"/>
      <c r="V1443" s="8"/>
      <c r="W1443" s="8"/>
      <c r="X1443" s="8"/>
      <c r="Y1443" s="8"/>
      <c r="Z1443" s="8"/>
      <c r="AA1443" s="8"/>
      <c r="AB1443" s="8"/>
      <c r="AC1443" s="8"/>
      <c r="AD1443" s="8"/>
      <c r="AE1443" s="8"/>
      <c r="AF1443" s="8"/>
      <c r="AG1443" s="8"/>
      <c r="AH1443" s="8"/>
      <c r="AI1443" s="8"/>
      <c r="AJ1443" s="8"/>
      <c r="AK1443" s="8"/>
    </row>
    <row r="1444" spans="4:37">
      <c r="D1444" s="6"/>
      <c r="E1444" s="6"/>
      <c r="F1444" s="7"/>
      <c r="G1444" s="7"/>
      <c r="H1444" s="7"/>
      <c r="I1444" s="7"/>
      <c r="J1444" s="7"/>
      <c r="K1444" s="7"/>
      <c r="L1444" s="7"/>
      <c r="M1444" s="7"/>
      <c r="N1444" s="7"/>
      <c r="O1444" s="7"/>
      <c r="P1444" s="7"/>
      <c r="Q1444" s="7"/>
      <c r="R1444" s="7"/>
      <c r="S1444" s="7"/>
      <c r="T1444" s="7"/>
      <c r="U1444" s="7"/>
      <c r="V1444" s="8"/>
      <c r="W1444" s="8"/>
      <c r="X1444" s="8"/>
      <c r="Y1444" s="8"/>
      <c r="Z1444" s="8"/>
      <c r="AA1444" s="8"/>
      <c r="AB1444" s="8"/>
      <c r="AC1444" s="8"/>
      <c r="AD1444" s="8"/>
      <c r="AE1444" s="8"/>
      <c r="AF1444" s="8"/>
      <c r="AG1444" s="8"/>
      <c r="AH1444" s="8"/>
      <c r="AI1444" s="8"/>
      <c r="AJ1444" s="8"/>
      <c r="AK1444" s="8"/>
    </row>
    <row r="1445" spans="4:37">
      <c r="D1445" s="6"/>
      <c r="E1445" s="6"/>
      <c r="F1445" s="7"/>
      <c r="G1445" s="7"/>
      <c r="H1445" s="7"/>
      <c r="I1445" s="7"/>
      <c r="J1445" s="7"/>
      <c r="K1445" s="7"/>
      <c r="L1445" s="7"/>
      <c r="M1445" s="7"/>
      <c r="N1445" s="7"/>
      <c r="O1445" s="7"/>
      <c r="P1445" s="7"/>
      <c r="Q1445" s="7"/>
      <c r="R1445" s="7"/>
      <c r="S1445" s="7"/>
      <c r="T1445" s="7"/>
      <c r="U1445" s="7"/>
      <c r="V1445" s="8"/>
      <c r="W1445" s="8"/>
      <c r="X1445" s="8"/>
      <c r="Y1445" s="8"/>
      <c r="Z1445" s="8"/>
      <c r="AA1445" s="8"/>
      <c r="AB1445" s="8"/>
      <c r="AC1445" s="8"/>
      <c r="AD1445" s="8"/>
      <c r="AE1445" s="8"/>
      <c r="AF1445" s="8"/>
      <c r="AG1445" s="8"/>
      <c r="AH1445" s="8"/>
      <c r="AI1445" s="8"/>
      <c r="AJ1445" s="8"/>
      <c r="AK1445" s="8"/>
    </row>
    <row r="1446" spans="4:37">
      <c r="D1446" s="6"/>
      <c r="E1446" s="6"/>
      <c r="F1446" s="7"/>
      <c r="G1446" s="7"/>
      <c r="H1446" s="7"/>
      <c r="I1446" s="7"/>
      <c r="J1446" s="7"/>
      <c r="K1446" s="7"/>
      <c r="L1446" s="7"/>
      <c r="M1446" s="7"/>
      <c r="N1446" s="7"/>
      <c r="O1446" s="7"/>
      <c r="P1446" s="7"/>
      <c r="Q1446" s="7"/>
      <c r="R1446" s="7"/>
      <c r="S1446" s="7"/>
      <c r="T1446" s="7"/>
      <c r="U1446" s="7"/>
      <c r="V1446" s="8"/>
      <c r="W1446" s="8"/>
      <c r="X1446" s="8"/>
      <c r="Y1446" s="8"/>
      <c r="Z1446" s="8"/>
      <c r="AA1446" s="8"/>
      <c r="AB1446" s="8"/>
      <c r="AC1446" s="8"/>
      <c r="AD1446" s="8"/>
      <c r="AE1446" s="8"/>
      <c r="AF1446" s="8"/>
      <c r="AG1446" s="8"/>
      <c r="AH1446" s="8"/>
      <c r="AI1446" s="8"/>
      <c r="AJ1446" s="8"/>
      <c r="AK1446" s="8"/>
    </row>
    <row r="1447" spans="4:37">
      <c r="D1447" s="6"/>
      <c r="E1447" s="6"/>
      <c r="F1447" s="7"/>
      <c r="G1447" s="7"/>
      <c r="H1447" s="7"/>
      <c r="I1447" s="7"/>
      <c r="J1447" s="7"/>
      <c r="K1447" s="7"/>
      <c r="L1447" s="7"/>
      <c r="M1447" s="7"/>
      <c r="N1447" s="7"/>
      <c r="O1447" s="7"/>
      <c r="P1447" s="7"/>
      <c r="Q1447" s="7"/>
      <c r="R1447" s="7"/>
      <c r="S1447" s="7"/>
      <c r="T1447" s="7"/>
      <c r="U1447" s="7"/>
      <c r="V1447" s="8"/>
      <c r="W1447" s="8"/>
      <c r="X1447" s="8"/>
      <c r="Y1447" s="8"/>
      <c r="Z1447" s="8"/>
      <c r="AA1447" s="8"/>
      <c r="AB1447" s="8"/>
      <c r="AC1447" s="8"/>
      <c r="AD1447" s="8"/>
      <c r="AE1447" s="8"/>
      <c r="AF1447" s="8"/>
      <c r="AG1447" s="8"/>
      <c r="AH1447" s="8"/>
      <c r="AI1447" s="8"/>
      <c r="AJ1447" s="8"/>
      <c r="AK1447" s="8"/>
    </row>
    <row r="1448" spans="4:37">
      <c r="D1448" s="6"/>
      <c r="E1448" s="6"/>
      <c r="F1448" s="7"/>
      <c r="G1448" s="7"/>
      <c r="H1448" s="7"/>
      <c r="I1448" s="7"/>
      <c r="J1448" s="7"/>
      <c r="K1448" s="7"/>
      <c r="L1448" s="7"/>
      <c r="M1448" s="7"/>
      <c r="N1448" s="7"/>
      <c r="O1448" s="7"/>
      <c r="P1448" s="7"/>
      <c r="Q1448" s="7"/>
      <c r="R1448" s="7"/>
      <c r="S1448" s="7"/>
      <c r="T1448" s="7"/>
      <c r="U1448" s="7"/>
      <c r="V1448" s="8"/>
      <c r="W1448" s="8"/>
      <c r="X1448" s="8"/>
      <c r="Y1448" s="8"/>
      <c r="Z1448" s="8"/>
      <c r="AA1448" s="8"/>
      <c r="AB1448" s="8"/>
      <c r="AC1448" s="8"/>
      <c r="AD1448" s="8"/>
      <c r="AE1448" s="8"/>
      <c r="AF1448" s="8"/>
      <c r="AG1448" s="8"/>
      <c r="AH1448" s="8"/>
      <c r="AI1448" s="8"/>
      <c r="AJ1448" s="8"/>
      <c r="AK1448" s="8"/>
    </row>
    <row r="1449" spans="4:37">
      <c r="D1449" s="6"/>
      <c r="E1449" s="6"/>
      <c r="F1449" s="7"/>
      <c r="G1449" s="7"/>
      <c r="H1449" s="7"/>
      <c r="I1449" s="7"/>
      <c r="J1449" s="7"/>
      <c r="K1449" s="7"/>
      <c r="L1449" s="7"/>
      <c r="M1449" s="7"/>
      <c r="N1449" s="7"/>
      <c r="O1449" s="7"/>
      <c r="P1449" s="7"/>
      <c r="Q1449" s="7"/>
      <c r="R1449" s="7"/>
      <c r="S1449" s="7"/>
      <c r="T1449" s="7"/>
      <c r="U1449" s="7"/>
      <c r="V1449" s="8"/>
      <c r="W1449" s="8"/>
      <c r="X1449" s="8"/>
      <c r="Y1449" s="8"/>
      <c r="Z1449" s="8"/>
      <c r="AA1449" s="8"/>
      <c r="AB1449" s="8"/>
      <c r="AC1449" s="8"/>
      <c r="AD1449" s="8"/>
      <c r="AE1449" s="8"/>
      <c r="AF1449" s="8"/>
      <c r="AG1449" s="8"/>
      <c r="AH1449" s="8"/>
      <c r="AI1449" s="8"/>
      <c r="AJ1449" s="8"/>
      <c r="AK1449" s="8"/>
    </row>
    <row r="1450" spans="4:37">
      <c r="D1450" s="6"/>
      <c r="E1450" s="6"/>
      <c r="F1450" s="7"/>
      <c r="G1450" s="7"/>
      <c r="H1450" s="7"/>
      <c r="I1450" s="7"/>
      <c r="J1450" s="7"/>
      <c r="K1450" s="7"/>
      <c r="L1450" s="7"/>
      <c r="M1450" s="7"/>
      <c r="N1450" s="7"/>
      <c r="O1450" s="7"/>
      <c r="P1450" s="7"/>
      <c r="Q1450" s="7"/>
      <c r="R1450" s="7"/>
      <c r="S1450" s="7"/>
      <c r="T1450" s="7"/>
      <c r="U1450" s="7"/>
      <c r="V1450" s="8"/>
      <c r="W1450" s="8"/>
      <c r="X1450" s="8"/>
      <c r="Y1450" s="8"/>
      <c r="Z1450" s="8"/>
      <c r="AA1450" s="8"/>
      <c r="AB1450" s="8"/>
      <c r="AC1450" s="8"/>
      <c r="AD1450" s="8"/>
      <c r="AE1450" s="8"/>
      <c r="AF1450" s="8"/>
      <c r="AG1450" s="8"/>
      <c r="AH1450" s="8"/>
      <c r="AI1450" s="8"/>
      <c r="AJ1450" s="8"/>
      <c r="AK1450" s="8"/>
    </row>
    <row r="1451" spans="4:37">
      <c r="D1451" s="6"/>
      <c r="E1451" s="6"/>
      <c r="F1451" s="7"/>
      <c r="G1451" s="7"/>
      <c r="H1451" s="7"/>
      <c r="I1451" s="7"/>
      <c r="J1451" s="7"/>
      <c r="K1451" s="7"/>
      <c r="L1451" s="7"/>
      <c r="M1451" s="7"/>
      <c r="N1451" s="7"/>
      <c r="O1451" s="7"/>
      <c r="P1451" s="7"/>
      <c r="Q1451" s="7"/>
      <c r="R1451" s="7"/>
      <c r="S1451" s="7"/>
      <c r="T1451" s="7"/>
      <c r="U1451" s="7"/>
      <c r="V1451" s="8"/>
      <c r="W1451" s="8"/>
      <c r="X1451" s="8"/>
      <c r="Y1451" s="8"/>
      <c r="Z1451" s="8"/>
      <c r="AA1451" s="8"/>
      <c r="AB1451" s="8"/>
      <c r="AC1451" s="8"/>
      <c r="AD1451" s="8"/>
      <c r="AE1451" s="8"/>
      <c r="AF1451" s="8"/>
      <c r="AG1451" s="8"/>
      <c r="AH1451" s="8"/>
      <c r="AI1451" s="8"/>
      <c r="AJ1451" s="8"/>
      <c r="AK1451" s="8"/>
    </row>
    <row r="1452" spans="4:37">
      <c r="D1452" s="6"/>
      <c r="E1452" s="6"/>
      <c r="F1452" s="7"/>
      <c r="G1452" s="7"/>
      <c r="H1452" s="7"/>
      <c r="I1452" s="7"/>
      <c r="J1452" s="7"/>
      <c r="K1452" s="7"/>
      <c r="L1452" s="7"/>
      <c r="M1452" s="7"/>
      <c r="N1452" s="7"/>
      <c r="O1452" s="7"/>
      <c r="P1452" s="7"/>
      <c r="Q1452" s="7"/>
      <c r="R1452" s="7"/>
      <c r="S1452" s="7"/>
      <c r="T1452" s="7"/>
      <c r="U1452" s="7"/>
      <c r="V1452" s="8"/>
      <c r="W1452" s="8"/>
      <c r="X1452" s="8"/>
      <c r="Y1452" s="8"/>
      <c r="Z1452" s="8"/>
      <c r="AA1452" s="8"/>
      <c r="AB1452" s="8"/>
      <c r="AC1452" s="8"/>
      <c r="AD1452" s="8"/>
      <c r="AE1452" s="8"/>
      <c r="AF1452" s="8"/>
      <c r="AG1452" s="8"/>
      <c r="AH1452" s="8"/>
      <c r="AI1452" s="8"/>
      <c r="AJ1452" s="8"/>
      <c r="AK1452" s="8"/>
    </row>
    <row r="1453" spans="4:37">
      <c r="D1453" s="6"/>
      <c r="E1453" s="6"/>
      <c r="F1453" s="7"/>
      <c r="G1453" s="7"/>
      <c r="H1453" s="7"/>
      <c r="I1453" s="7"/>
      <c r="J1453" s="7"/>
      <c r="K1453" s="7"/>
      <c r="L1453" s="7"/>
      <c r="M1453" s="7"/>
      <c r="N1453" s="7"/>
      <c r="O1453" s="7"/>
      <c r="P1453" s="7"/>
      <c r="Q1453" s="7"/>
      <c r="R1453" s="7"/>
      <c r="S1453" s="7"/>
      <c r="T1453" s="7"/>
      <c r="U1453" s="7"/>
      <c r="V1453" s="8"/>
      <c r="W1453" s="8"/>
      <c r="X1453" s="8"/>
      <c r="Y1453" s="8"/>
      <c r="Z1453" s="8"/>
      <c r="AA1453" s="8"/>
      <c r="AB1453" s="8"/>
      <c r="AC1453" s="8"/>
      <c r="AD1453" s="8"/>
      <c r="AE1453" s="8"/>
      <c r="AF1453" s="8"/>
      <c r="AG1453" s="8"/>
      <c r="AH1453" s="8"/>
      <c r="AI1453" s="8"/>
      <c r="AJ1453" s="8"/>
      <c r="AK1453" s="8"/>
    </row>
    <row r="1454" spans="4:37">
      <c r="D1454" s="6"/>
      <c r="E1454" s="6"/>
      <c r="F1454" s="7"/>
      <c r="G1454" s="7"/>
      <c r="H1454" s="7"/>
      <c r="I1454" s="7"/>
      <c r="J1454" s="7"/>
      <c r="K1454" s="7"/>
      <c r="L1454" s="7"/>
      <c r="M1454" s="7"/>
      <c r="N1454" s="7"/>
      <c r="O1454" s="7"/>
      <c r="P1454" s="7"/>
      <c r="Q1454" s="7"/>
      <c r="R1454" s="7"/>
      <c r="S1454" s="7"/>
      <c r="T1454" s="7"/>
      <c r="U1454" s="7"/>
      <c r="V1454" s="8"/>
      <c r="W1454" s="8"/>
      <c r="X1454" s="8"/>
      <c r="Y1454" s="8"/>
      <c r="Z1454" s="8"/>
      <c r="AA1454" s="8"/>
      <c r="AB1454" s="8"/>
      <c r="AC1454" s="8"/>
      <c r="AD1454" s="8"/>
      <c r="AE1454" s="8"/>
      <c r="AF1454" s="8"/>
      <c r="AG1454" s="8"/>
      <c r="AH1454" s="8"/>
      <c r="AI1454" s="8"/>
      <c r="AJ1454" s="8"/>
      <c r="AK1454" s="8"/>
    </row>
    <row r="1455" spans="4:37">
      <c r="D1455" s="6"/>
      <c r="E1455" s="6"/>
      <c r="F1455" s="7"/>
      <c r="G1455" s="7"/>
      <c r="H1455" s="7"/>
      <c r="I1455" s="7"/>
      <c r="J1455" s="7"/>
      <c r="K1455" s="7"/>
      <c r="L1455" s="7"/>
      <c r="M1455" s="7"/>
      <c r="N1455" s="7"/>
      <c r="O1455" s="7"/>
      <c r="P1455" s="7"/>
      <c r="Q1455" s="7"/>
      <c r="R1455" s="7"/>
      <c r="S1455" s="7"/>
      <c r="T1455" s="7"/>
      <c r="U1455" s="7"/>
      <c r="V1455" s="8"/>
      <c r="W1455" s="8"/>
      <c r="X1455" s="8"/>
      <c r="Y1455" s="8"/>
      <c r="Z1455" s="8"/>
      <c r="AA1455" s="8"/>
      <c r="AB1455" s="8"/>
      <c r="AC1455" s="8"/>
      <c r="AD1455" s="8"/>
      <c r="AE1455" s="8"/>
      <c r="AF1455" s="8"/>
      <c r="AG1455" s="8"/>
      <c r="AH1455" s="8"/>
      <c r="AI1455" s="8"/>
      <c r="AJ1455" s="8"/>
      <c r="AK1455" s="8"/>
    </row>
    <row r="1456" spans="4:37">
      <c r="D1456" s="6"/>
      <c r="E1456" s="6"/>
      <c r="F1456" s="7"/>
      <c r="G1456" s="7"/>
      <c r="H1456" s="7"/>
      <c r="I1456" s="7"/>
      <c r="J1456" s="7"/>
      <c r="K1456" s="7"/>
      <c r="L1456" s="7"/>
      <c r="M1456" s="7"/>
      <c r="N1456" s="7"/>
      <c r="O1456" s="7"/>
      <c r="P1456" s="7"/>
      <c r="Q1456" s="7"/>
      <c r="R1456" s="7"/>
      <c r="S1456" s="7"/>
      <c r="T1456" s="7"/>
      <c r="U1456" s="7"/>
      <c r="V1456" s="8"/>
      <c r="W1456" s="8"/>
      <c r="X1456" s="8"/>
      <c r="Y1456" s="8"/>
      <c r="Z1456" s="8"/>
      <c r="AA1456" s="8"/>
      <c r="AB1456" s="8"/>
      <c r="AC1456" s="8"/>
      <c r="AD1456" s="8"/>
      <c r="AE1456" s="8"/>
      <c r="AF1456" s="8"/>
      <c r="AG1456" s="8"/>
      <c r="AH1456" s="8"/>
      <c r="AI1456" s="8"/>
      <c r="AJ1456" s="8"/>
      <c r="AK1456" s="8"/>
    </row>
    <row r="1457" spans="4:37">
      <c r="D1457" s="6"/>
      <c r="E1457" s="6"/>
      <c r="F1457" s="7"/>
      <c r="G1457" s="7"/>
      <c r="H1457" s="7"/>
      <c r="I1457" s="7"/>
      <c r="J1457" s="7"/>
      <c r="K1457" s="7"/>
      <c r="L1457" s="7"/>
      <c r="M1457" s="7"/>
      <c r="N1457" s="7"/>
      <c r="O1457" s="7"/>
      <c r="P1457" s="7"/>
      <c r="Q1457" s="7"/>
      <c r="R1457" s="7"/>
      <c r="S1457" s="7"/>
      <c r="T1457" s="7"/>
      <c r="U1457" s="7"/>
      <c r="V1457" s="8"/>
      <c r="W1457" s="8"/>
      <c r="X1457" s="8"/>
      <c r="Y1457" s="8"/>
      <c r="Z1457" s="8"/>
      <c r="AA1457" s="8"/>
      <c r="AB1457" s="8"/>
      <c r="AC1457" s="8"/>
      <c r="AD1457" s="8"/>
      <c r="AE1457" s="8"/>
      <c r="AF1457" s="8"/>
      <c r="AG1457" s="8"/>
      <c r="AH1457" s="8"/>
      <c r="AI1457" s="8"/>
      <c r="AJ1457" s="8"/>
      <c r="AK1457" s="8"/>
    </row>
    <row r="1458" spans="4:37">
      <c r="D1458" s="6"/>
      <c r="E1458" s="6"/>
      <c r="F1458" s="7"/>
      <c r="G1458" s="7"/>
      <c r="H1458" s="7"/>
      <c r="I1458" s="7"/>
      <c r="J1458" s="7"/>
      <c r="K1458" s="7"/>
      <c r="L1458" s="7"/>
      <c r="M1458" s="7"/>
      <c r="N1458" s="7"/>
      <c r="O1458" s="7"/>
      <c r="P1458" s="7"/>
      <c r="Q1458" s="7"/>
      <c r="R1458" s="7"/>
      <c r="S1458" s="7"/>
      <c r="T1458" s="7"/>
      <c r="U1458" s="7"/>
      <c r="V1458" s="8"/>
      <c r="W1458" s="8"/>
      <c r="X1458" s="8"/>
      <c r="Y1458" s="8"/>
      <c r="Z1458" s="8"/>
      <c r="AA1458" s="8"/>
      <c r="AB1458" s="8"/>
      <c r="AC1458" s="8"/>
      <c r="AD1458" s="8"/>
      <c r="AE1458" s="8"/>
      <c r="AF1458" s="8"/>
      <c r="AG1458" s="8"/>
      <c r="AH1458" s="8"/>
      <c r="AI1458" s="8"/>
      <c r="AJ1458" s="8"/>
      <c r="AK1458" s="8"/>
    </row>
    <row r="1459" spans="4:37">
      <c r="D1459" s="6"/>
      <c r="E1459" s="6"/>
      <c r="F1459" s="7"/>
      <c r="G1459" s="7"/>
      <c r="H1459" s="7"/>
      <c r="I1459" s="7"/>
      <c r="J1459" s="7"/>
      <c r="K1459" s="7"/>
      <c r="L1459" s="7"/>
      <c r="M1459" s="7"/>
      <c r="N1459" s="7"/>
      <c r="O1459" s="7"/>
      <c r="P1459" s="7"/>
      <c r="Q1459" s="7"/>
      <c r="R1459" s="7"/>
      <c r="S1459" s="7"/>
      <c r="T1459" s="7"/>
      <c r="U1459" s="7"/>
      <c r="V1459" s="8"/>
      <c r="W1459" s="8"/>
      <c r="X1459" s="8"/>
      <c r="Y1459" s="8"/>
      <c r="Z1459" s="8"/>
      <c r="AA1459" s="8"/>
      <c r="AB1459" s="8"/>
      <c r="AC1459" s="8"/>
      <c r="AD1459" s="8"/>
      <c r="AE1459" s="8"/>
      <c r="AF1459" s="8"/>
      <c r="AG1459" s="8"/>
      <c r="AH1459" s="8"/>
      <c r="AI1459" s="8"/>
      <c r="AJ1459" s="8"/>
      <c r="AK1459" s="8"/>
    </row>
    <row r="1460" spans="4:37">
      <c r="D1460" s="6"/>
      <c r="E1460" s="6"/>
      <c r="F1460" s="7"/>
      <c r="G1460" s="7"/>
      <c r="H1460" s="7"/>
      <c r="I1460" s="7"/>
      <c r="J1460" s="7"/>
      <c r="K1460" s="7"/>
      <c r="L1460" s="7"/>
      <c r="M1460" s="7"/>
      <c r="N1460" s="7"/>
      <c r="O1460" s="7"/>
      <c r="P1460" s="7"/>
      <c r="Q1460" s="7"/>
      <c r="R1460" s="7"/>
      <c r="S1460" s="7"/>
      <c r="T1460" s="7"/>
      <c r="U1460" s="7"/>
      <c r="V1460" s="8"/>
      <c r="W1460" s="8"/>
      <c r="X1460" s="8"/>
      <c r="Y1460" s="8"/>
      <c r="Z1460" s="8"/>
      <c r="AA1460" s="8"/>
      <c r="AB1460" s="8"/>
      <c r="AC1460" s="8"/>
      <c r="AD1460" s="8"/>
      <c r="AE1460" s="8"/>
      <c r="AF1460" s="8"/>
      <c r="AG1460" s="8"/>
      <c r="AH1460" s="8"/>
      <c r="AI1460" s="8"/>
      <c r="AJ1460" s="8"/>
      <c r="AK1460" s="8"/>
    </row>
    <row r="1461" spans="4:37">
      <c r="D1461" s="6"/>
      <c r="E1461" s="6"/>
      <c r="F1461" s="7"/>
      <c r="G1461" s="7"/>
      <c r="H1461" s="7"/>
      <c r="I1461" s="7"/>
      <c r="J1461" s="7"/>
      <c r="K1461" s="7"/>
      <c r="L1461" s="7"/>
      <c r="M1461" s="7"/>
      <c r="N1461" s="7"/>
      <c r="O1461" s="7"/>
      <c r="P1461" s="7"/>
      <c r="Q1461" s="7"/>
      <c r="R1461" s="7"/>
      <c r="S1461" s="7"/>
      <c r="T1461" s="7"/>
      <c r="U1461" s="7"/>
      <c r="V1461" s="8"/>
      <c r="W1461" s="8"/>
      <c r="X1461" s="8"/>
      <c r="Y1461" s="8"/>
      <c r="Z1461" s="8"/>
      <c r="AA1461" s="8"/>
      <c r="AB1461" s="8"/>
      <c r="AC1461" s="8"/>
      <c r="AD1461" s="8"/>
      <c r="AE1461" s="8"/>
      <c r="AF1461" s="8"/>
      <c r="AG1461" s="8"/>
      <c r="AH1461" s="8"/>
      <c r="AI1461" s="8"/>
      <c r="AJ1461" s="8"/>
      <c r="AK1461" s="8"/>
    </row>
    <row r="1462" spans="4:37">
      <c r="D1462" s="6"/>
      <c r="E1462" s="6"/>
      <c r="F1462" s="7"/>
      <c r="G1462" s="7"/>
      <c r="H1462" s="7"/>
      <c r="I1462" s="7"/>
      <c r="J1462" s="7"/>
      <c r="K1462" s="7"/>
      <c r="L1462" s="7"/>
      <c r="M1462" s="7"/>
      <c r="N1462" s="7"/>
      <c r="O1462" s="7"/>
      <c r="P1462" s="7"/>
      <c r="Q1462" s="7"/>
      <c r="R1462" s="7"/>
      <c r="S1462" s="7"/>
      <c r="T1462" s="7"/>
      <c r="U1462" s="7"/>
      <c r="V1462" s="8"/>
      <c r="W1462" s="8"/>
      <c r="X1462" s="8"/>
      <c r="Y1462" s="8"/>
      <c r="Z1462" s="8"/>
      <c r="AA1462" s="8"/>
      <c r="AB1462" s="8"/>
      <c r="AC1462" s="8"/>
      <c r="AD1462" s="8"/>
      <c r="AE1462" s="8"/>
      <c r="AF1462" s="8"/>
      <c r="AG1462" s="8"/>
      <c r="AH1462" s="8"/>
      <c r="AI1462" s="8"/>
      <c r="AJ1462" s="8"/>
      <c r="AK1462" s="8"/>
    </row>
    <row r="1463" spans="4:37">
      <c r="D1463" s="6"/>
      <c r="E1463" s="6"/>
      <c r="F1463" s="7"/>
      <c r="G1463" s="7"/>
      <c r="H1463" s="7"/>
      <c r="I1463" s="7"/>
      <c r="J1463" s="7"/>
      <c r="K1463" s="7"/>
      <c r="L1463" s="7"/>
      <c r="M1463" s="7"/>
      <c r="N1463" s="7"/>
      <c r="O1463" s="7"/>
      <c r="P1463" s="7"/>
      <c r="Q1463" s="7"/>
      <c r="R1463" s="7"/>
      <c r="S1463" s="7"/>
      <c r="T1463" s="7"/>
      <c r="U1463" s="7"/>
      <c r="V1463" s="8"/>
      <c r="W1463" s="8"/>
      <c r="X1463" s="8"/>
      <c r="Y1463" s="8"/>
      <c r="Z1463" s="8"/>
      <c r="AA1463" s="8"/>
      <c r="AB1463" s="8"/>
      <c r="AC1463" s="8"/>
      <c r="AD1463" s="8"/>
      <c r="AE1463" s="8"/>
      <c r="AF1463" s="8"/>
      <c r="AG1463" s="8"/>
      <c r="AH1463" s="8"/>
      <c r="AI1463" s="8"/>
      <c r="AJ1463" s="8"/>
      <c r="AK1463" s="8"/>
    </row>
    <row r="1464" spans="4:37">
      <c r="D1464" s="6"/>
      <c r="E1464" s="6"/>
      <c r="F1464" s="7"/>
      <c r="G1464" s="7"/>
      <c r="H1464" s="7"/>
      <c r="I1464" s="7"/>
      <c r="J1464" s="7"/>
      <c r="K1464" s="7"/>
      <c r="L1464" s="7"/>
      <c r="M1464" s="7"/>
      <c r="N1464" s="7"/>
      <c r="O1464" s="7"/>
      <c r="P1464" s="7"/>
      <c r="Q1464" s="7"/>
      <c r="R1464" s="7"/>
      <c r="S1464" s="7"/>
      <c r="T1464" s="7"/>
      <c r="U1464" s="7"/>
      <c r="V1464" s="8"/>
      <c r="W1464" s="8"/>
      <c r="X1464" s="8"/>
      <c r="Y1464" s="8"/>
      <c r="Z1464" s="8"/>
      <c r="AA1464" s="8"/>
      <c r="AB1464" s="8"/>
      <c r="AC1464" s="8"/>
      <c r="AD1464" s="8"/>
      <c r="AE1464" s="8"/>
      <c r="AF1464" s="8"/>
      <c r="AG1464" s="8"/>
      <c r="AH1464" s="8"/>
      <c r="AI1464" s="8"/>
      <c r="AJ1464" s="8"/>
      <c r="AK1464" s="8"/>
    </row>
    <row r="1465" spans="4:37">
      <c r="D1465" s="6"/>
      <c r="E1465" s="6"/>
      <c r="F1465" s="7"/>
      <c r="G1465" s="7"/>
      <c r="H1465" s="7"/>
      <c r="I1465" s="7"/>
      <c r="J1465" s="7"/>
      <c r="K1465" s="7"/>
      <c r="L1465" s="7"/>
      <c r="M1465" s="7"/>
      <c r="N1465" s="7"/>
      <c r="O1465" s="7"/>
      <c r="P1465" s="7"/>
      <c r="Q1465" s="7"/>
      <c r="R1465" s="7"/>
      <c r="S1465" s="7"/>
      <c r="T1465" s="7"/>
      <c r="U1465" s="7"/>
      <c r="V1465" s="8"/>
      <c r="W1465" s="8"/>
      <c r="X1465" s="8"/>
      <c r="Y1465" s="8"/>
      <c r="Z1465" s="8"/>
      <c r="AA1465" s="8"/>
      <c r="AB1465" s="8"/>
      <c r="AC1465" s="8"/>
      <c r="AD1465" s="8"/>
      <c r="AE1465" s="8"/>
      <c r="AF1465" s="8"/>
      <c r="AG1465" s="8"/>
      <c r="AH1465" s="8"/>
      <c r="AI1465" s="8"/>
      <c r="AJ1465" s="8"/>
      <c r="AK1465" s="8"/>
    </row>
    <row r="1466" spans="4:37">
      <c r="D1466" s="6"/>
      <c r="E1466" s="6"/>
      <c r="F1466" s="7"/>
      <c r="G1466" s="7"/>
      <c r="H1466" s="7"/>
      <c r="I1466" s="7"/>
      <c r="J1466" s="7"/>
      <c r="K1466" s="7"/>
      <c r="L1466" s="7"/>
      <c r="M1466" s="7"/>
      <c r="N1466" s="7"/>
      <c r="O1466" s="7"/>
      <c r="P1466" s="7"/>
      <c r="Q1466" s="7"/>
      <c r="R1466" s="7"/>
      <c r="S1466" s="7"/>
      <c r="T1466" s="7"/>
      <c r="U1466" s="7"/>
      <c r="V1466" s="8"/>
      <c r="W1466" s="8"/>
      <c r="X1466" s="8"/>
      <c r="Y1466" s="8"/>
      <c r="Z1466" s="8"/>
      <c r="AA1466" s="8"/>
      <c r="AB1466" s="8"/>
      <c r="AC1466" s="8"/>
      <c r="AD1466" s="8"/>
      <c r="AE1466" s="8"/>
      <c r="AF1466" s="8"/>
      <c r="AG1466" s="8"/>
      <c r="AH1466" s="8"/>
      <c r="AI1466" s="8"/>
      <c r="AJ1466" s="8"/>
      <c r="AK1466" s="8"/>
    </row>
    <row r="1467" spans="4:37">
      <c r="D1467" s="6"/>
      <c r="E1467" s="6"/>
      <c r="F1467" s="7"/>
      <c r="G1467" s="7"/>
      <c r="H1467" s="7"/>
      <c r="I1467" s="7"/>
      <c r="J1467" s="7"/>
      <c r="K1467" s="7"/>
      <c r="L1467" s="7"/>
      <c r="M1467" s="7"/>
      <c r="N1467" s="7"/>
      <c r="O1467" s="7"/>
      <c r="P1467" s="7"/>
      <c r="Q1467" s="7"/>
      <c r="R1467" s="7"/>
      <c r="S1467" s="7"/>
      <c r="T1467" s="7"/>
      <c r="U1467" s="7"/>
      <c r="V1467" s="8"/>
      <c r="W1467" s="8"/>
      <c r="X1467" s="8"/>
      <c r="Y1467" s="8"/>
      <c r="Z1467" s="8"/>
      <c r="AA1467" s="8"/>
      <c r="AB1467" s="8"/>
      <c r="AC1467" s="8"/>
      <c r="AD1467" s="8"/>
      <c r="AE1467" s="8"/>
      <c r="AF1467" s="8"/>
      <c r="AG1467" s="8"/>
      <c r="AH1467" s="8"/>
      <c r="AI1467" s="8"/>
      <c r="AJ1467" s="8"/>
      <c r="AK1467" s="8"/>
    </row>
    <row r="1468" spans="4:37">
      <c r="D1468" s="6"/>
      <c r="E1468" s="6"/>
      <c r="F1468" s="7"/>
      <c r="G1468" s="7"/>
      <c r="H1468" s="7"/>
      <c r="I1468" s="7"/>
      <c r="J1468" s="7"/>
      <c r="K1468" s="7"/>
      <c r="L1468" s="7"/>
      <c r="M1468" s="7"/>
      <c r="N1468" s="7"/>
      <c r="O1468" s="7"/>
      <c r="P1468" s="7"/>
      <c r="Q1468" s="7"/>
      <c r="R1468" s="7"/>
      <c r="S1468" s="7"/>
      <c r="T1468" s="7"/>
      <c r="U1468" s="7"/>
      <c r="V1468" s="8"/>
      <c r="W1468" s="8"/>
      <c r="X1468" s="8"/>
      <c r="Y1468" s="8"/>
      <c r="Z1468" s="8"/>
      <c r="AA1468" s="8"/>
      <c r="AB1468" s="8"/>
      <c r="AC1468" s="8"/>
      <c r="AD1468" s="8"/>
      <c r="AE1468" s="8"/>
      <c r="AF1468" s="8"/>
      <c r="AG1468" s="8"/>
      <c r="AH1468" s="8"/>
      <c r="AI1468" s="8"/>
      <c r="AJ1468" s="8"/>
      <c r="AK1468" s="8"/>
    </row>
    <row r="1469" spans="4:37">
      <c r="D1469" s="6"/>
      <c r="E1469" s="6"/>
      <c r="F1469" s="7"/>
      <c r="G1469" s="7"/>
      <c r="H1469" s="7"/>
      <c r="I1469" s="7"/>
      <c r="J1469" s="7"/>
      <c r="K1469" s="7"/>
      <c r="L1469" s="7"/>
      <c r="M1469" s="7"/>
      <c r="N1469" s="7"/>
      <c r="O1469" s="7"/>
      <c r="P1469" s="7"/>
      <c r="Q1469" s="7"/>
      <c r="R1469" s="7"/>
      <c r="S1469" s="7"/>
      <c r="T1469" s="7"/>
      <c r="U1469" s="7"/>
      <c r="V1469" s="8"/>
      <c r="W1469" s="8"/>
      <c r="X1469" s="8"/>
      <c r="Y1469" s="8"/>
      <c r="Z1469" s="8"/>
      <c r="AA1469" s="8"/>
      <c r="AB1469" s="8"/>
      <c r="AC1469" s="8"/>
      <c r="AD1469" s="8"/>
      <c r="AE1469" s="8"/>
      <c r="AF1469" s="8"/>
      <c r="AG1469" s="8"/>
      <c r="AH1469" s="8"/>
      <c r="AI1469" s="8"/>
      <c r="AJ1469" s="8"/>
      <c r="AK1469" s="8"/>
    </row>
    <row r="1470" spans="4:37">
      <c r="D1470" s="6"/>
      <c r="E1470" s="6"/>
      <c r="F1470" s="7"/>
      <c r="G1470" s="7"/>
      <c r="H1470" s="7"/>
      <c r="I1470" s="7"/>
      <c r="J1470" s="7"/>
      <c r="K1470" s="7"/>
      <c r="L1470" s="7"/>
      <c r="M1470" s="7"/>
      <c r="N1470" s="7"/>
      <c r="O1470" s="7"/>
      <c r="P1470" s="7"/>
      <c r="Q1470" s="7"/>
      <c r="R1470" s="7"/>
      <c r="S1470" s="7"/>
      <c r="T1470" s="7"/>
      <c r="U1470" s="7"/>
      <c r="V1470" s="8"/>
      <c r="W1470" s="8"/>
      <c r="X1470" s="8"/>
      <c r="Y1470" s="8"/>
      <c r="Z1470" s="8"/>
      <c r="AA1470" s="8"/>
      <c r="AB1470" s="8"/>
      <c r="AC1470" s="8"/>
      <c r="AD1470" s="8"/>
      <c r="AE1470" s="8"/>
      <c r="AF1470" s="8"/>
      <c r="AG1470" s="8"/>
      <c r="AH1470" s="8"/>
      <c r="AI1470" s="8"/>
      <c r="AJ1470" s="8"/>
      <c r="AK1470" s="8"/>
    </row>
    <row r="1471" spans="4:37">
      <c r="D1471" s="6"/>
      <c r="E1471" s="6"/>
      <c r="F1471" s="7"/>
      <c r="G1471" s="7"/>
      <c r="H1471" s="7"/>
      <c r="I1471" s="7"/>
      <c r="J1471" s="7"/>
      <c r="K1471" s="7"/>
      <c r="L1471" s="7"/>
      <c r="M1471" s="7"/>
      <c r="N1471" s="7"/>
      <c r="O1471" s="7"/>
      <c r="P1471" s="7"/>
      <c r="Q1471" s="7"/>
      <c r="R1471" s="7"/>
      <c r="S1471" s="7"/>
      <c r="T1471" s="7"/>
      <c r="U1471" s="7"/>
      <c r="V1471" s="8"/>
      <c r="W1471" s="8"/>
      <c r="X1471" s="8"/>
      <c r="Y1471" s="8"/>
      <c r="Z1471" s="8"/>
      <c r="AA1471" s="8"/>
      <c r="AB1471" s="8"/>
      <c r="AC1471" s="8"/>
      <c r="AD1471" s="8"/>
      <c r="AE1471" s="8"/>
      <c r="AF1471" s="8"/>
      <c r="AG1471" s="8"/>
      <c r="AH1471" s="8"/>
      <c r="AI1471" s="8"/>
      <c r="AJ1471" s="8"/>
      <c r="AK1471" s="8"/>
    </row>
    <row r="1472" spans="4:37">
      <c r="D1472" s="6"/>
      <c r="E1472" s="6"/>
      <c r="F1472" s="7"/>
      <c r="G1472" s="7"/>
      <c r="H1472" s="7"/>
      <c r="I1472" s="7"/>
      <c r="J1472" s="7"/>
      <c r="K1472" s="7"/>
      <c r="L1472" s="7"/>
      <c r="M1472" s="7"/>
      <c r="N1472" s="7"/>
      <c r="O1472" s="7"/>
      <c r="P1472" s="7"/>
      <c r="Q1472" s="7"/>
      <c r="R1472" s="7"/>
      <c r="S1472" s="7"/>
      <c r="T1472" s="7"/>
      <c r="U1472" s="7"/>
      <c r="V1472" s="8"/>
      <c r="W1472" s="8"/>
      <c r="X1472" s="8"/>
      <c r="Y1472" s="8"/>
      <c r="Z1472" s="8"/>
      <c r="AA1472" s="8"/>
      <c r="AB1472" s="8"/>
      <c r="AC1472" s="8"/>
      <c r="AD1472" s="8"/>
      <c r="AE1472" s="8"/>
      <c r="AF1472" s="8"/>
      <c r="AG1472" s="8"/>
      <c r="AH1472" s="8"/>
      <c r="AI1472" s="8"/>
      <c r="AJ1472" s="8"/>
      <c r="AK1472" s="8"/>
    </row>
    <row r="1473" spans="4:37">
      <c r="D1473" s="6"/>
      <c r="E1473" s="6"/>
      <c r="F1473" s="7"/>
      <c r="G1473" s="7"/>
      <c r="H1473" s="7"/>
      <c r="I1473" s="7"/>
      <c r="J1473" s="7"/>
      <c r="K1473" s="7"/>
      <c r="L1473" s="7"/>
      <c r="M1473" s="7"/>
      <c r="N1473" s="7"/>
      <c r="O1473" s="7"/>
      <c r="P1473" s="7"/>
      <c r="Q1473" s="7"/>
      <c r="R1473" s="7"/>
      <c r="S1473" s="7"/>
      <c r="T1473" s="7"/>
      <c r="U1473" s="7"/>
      <c r="V1473" s="8"/>
      <c r="W1473" s="8"/>
      <c r="X1473" s="8"/>
      <c r="Y1473" s="8"/>
      <c r="Z1473" s="8"/>
      <c r="AA1473" s="8"/>
      <c r="AB1473" s="8"/>
      <c r="AC1473" s="8"/>
      <c r="AD1473" s="8"/>
      <c r="AE1473" s="8"/>
      <c r="AF1473" s="8"/>
      <c r="AG1473" s="8"/>
      <c r="AH1473" s="8"/>
      <c r="AI1473" s="8"/>
      <c r="AJ1473" s="8"/>
      <c r="AK1473" s="8"/>
    </row>
    <row r="1474" spans="4:37">
      <c r="D1474" s="6"/>
      <c r="E1474" s="6"/>
      <c r="F1474" s="7"/>
      <c r="G1474" s="7"/>
      <c r="H1474" s="7"/>
      <c r="I1474" s="7"/>
      <c r="J1474" s="7"/>
      <c r="K1474" s="7"/>
      <c r="L1474" s="7"/>
      <c r="M1474" s="7"/>
      <c r="N1474" s="7"/>
      <c r="O1474" s="7"/>
      <c r="P1474" s="7"/>
      <c r="Q1474" s="7"/>
      <c r="R1474" s="7"/>
      <c r="S1474" s="7"/>
      <c r="T1474" s="7"/>
      <c r="U1474" s="7"/>
      <c r="V1474" s="8"/>
      <c r="W1474" s="8"/>
      <c r="X1474" s="8"/>
      <c r="Y1474" s="8"/>
      <c r="Z1474" s="8"/>
      <c r="AA1474" s="8"/>
      <c r="AB1474" s="8"/>
      <c r="AC1474" s="8"/>
      <c r="AD1474" s="8"/>
      <c r="AE1474" s="8"/>
      <c r="AF1474" s="8"/>
      <c r="AG1474" s="8"/>
      <c r="AH1474" s="8"/>
      <c r="AI1474" s="8"/>
      <c r="AJ1474" s="8"/>
      <c r="AK1474" s="8"/>
    </row>
    <row r="1475" spans="4:37">
      <c r="D1475" s="6"/>
      <c r="E1475" s="6"/>
      <c r="F1475" s="7"/>
      <c r="G1475" s="7"/>
      <c r="H1475" s="7"/>
      <c r="I1475" s="7"/>
      <c r="J1475" s="7"/>
      <c r="K1475" s="7"/>
      <c r="L1475" s="7"/>
      <c r="M1475" s="7"/>
      <c r="N1475" s="7"/>
      <c r="O1475" s="7"/>
      <c r="P1475" s="7"/>
      <c r="Q1475" s="7"/>
      <c r="R1475" s="7"/>
      <c r="S1475" s="7"/>
      <c r="T1475" s="7"/>
      <c r="U1475" s="7"/>
      <c r="V1475" s="8"/>
      <c r="W1475" s="8"/>
      <c r="X1475" s="8"/>
      <c r="Y1475" s="8"/>
      <c r="Z1475" s="8"/>
      <c r="AA1475" s="8"/>
      <c r="AB1475" s="8"/>
      <c r="AC1475" s="8"/>
      <c r="AD1475" s="8"/>
      <c r="AE1475" s="8"/>
      <c r="AF1475" s="8"/>
      <c r="AG1475" s="8"/>
      <c r="AH1475" s="8"/>
      <c r="AI1475" s="8"/>
      <c r="AJ1475" s="8"/>
      <c r="AK1475" s="8"/>
    </row>
    <row r="1476" spans="4:37">
      <c r="D1476" s="6"/>
      <c r="E1476" s="6"/>
      <c r="F1476" s="7"/>
      <c r="G1476" s="7"/>
      <c r="H1476" s="7"/>
      <c r="I1476" s="7"/>
      <c r="J1476" s="7"/>
      <c r="K1476" s="7"/>
      <c r="L1476" s="7"/>
      <c r="M1476" s="7"/>
      <c r="N1476" s="7"/>
      <c r="O1476" s="7"/>
      <c r="P1476" s="7"/>
      <c r="Q1476" s="7"/>
      <c r="R1476" s="7"/>
      <c r="S1476" s="7"/>
      <c r="T1476" s="7"/>
      <c r="U1476" s="7"/>
      <c r="V1476" s="8"/>
      <c r="W1476" s="8"/>
      <c r="X1476" s="8"/>
      <c r="Y1476" s="8"/>
      <c r="Z1476" s="8"/>
      <c r="AA1476" s="8"/>
      <c r="AB1476" s="8"/>
      <c r="AC1476" s="8"/>
      <c r="AD1476" s="8"/>
      <c r="AE1476" s="8"/>
      <c r="AF1476" s="8"/>
      <c r="AG1476" s="8"/>
      <c r="AH1476" s="8"/>
      <c r="AI1476" s="8"/>
      <c r="AJ1476" s="8"/>
      <c r="AK1476" s="8"/>
    </row>
    <row r="1477" spans="4:37">
      <c r="D1477" s="6"/>
      <c r="E1477" s="6"/>
      <c r="F1477" s="7"/>
      <c r="G1477" s="7"/>
      <c r="H1477" s="7"/>
      <c r="I1477" s="7"/>
      <c r="J1477" s="7"/>
      <c r="K1477" s="7"/>
      <c r="L1477" s="7"/>
      <c r="M1477" s="7"/>
      <c r="N1477" s="7"/>
      <c r="O1477" s="7"/>
      <c r="P1477" s="7"/>
      <c r="Q1477" s="7"/>
      <c r="R1477" s="7"/>
      <c r="S1477" s="7"/>
      <c r="T1477" s="7"/>
      <c r="U1477" s="7"/>
      <c r="V1477" s="8"/>
      <c r="W1477" s="8"/>
      <c r="X1477" s="8"/>
      <c r="Y1477" s="8"/>
      <c r="Z1477" s="8"/>
      <c r="AA1477" s="8"/>
      <c r="AB1477" s="8"/>
      <c r="AC1477" s="8"/>
      <c r="AD1477" s="8"/>
      <c r="AE1477" s="8"/>
      <c r="AF1477" s="8"/>
      <c r="AG1477" s="8"/>
      <c r="AH1477" s="8"/>
      <c r="AI1477" s="8"/>
      <c r="AJ1477" s="8"/>
      <c r="AK1477" s="8"/>
    </row>
    <row r="1478" spans="4:37">
      <c r="D1478" s="6"/>
      <c r="E1478" s="6"/>
      <c r="F1478" s="7"/>
      <c r="G1478" s="7"/>
      <c r="H1478" s="7"/>
      <c r="I1478" s="7"/>
      <c r="J1478" s="7"/>
      <c r="K1478" s="7"/>
      <c r="L1478" s="7"/>
      <c r="M1478" s="7"/>
      <c r="N1478" s="7"/>
      <c r="O1478" s="7"/>
      <c r="P1478" s="7"/>
      <c r="Q1478" s="7"/>
      <c r="R1478" s="7"/>
      <c r="S1478" s="7"/>
      <c r="T1478" s="7"/>
      <c r="U1478" s="7"/>
      <c r="V1478" s="8"/>
      <c r="W1478" s="8"/>
      <c r="X1478" s="8"/>
      <c r="Y1478" s="8"/>
      <c r="Z1478" s="8"/>
      <c r="AA1478" s="8"/>
      <c r="AB1478" s="8"/>
      <c r="AC1478" s="8"/>
      <c r="AD1478" s="8"/>
      <c r="AE1478" s="8"/>
      <c r="AF1478" s="8"/>
      <c r="AG1478" s="8"/>
      <c r="AH1478" s="8"/>
      <c r="AI1478" s="8"/>
      <c r="AJ1478" s="8"/>
      <c r="AK1478" s="8"/>
    </row>
    <row r="1479" spans="4:37">
      <c r="D1479" s="6"/>
      <c r="E1479" s="6"/>
      <c r="F1479" s="7"/>
      <c r="G1479" s="7"/>
      <c r="H1479" s="7"/>
      <c r="I1479" s="7"/>
      <c r="J1479" s="7"/>
      <c r="K1479" s="7"/>
      <c r="L1479" s="7"/>
      <c r="M1479" s="7"/>
      <c r="N1479" s="7"/>
      <c r="O1479" s="7"/>
      <c r="P1479" s="7"/>
      <c r="Q1479" s="7"/>
      <c r="R1479" s="7"/>
      <c r="S1479" s="7"/>
      <c r="T1479" s="7"/>
      <c r="U1479" s="7"/>
      <c r="V1479" s="8"/>
      <c r="W1479" s="8"/>
      <c r="X1479" s="8"/>
      <c r="Y1479" s="8"/>
      <c r="Z1479" s="8"/>
      <c r="AA1479" s="8"/>
      <c r="AB1479" s="8"/>
      <c r="AC1479" s="8"/>
      <c r="AD1479" s="8"/>
      <c r="AE1479" s="8"/>
      <c r="AF1479" s="8"/>
      <c r="AG1479" s="8"/>
      <c r="AH1479" s="8"/>
      <c r="AI1479" s="8"/>
      <c r="AJ1479" s="8"/>
      <c r="AK1479" s="8"/>
    </row>
    <row r="1480" spans="4:37">
      <c r="D1480" s="6"/>
      <c r="E1480" s="6"/>
      <c r="F1480" s="7"/>
      <c r="G1480" s="7"/>
      <c r="H1480" s="7"/>
      <c r="I1480" s="7"/>
      <c r="J1480" s="7"/>
      <c r="K1480" s="7"/>
      <c r="L1480" s="7"/>
      <c r="M1480" s="7"/>
      <c r="N1480" s="7"/>
      <c r="O1480" s="7"/>
      <c r="P1480" s="7"/>
      <c r="Q1480" s="7"/>
      <c r="R1480" s="7"/>
      <c r="S1480" s="7"/>
      <c r="T1480" s="7"/>
      <c r="U1480" s="7"/>
      <c r="V1480" s="8"/>
      <c r="W1480" s="8"/>
      <c r="X1480" s="8"/>
      <c r="Y1480" s="8"/>
      <c r="Z1480" s="8"/>
      <c r="AA1480" s="8"/>
      <c r="AB1480" s="8"/>
      <c r="AC1480" s="8"/>
      <c r="AD1480" s="8"/>
      <c r="AE1480" s="8"/>
      <c r="AF1480" s="8"/>
      <c r="AG1480" s="8"/>
      <c r="AH1480" s="8"/>
      <c r="AI1480" s="8"/>
      <c r="AJ1480" s="8"/>
      <c r="AK1480" s="8"/>
    </row>
    <row r="1481" spans="4:37">
      <c r="D1481" s="6"/>
      <c r="E1481" s="6"/>
      <c r="F1481" s="7"/>
      <c r="G1481" s="7"/>
      <c r="H1481" s="7"/>
      <c r="I1481" s="7"/>
      <c r="J1481" s="7"/>
      <c r="K1481" s="7"/>
      <c r="L1481" s="7"/>
      <c r="M1481" s="7"/>
      <c r="N1481" s="7"/>
      <c r="O1481" s="7"/>
      <c r="P1481" s="7"/>
      <c r="Q1481" s="7"/>
      <c r="R1481" s="7"/>
      <c r="S1481" s="7"/>
      <c r="T1481" s="7"/>
      <c r="U1481" s="7"/>
      <c r="V1481" s="8"/>
      <c r="W1481" s="8"/>
      <c r="X1481" s="8"/>
      <c r="Y1481" s="8"/>
      <c r="Z1481" s="8"/>
      <c r="AA1481" s="8"/>
      <c r="AB1481" s="8"/>
      <c r="AC1481" s="8"/>
      <c r="AD1481" s="8"/>
      <c r="AE1481" s="8"/>
      <c r="AF1481" s="8"/>
      <c r="AG1481" s="8"/>
      <c r="AH1481" s="8"/>
      <c r="AI1481" s="8"/>
      <c r="AJ1481" s="8"/>
      <c r="AK1481" s="8"/>
    </row>
    <row r="1482" spans="4:37">
      <c r="D1482" s="6"/>
      <c r="E1482" s="6"/>
      <c r="F1482" s="7"/>
      <c r="G1482" s="7"/>
      <c r="H1482" s="7"/>
      <c r="I1482" s="7"/>
      <c r="J1482" s="7"/>
      <c r="K1482" s="7"/>
      <c r="L1482" s="7"/>
      <c r="M1482" s="7"/>
      <c r="N1482" s="7"/>
      <c r="O1482" s="7"/>
      <c r="P1482" s="7"/>
      <c r="Q1482" s="7"/>
      <c r="R1482" s="7"/>
      <c r="S1482" s="7"/>
      <c r="T1482" s="7"/>
      <c r="U1482" s="7"/>
      <c r="V1482" s="8"/>
      <c r="W1482" s="8"/>
      <c r="X1482" s="8"/>
      <c r="Y1482" s="8"/>
      <c r="Z1482" s="8"/>
      <c r="AA1482" s="8"/>
      <c r="AB1482" s="8"/>
      <c r="AC1482" s="8"/>
      <c r="AD1482" s="8"/>
      <c r="AE1482" s="8"/>
      <c r="AF1482" s="8"/>
      <c r="AG1482" s="8"/>
      <c r="AH1482" s="8"/>
      <c r="AI1482" s="8"/>
      <c r="AJ1482" s="8"/>
      <c r="AK1482" s="8"/>
    </row>
    <row r="1483" spans="4:37">
      <c r="D1483" s="6"/>
      <c r="E1483" s="6"/>
      <c r="F1483" s="7"/>
      <c r="G1483" s="7"/>
      <c r="H1483" s="7"/>
      <c r="I1483" s="7"/>
      <c r="J1483" s="7"/>
      <c r="K1483" s="7"/>
      <c r="L1483" s="7"/>
      <c r="M1483" s="7"/>
      <c r="N1483" s="7"/>
      <c r="O1483" s="7"/>
      <c r="P1483" s="7"/>
      <c r="Q1483" s="7"/>
      <c r="R1483" s="7"/>
      <c r="S1483" s="7"/>
      <c r="T1483" s="7"/>
      <c r="U1483" s="7"/>
      <c r="V1483" s="8"/>
      <c r="W1483" s="8"/>
      <c r="X1483" s="8"/>
      <c r="Y1483" s="8"/>
      <c r="Z1483" s="8"/>
      <c r="AA1483" s="8"/>
      <c r="AB1483" s="8"/>
      <c r="AC1483" s="8"/>
      <c r="AD1483" s="8"/>
      <c r="AE1483" s="8"/>
      <c r="AF1483" s="8"/>
      <c r="AG1483" s="8"/>
      <c r="AH1483" s="8"/>
      <c r="AI1483" s="8"/>
      <c r="AJ1483" s="8"/>
      <c r="AK1483" s="8"/>
    </row>
    <row r="1484" spans="4:37">
      <c r="D1484" s="6"/>
      <c r="E1484" s="6"/>
      <c r="F1484" s="7"/>
      <c r="G1484" s="7"/>
      <c r="H1484" s="7"/>
      <c r="I1484" s="7"/>
      <c r="J1484" s="7"/>
      <c r="K1484" s="7"/>
      <c r="L1484" s="7"/>
      <c r="M1484" s="7"/>
      <c r="N1484" s="7"/>
      <c r="O1484" s="7"/>
      <c r="P1484" s="7"/>
      <c r="Q1484" s="7"/>
      <c r="R1484" s="7"/>
      <c r="S1484" s="7"/>
      <c r="T1484" s="7"/>
      <c r="U1484" s="7"/>
      <c r="V1484" s="8"/>
      <c r="W1484" s="8"/>
      <c r="X1484" s="8"/>
      <c r="Y1484" s="8"/>
      <c r="Z1484" s="8"/>
      <c r="AA1484" s="8"/>
      <c r="AB1484" s="8"/>
      <c r="AC1484" s="8"/>
      <c r="AD1484" s="8"/>
      <c r="AE1484" s="8"/>
      <c r="AF1484" s="8"/>
      <c r="AG1484" s="8"/>
      <c r="AH1484" s="8"/>
      <c r="AI1484" s="8"/>
      <c r="AJ1484" s="8"/>
      <c r="AK1484" s="8"/>
    </row>
    <row r="1485" spans="4:37">
      <c r="D1485" s="6"/>
      <c r="E1485" s="6"/>
      <c r="F1485" s="7"/>
      <c r="G1485" s="7"/>
      <c r="H1485" s="7"/>
      <c r="I1485" s="7"/>
      <c r="J1485" s="7"/>
      <c r="K1485" s="7"/>
      <c r="L1485" s="7"/>
      <c r="M1485" s="7"/>
      <c r="N1485" s="7"/>
      <c r="O1485" s="7"/>
      <c r="P1485" s="7"/>
      <c r="Q1485" s="7"/>
      <c r="R1485" s="7"/>
      <c r="S1485" s="7"/>
      <c r="T1485" s="7"/>
      <c r="U1485" s="7"/>
      <c r="V1485" s="8"/>
      <c r="W1485" s="8"/>
      <c r="X1485" s="8"/>
      <c r="Y1485" s="8"/>
      <c r="Z1485" s="8"/>
      <c r="AA1485" s="8"/>
      <c r="AB1485" s="8"/>
      <c r="AC1485" s="8"/>
      <c r="AD1485" s="8"/>
      <c r="AE1485" s="8"/>
      <c r="AF1485" s="8"/>
      <c r="AG1485" s="8"/>
      <c r="AH1485" s="8"/>
      <c r="AI1485" s="8"/>
      <c r="AJ1485" s="8"/>
      <c r="AK1485" s="8"/>
    </row>
    <row r="1486" spans="4:37">
      <c r="D1486" s="6"/>
      <c r="E1486" s="6"/>
      <c r="F1486" s="7"/>
      <c r="G1486" s="7"/>
      <c r="H1486" s="7"/>
      <c r="I1486" s="7"/>
      <c r="J1486" s="7"/>
      <c r="K1486" s="7"/>
      <c r="L1486" s="7"/>
      <c r="M1486" s="7"/>
      <c r="N1486" s="7"/>
      <c r="O1486" s="7"/>
      <c r="P1486" s="7"/>
      <c r="Q1486" s="7"/>
      <c r="R1486" s="7"/>
      <c r="S1486" s="7"/>
      <c r="T1486" s="7"/>
      <c r="U1486" s="7"/>
      <c r="V1486" s="8"/>
      <c r="W1486" s="8"/>
      <c r="X1486" s="8"/>
      <c r="Y1486" s="8"/>
      <c r="Z1486" s="8"/>
      <c r="AA1486" s="8"/>
      <c r="AB1486" s="8"/>
      <c r="AC1486" s="8"/>
      <c r="AD1486" s="8"/>
      <c r="AE1486" s="8"/>
      <c r="AF1486" s="8"/>
      <c r="AG1486" s="8"/>
      <c r="AH1486" s="8"/>
      <c r="AI1486" s="8"/>
      <c r="AJ1486" s="8"/>
      <c r="AK1486" s="8"/>
    </row>
    <row r="1487" spans="4:37">
      <c r="D1487" s="6"/>
      <c r="E1487" s="6"/>
      <c r="F1487" s="7"/>
      <c r="G1487" s="7"/>
      <c r="H1487" s="7"/>
      <c r="I1487" s="7"/>
      <c r="J1487" s="7"/>
      <c r="K1487" s="7"/>
      <c r="L1487" s="7"/>
      <c r="M1487" s="7"/>
      <c r="N1487" s="7"/>
      <c r="O1487" s="7"/>
      <c r="P1487" s="7"/>
      <c r="Q1487" s="7"/>
      <c r="R1487" s="7"/>
      <c r="S1487" s="7"/>
      <c r="T1487" s="7"/>
      <c r="U1487" s="7"/>
      <c r="V1487" s="8"/>
      <c r="W1487" s="8"/>
      <c r="X1487" s="8"/>
      <c r="Y1487" s="8"/>
      <c r="Z1487" s="8"/>
      <c r="AA1487" s="8"/>
      <c r="AB1487" s="8"/>
      <c r="AC1487" s="8"/>
      <c r="AD1487" s="8"/>
      <c r="AE1487" s="8"/>
      <c r="AF1487" s="8"/>
      <c r="AG1487" s="8"/>
      <c r="AH1487" s="8"/>
      <c r="AI1487" s="8"/>
      <c r="AJ1487" s="8"/>
      <c r="AK1487" s="8"/>
    </row>
    <row r="1488" spans="4:37">
      <c r="D1488" s="6"/>
      <c r="E1488" s="6"/>
      <c r="F1488" s="7"/>
      <c r="G1488" s="7"/>
      <c r="H1488" s="7"/>
      <c r="I1488" s="7"/>
      <c r="J1488" s="7"/>
      <c r="K1488" s="7"/>
      <c r="L1488" s="7"/>
      <c r="M1488" s="7"/>
      <c r="N1488" s="7"/>
      <c r="O1488" s="7"/>
      <c r="P1488" s="7"/>
      <c r="Q1488" s="7"/>
      <c r="R1488" s="7"/>
      <c r="S1488" s="7"/>
      <c r="T1488" s="7"/>
      <c r="U1488" s="7"/>
      <c r="V1488" s="8"/>
      <c r="W1488" s="8"/>
      <c r="X1488" s="8"/>
      <c r="Y1488" s="8"/>
      <c r="Z1488" s="8"/>
      <c r="AA1488" s="8"/>
      <c r="AB1488" s="8"/>
      <c r="AC1488" s="8"/>
      <c r="AD1488" s="8"/>
      <c r="AE1488" s="8"/>
      <c r="AF1488" s="8"/>
      <c r="AG1488" s="8"/>
      <c r="AH1488" s="8"/>
      <c r="AI1488" s="8"/>
      <c r="AJ1488" s="8"/>
      <c r="AK1488" s="8"/>
    </row>
    <row r="1489" spans="4:37">
      <c r="D1489" s="6"/>
      <c r="E1489" s="6"/>
      <c r="F1489" s="7"/>
      <c r="G1489" s="7"/>
      <c r="H1489" s="7"/>
      <c r="I1489" s="7"/>
      <c r="J1489" s="7"/>
      <c r="K1489" s="7"/>
      <c r="L1489" s="7"/>
      <c r="M1489" s="7"/>
      <c r="N1489" s="7"/>
      <c r="O1489" s="7"/>
      <c r="P1489" s="7"/>
      <c r="Q1489" s="7"/>
      <c r="R1489" s="7"/>
      <c r="S1489" s="7"/>
      <c r="T1489" s="7"/>
      <c r="U1489" s="7"/>
      <c r="V1489" s="8"/>
      <c r="W1489" s="8"/>
      <c r="X1489" s="8"/>
      <c r="Y1489" s="8"/>
      <c r="Z1489" s="8"/>
      <c r="AA1489" s="8"/>
      <c r="AB1489" s="8"/>
      <c r="AC1489" s="8"/>
      <c r="AD1489" s="8"/>
      <c r="AE1489" s="8"/>
      <c r="AF1489" s="8"/>
      <c r="AG1489" s="8"/>
      <c r="AH1489" s="8"/>
      <c r="AI1489" s="8"/>
      <c r="AJ1489" s="8"/>
      <c r="AK1489" s="8"/>
    </row>
    <row r="1490" spans="4:37">
      <c r="D1490" s="6"/>
      <c r="E1490" s="6"/>
      <c r="F1490" s="7"/>
      <c r="G1490" s="7"/>
      <c r="H1490" s="7"/>
      <c r="I1490" s="7"/>
      <c r="J1490" s="7"/>
      <c r="K1490" s="7"/>
      <c r="L1490" s="7"/>
      <c r="M1490" s="7"/>
      <c r="N1490" s="7"/>
      <c r="O1490" s="7"/>
      <c r="P1490" s="7"/>
      <c r="Q1490" s="7"/>
      <c r="R1490" s="7"/>
      <c r="S1490" s="7"/>
      <c r="T1490" s="7"/>
      <c r="U1490" s="7"/>
      <c r="V1490" s="8"/>
      <c r="W1490" s="8"/>
      <c r="X1490" s="8"/>
      <c r="Y1490" s="8"/>
      <c r="Z1490" s="8"/>
      <c r="AA1490" s="8"/>
      <c r="AB1490" s="8"/>
      <c r="AC1490" s="8"/>
      <c r="AD1490" s="8"/>
      <c r="AE1490" s="8"/>
      <c r="AF1490" s="8"/>
      <c r="AG1490" s="8"/>
      <c r="AH1490" s="8"/>
      <c r="AI1490" s="8"/>
      <c r="AJ1490" s="8"/>
      <c r="AK1490" s="8"/>
    </row>
    <row r="1491" spans="4:37">
      <c r="D1491" s="6"/>
      <c r="E1491" s="6"/>
      <c r="F1491" s="7"/>
      <c r="G1491" s="7"/>
      <c r="H1491" s="7"/>
      <c r="I1491" s="7"/>
      <c r="J1491" s="7"/>
      <c r="K1491" s="7"/>
      <c r="L1491" s="7"/>
      <c r="M1491" s="7"/>
      <c r="N1491" s="7"/>
      <c r="O1491" s="7"/>
      <c r="P1491" s="7"/>
      <c r="Q1491" s="7"/>
      <c r="R1491" s="7"/>
      <c r="S1491" s="7"/>
      <c r="T1491" s="7"/>
      <c r="U1491" s="7"/>
      <c r="V1491" s="8"/>
      <c r="W1491" s="8"/>
      <c r="X1491" s="8"/>
      <c r="Y1491" s="8"/>
      <c r="Z1491" s="8"/>
      <c r="AA1491" s="8"/>
      <c r="AB1491" s="8"/>
      <c r="AC1491" s="8"/>
      <c r="AD1491" s="8"/>
      <c r="AE1491" s="8"/>
      <c r="AF1491" s="8"/>
      <c r="AG1491" s="8"/>
      <c r="AH1491" s="8"/>
      <c r="AI1491" s="8"/>
      <c r="AJ1491" s="8"/>
      <c r="AK1491" s="8"/>
    </row>
    <row r="1492" spans="4:37">
      <c r="D1492" s="6"/>
      <c r="E1492" s="6"/>
      <c r="F1492" s="7"/>
      <c r="G1492" s="7"/>
      <c r="H1492" s="7"/>
      <c r="I1492" s="7"/>
      <c r="J1492" s="7"/>
      <c r="K1492" s="7"/>
      <c r="L1492" s="7"/>
      <c r="M1492" s="7"/>
      <c r="N1492" s="7"/>
      <c r="O1492" s="7"/>
      <c r="P1492" s="7"/>
      <c r="Q1492" s="7"/>
      <c r="R1492" s="7"/>
      <c r="S1492" s="7"/>
      <c r="T1492" s="7"/>
      <c r="U1492" s="7"/>
      <c r="V1492" s="8"/>
      <c r="W1492" s="8"/>
      <c r="X1492" s="8"/>
      <c r="Y1492" s="8"/>
      <c r="Z1492" s="8"/>
      <c r="AA1492" s="8"/>
      <c r="AB1492" s="8"/>
      <c r="AC1492" s="8"/>
      <c r="AD1492" s="8"/>
      <c r="AE1492" s="8"/>
      <c r="AF1492" s="8"/>
      <c r="AG1492" s="8"/>
      <c r="AH1492" s="8"/>
      <c r="AI1492" s="8"/>
      <c r="AJ1492" s="8"/>
      <c r="AK1492" s="8"/>
    </row>
    <row r="1493" spans="4:37">
      <c r="D1493" s="6"/>
      <c r="E1493" s="6"/>
      <c r="F1493" s="7"/>
      <c r="G1493" s="7"/>
      <c r="H1493" s="7"/>
      <c r="I1493" s="7"/>
      <c r="J1493" s="7"/>
      <c r="K1493" s="7"/>
      <c r="L1493" s="7"/>
      <c r="M1493" s="7"/>
      <c r="N1493" s="7"/>
      <c r="O1493" s="7"/>
      <c r="P1493" s="7"/>
      <c r="Q1493" s="7"/>
      <c r="R1493" s="7"/>
      <c r="S1493" s="7"/>
      <c r="T1493" s="7"/>
      <c r="U1493" s="7"/>
      <c r="V1493" s="8"/>
      <c r="W1493" s="8"/>
      <c r="X1493" s="8"/>
      <c r="Y1493" s="8"/>
      <c r="Z1493" s="8"/>
      <c r="AA1493" s="8"/>
      <c r="AB1493" s="8"/>
      <c r="AC1493" s="8"/>
      <c r="AD1493" s="8"/>
      <c r="AE1493" s="8"/>
      <c r="AF1493" s="8"/>
      <c r="AG1493" s="8"/>
      <c r="AH1493" s="8"/>
      <c r="AI1493" s="8"/>
      <c r="AJ1493" s="8"/>
      <c r="AK1493" s="8"/>
    </row>
    <row r="1494" spans="4:37">
      <c r="D1494" s="6"/>
      <c r="E1494" s="6"/>
      <c r="F1494" s="7"/>
      <c r="G1494" s="7"/>
      <c r="H1494" s="7"/>
      <c r="I1494" s="7"/>
      <c r="J1494" s="7"/>
      <c r="K1494" s="7"/>
      <c r="L1494" s="7"/>
      <c r="M1494" s="7"/>
      <c r="N1494" s="7"/>
      <c r="O1494" s="7"/>
      <c r="P1494" s="7"/>
      <c r="Q1494" s="7"/>
      <c r="R1494" s="7"/>
      <c r="S1494" s="7"/>
      <c r="T1494" s="7"/>
      <c r="U1494" s="7"/>
      <c r="V1494" s="8"/>
      <c r="W1494" s="8"/>
      <c r="X1494" s="8"/>
      <c r="Y1494" s="8"/>
      <c r="Z1494" s="8"/>
      <c r="AA1494" s="8"/>
      <c r="AB1494" s="8"/>
      <c r="AC1494" s="8"/>
      <c r="AD1494" s="8"/>
      <c r="AE1494" s="8"/>
      <c r="AF1494" s="8"/>
      <c r="AG1494" s="8"/>
      <c r="AH1494" s="8"/>
      <c r="AI1494" s="8"/>
      <c r="AJ1494" s="8"/>
      <c r="AK1494" s="8"/>
    </row>
    <row r="1495" spans="4:37">
      <c r="D1495" s="6"/>
      <c r="E1495" s="6"/>
      <c r="F1495" s="7"/>
      <c r="G1495" s="7"/>
      <c r="H1495" s="7"/>
      <c r="I1495" s="7"/>
      <c r="J1495" s="7"/>
      <c r="K1495" s="7"/>
      <c r="L1495" s="7"/>
      <c r="M1495" s="7"/>
      <c r="N1495" s="7"/>
      <c r="O1495" s="7"/>
      <c r="P1495" s="7"/>
      <c r="Q1495" s="7"/>
      <c r="R1495" s="7"/>
      <c r="S1495" s="7"/>
      <c r="T1495" s="7"/>
      <c r="U1495" s="7"/>
      <c r="V1495" s="8"/>
      <c r="W1495" s="8"/>
      <c r="X1495" s="8"/>
      <c r="Y1495" s="8"/>
      <c r="Z1495" s="8"/>
      <c r="AA1495" s="8"/>
      <c r="AB1495" s="8"/>
      <c r="AC1495" s="8"/>
      <c r="AD1495" s="8"/>
      <c r="AE1495" s="8"/>
      <c r="AF1495" s="8"/>
      <c r="AG1495" s="8"/>
      <c r="AH1495" s="8"/>
      <c r="AI1495" s="8"/>
      <c r="AJ1495" s="8"/>
      <c r="AK1495" s="8"/>
    </row>
    <row r="1496" spans="4:37">
      <c r="D1496" s="6"/>
      <c r="E1496" s="6"/>
      <c r="F1496" s="7"/>
      <c r="G1496" s="7"/>
      <c r="H1496" s="7"/>
      <c r="I1496" s="7"/>
      <c r="J1496" s="7"/>
      <c r="K1496" s="7"/>
      <c r="L1496" s="7"/>
      <c r="M1496" s="7"/>
      <c r="N1496" s="7"/>
      <c r="O1496" s="7"/>
      <c r="P1496" s="7"/>
      <c r="Q1496" s="7"/>
      <c r="R1496" s="7"/>
      <c r="S1496" s="7"/>
      <c r="T1496" s="7"/>
      <c r="U1496" s="7"/>
      <c r="V1496" s="8"/>
      <c r="W1496" s="8"/>
      <c r="X1496" s="8"/>
      <c r="Y1496" s="8"/>
      <c r="Z1496" s="8"/>
      <c r="AA1496" s="8"/>
      <c r="AB1496" s="8"/>
      <c r="AC1496" s="8"/>
      <c r="AD1496" s="8"/>
      <c r="AE1496" s="8"/>
      <c r="AF1496" s="8"/>
      <c r="AG1496" s="8"/>
      <c r="AH1496" s="8"/>
      <c r="AI1496" s="8"/>
      <c r="AJ1496" s="8"/>
      <c r="AK1496" s="8"/>
    </row>
    <row r="1497" spans="4:37">
      <c r="D1497" s="6"/>
      <c r="E1497" s="6"/>
      <c r="F1497" s="7"/>
      <c r="G1497" s="7"/>
      <c r="H1497" s="7"/>
      <c r="I1497" s="7"/>
      <c r="J1497" s="7"/>
      <c r="K1497" s="7"/>
      <c r="L1497" s="7"/>
      <c r="M1497" s="7"/>
      <c r="N1497" s="7"/>
      <c r="O1497" s="7"/>
      <c r="P1497" s="7"/>
      <c r="Q1497" s="7"/>
      <c r="R1497" s="7"/>
      <c r="S1497" s="7"/>
      <c r="T1497" s="7"/>
      <c r="U1497" s="7"/>
      <c r="V1497" s="8"/>
      <c r="W1497" s="8"/>
      <c r="X1497" s="8"/>
      <c r="Y1497" s="8"/>
      <c r="Z1497" s="8"/>
      <c r="AA1497" s="8"/>
      <c r="AB1497" s="8"/>
      <c r="AC1497" s="8"/>
      <c r="AD1497" s="8"/>
      <c r="AE1497" s="8"/>
      <c r="AF1497" s="8"/>
      <c r="AG1497" s="8"/>
      <c r="AH1497" s="8"/>
      <c r="AI1497" s="8"/>
      <c r="AJ1497" s="8"/>
      <c r="AK1497" s="8"/>
    </row>
    <row r="1498" spans="4:37">
      <c r="D1498" s="6"/>
      <c r="E1498" s="6"/>
      <c r="F1498" s="7"/>
      <c r="G1498" s="7"/>
      <c r="H1498" s="7"/>
      <c r="I1498" s="7"/>
      <c r="J1498" s="7"/>
      <c r="K1498" s="7"/>
      <c r="L1498" s="7"/>
      <c r="M1498" s="7"/>
      <c r="N1498" s="7"/>
      <c r="O1498" s="7"/>
      <c r="P1498" s="7"/>
      <c r="Q1498" s="7"/>
      <c r="R1498" s="7"/>
      <c r="S1498" s="7"/>
      <c r="T1498" s="7"/>
      <c r="U1498" s="7"/>
      <c r="V1498" s="8"/>
      <c r="W1498" s="8"/>
      <c r="X1498" s="8"/>
      <c r="Y1498" s="8"/>
      <c r="Z1498" s="8"/>
      <c r="AA1498" s="8"/>
      <c r="AB1498" s="8"/>
      <c r="AC1498" s="8"/>
      <c r="AD1498" s="8"/>
      <c r="AE1498" s="8"/>
      <c r="AF1498" s="8"/>
      <c r="AG1498" s="8"/>
      <c r="AH1498" s="8"/>
      <c r="AI1498" s="8"/>
      <c r="AJ1498" s="8"/>
      <c r="AK1498" s="8"/>
    </row>
    <row r="1499" spans="4:37">
      <c r="D1499" s="6"/>
      <c r="E1499" s="6"/>
      <c r="F1499" s="7"/>
      <c r="G1499" s="7"/>
      <c r="H1499" s="7"/>
      <c r="I1499" s="7"/>
      <c r="J1499" s="7"/>
      <c r="K1499" s="7"/>
      <c r="L1499" s="7"/>
      <c r="M1499" s="7"/>
      <c r="N1499" s="7"/>
      <c r="O1499" s="7"/>
      <c r="P1499" s="7"/>
      <c r="Q1499" s="7"/>
      <c r="R1499" s="7"/>
      <c r="S1499" s="7"/>
      <c r="T1499" s="7"/>
      <c r="U1499" s="7"/>
      <c r="V1499" s="8"/>
      <c r="W1499" s="8"/>
      <c r="X1499" s="8"/>
      <c r="Y1499" s="8"/>
      <c r="Z1499" s="8"/>
      <c r="AA1499" s="8"/>
      <c r="AB1499" s="8"/>
      <c r="AC1499" s="8"/>
      <c r="AD1499" s="8"/>
      <c r="AE1499" s="8"/>
      <c r="AF1499" s="8"/>
      <c r="AG1499" s="8"/>
      <c r="AH1499" s="8"/>
      <c r="AI1499" s="8"/>
      <c r="AJ1499" s="8"/>
      <c r="AK1499" s="8"/>
    </row>
    <row r="1500" spans="4:37">
      <c r="D1500" s="6"/>
      <c r="E1500" s="6"/>
      <c r="F1500" s="7"/>
      <c r="G1500" s="7"/>
      <c r="H1500" s="7"/>
      <c r="I1500" s="7"/>
      <c r="J1500" s="7"/>
      <c r="K1500" s="7"/>
      <c r="L1500" s="7"/>
      <c r="M1500" s="7"/>
      <c r="N1500" s="7"/>
      <c r="O1500" s="7"/>
      <c r="P1500" s="7"/>
      <c r="Q1500" s="7"/>
      <c r="R1500" s="7"/>
      <c r="S1500" s="7"/>
      <c r="T1500" s="7"/>
      <c r="U1500" s="7"/>
      <c r="V1500" s="8"/>
      <c r="W1500" s="8"/>
      <c r="X1500" s="8"/>
      <c r="Y1500" s="8"/>
      <c r="Z1500" s="8"/>
      <c r="AA1500" s="8"/>
      <c r="AB1500" s="8"/>
      <c r="AC1500" s="8"/>
      <c r="AD1500" s="8"/>
      <c r="AE1500" s="8"/>
      <c r="AF1500" s="8"/>
      <c r="AG1500" s="8"/>
      <c r="AH1500" s="8"/>
      <c r="AI1500" s="8"/>
      <c r="AJ1500" s="8"/>
      <c r="AK1500" s="8"/>
    </row>
    <row r="1501" spans="4:37">
      <c r="D1501" s="6"/>
      <c r="E1501" s="6"/>
      <c r="F1501" s="7"/>
      <c r="G1501" s="7"/>
      <c r="H1501" s="7"/>
      <c r="I1501" s="7"/>
      <c r="J1501" s="7"/>
      <c r="K1501" s="7"/>
      <c r="L1501" s="7"/>
      <c r="M1501" s="7"/>
      <c r="N1501" s="7"/>
      <c r="O1501" s="7"/>
      <c r="P1501" s="7"/>
      <c r="Q1501" s="7"/>
      <c r="R1501" s="7"/>
      <c r="S1501" s="7"/>
      <c r="T1501" s="7"/>
      <c r="U1501" s="7"/>
      <c r="V1501" s="8"/>
      <c r="W1501" s="8"/>
      <c r="X1501" s="8"/>
      <c r="Y1501" s="8"/>
      <c r="Z1501" s="8"/>
      <c r="AA1501" s="8"/>
      <c r="AB1501" s="8"/>
      <c r="AC1501" s="8"/>
      <c r="AD1501" s="8"/>
      <c r="AE1501" s="8"/>
      <c r="AF1501" s="8"/>
      <c r="AG1501" s="8"/>
      <c r="AH1501" s="8"/>
      <c r="AI1501" s="8"/>
      <c r="AJ1501" s="8"/>
      <c r="AK1501" s="8"/>
    </row>
    <row r="1502" spans="4:37">
      <c r="D1502" s="6"/>
      <c r="E1502" s="6"/>
      <c r="F1502" s="7"/>
      <c r="G1502" s="7"/>
      <c r="H1502" s="7"/>
      <c r="I1502" s="7"/>
      <c r="J1502" s="7"/>
      <c r="K1502" s="7"/>
      <c r="L1502" s="7"/>
      <c r="M1502" s="7"/>
      <c r="N1502" s="7"/>
      <c r="O1502" s="7"/>
      <c r="P1502" s="7"/>
      <c r="Q1502" s="7"/>
      <c r="R1502" s="7"/>
      <c r="S1502" s="7"/>
      <c r="T1502" s="7"/>
      <c r="U1502" s="7"/>
      <c r="V1502" s="8"/>
      <c r="W1502" s="8"/>
      <c r="X1502" s="8"/>
      <c r="Y1502" s="8"/>
      <c r="Z1502" s="8"/>
      <c r="AA1502" s="8"/>
      <c r="AB1502" s="8"/>
      <c r="AC1502" s="8"/>
      <c r="AD1502" s="8"/>
      <c r="AE1502" s="8"/>
      <c r="AF1502" s="8"/>
      <c r="AG1502" s="8"/>
      <c r="AH1502" s="8"/>
      <c r="AI1502" s="8"/>
      <c r="AJ1502" s="8"/>
      <c r="AK1502" s="8"/>
    </row>
    <row r="1503" spans="4:37">
      <c r="D1503" s="6"/>
      <c r="E1503" s="6"/>
      <c r="F1503" s="7"/>
      <c r="G1503" s="7"/>
      <c r="H1503" s="7"/>
      <c r="I1503" s="7"/>
      <c r="J1503" s="7"/>
      <c r="K1503" s="7"/>
      <c r="L1503" s="7"/>
      <c r="M1503" s="7"/>
      <c r="N1503" s="7"/>
      <c r="O1503" s="7"/>
      <c r="P1503" s="7"/>
      <c r="Q1503" s="7"/>
      <c r="R1503" s="7"/>
      <c r="S1503" s="7"/>
      <c r="T1503" s="7"/>
      <c r="U1503" s="7"/>
      <c r="V1503" s="8"/>
      <c r="W1503" s="8"/>
      <c r="X1503" s="8"/>
      <c r="Y1503" s="8"/>
      <c r="Z1503" s="8"/>
      <c r="AA1503" s="8"/>
      <c r="AB1503" s="8"/>
      <c r="AC1503" s="8"/>
      <c r="AD1503" s="8"/>
      <c r="AE1503" s="8"/>
      <c r="AF1503" s="8"/>
      <c r="AG1503" s="8"/>
      <c r="AH1503" s="8"/>
      <c r="AI1503" s="8"/>
      <c r="AJ1503" s="8"/>
      <c r="AK1503" s="8"/>
    </row>
    <row r="1504" spans="4:37">
      <c r="D1504" s="6"/>
      <c r="E1504" s="6"/>
      <c r="F1504" s="7"/>
      <c r="G1504" s="7"/>
      <c r="H1504" s="7"/>
      <c r="I1504" s="7"/>
      <c r="J1504" s="7"/>
      <c r="K1504" s="7"/>
      <c r="L1504" s="7"/>
      <c r="M1504" s="7"/>
      <c r="N1504" s="7"/>
      <c r="O1504" s="7"/>
      <c r="P1504" s="7"/>
      <c r="Q1504" s="7"/>
      <c r="R1504" s="7"/>
      <c r="S1504" s="7"/>
      <c r="T1504" s="7"/>
      <c r="U1504" s="7"/>
      <c r="V1504" s="8"/>
      <c r="W1504" s="8"/>
      <c r="X1504" s="8"/>
      <c r="Y1504" s="8"/>
      <c r="Z1504" s="8"/>
      <c r="AA1504" s="8"/>
      <c r="AB1504" s="8"/>
      <c r="AC1504" s="8"/>
      <c r="AD1504" s="8"/>
      <c r="AE1504" s="8"/>
      <c r="AF1504" s="8"/>
      <c r="AG1504" s="8"/>
      <c r="AH1504" s="8"/>
      <c r="AI1504" s="8"/>
      <c r="AJ1504" s="8"/>
      <c r="AK1504" s="8"/>
    </row>
    <row r="1505" spans="4:37">
      <c r="D1505" s="6"/>
      <c r="E1505" s="6"/>
      <c r="F1505" s="7"/>
      <c r="G1505" s="7"/>
      <c r="H1505" s="7"/>
      <c r="I1505" s="7"/>
      <c r="J1505" s="7"/>
      <c r="K1505" s="7"/>
      <c r="L1505" s="7"/>
      <c r="M1505" s="7"/>
      <c r="N1505" s="7"/>
      <c r="O1505" s="7"/>
      <c r="P1505" s="7"/>
      <c r="Q1505" s="7"/>
      <c r="R1505" s="7"/>
      <c r="S1505" s="7"/>
      <c r="T1505" s="7"/>
      <c r="U1505" s="7"/>
      <c r="V1505" s="8"/>
      <c r="W1505" s="8"/>
      <c r="X1505" s="8"/>
      <c r="Y1505" s="8"/>
      <c r="Z1505" s="8"/>
      <c r="AA1505" s="8"/>
      <c r="AB1505" s="8"/>
      <c r="AC1505" s="8"/>
      <c r="AD1505" s="8"/>
      <c r="AE1505" s="8"/>
      <c r="AF1505" s="8"/>
      <c r="AG1505" s="8"/>
      <c r="AH1505" s="8"/>
      <c r="AI1505" s="8"/>
      <c r="AJ1505" s="8"/>
      <c r="AK1505" s="8"/>
    </row>
    <row r="1506" spans="4:37">
      <c r="D1506" s="6"/>
      <c r="E1506" s="6"/>
      <c r="F1506" s="7"/>
      <c r="G1506" s="7"/>
      <c r="H1506" s="7"/>
      <c r="I1506" s="7"/>
      <c r="J1506" s="7"/>
      <c r="K1506" s="7"/>
      <c r="L1506" s="7"/>
      <c r="M1506" s="7"/>
      <c r="N1506" s="7"/>
      <c r="O1506" s="7"/>
      <c r="P1506" s="7"/>
      <c r="Q1506" s="7"/>
      <c r="R1506" s="7"/>
      <c r="S1506" s="7"/>
      <c r="T1506" s="7"/>
      <c r="U1506" s="7"/>
      <c r="V1506" s="8"/>
      <c r="W1506" s="8"/>
      <c r="X1506" s="8"/>
      <c r="Y1506" s="8"/>
      <c r="Z1506" s="8"/>
      <c r="AA1506" s="8"/>
      <c r="AB1506" s="8"/>
      <c r="AC1506" s="8"/>
      <c r="AD1506" s="8"/>
      <c r="AE1506" s="8"/>
      <c r="AF1506" s="8"/>
      <c r="AG1506" s="8"/>
      <c r="AH1506" s="8"/>
      <c r="AI1506" s="8"/>
      <c r="AJ1506" s="8"/>
      <c r="AK1506" s="8"/>
    </row>
    <row r="1507" spans="4:37">
      <c r="D1507" s="6"/>
      <c r="E1507" s="6"/>
      <c r="F1507" s="7"/>
      <c r="G1507" s="7"/>
      <c r="H1507" s="7"/>
      <c r="I1507" s="7"/>
      <c r="J1507" s="7"/>
      <c r="K1507" s="7"/>
      <c r="L1507" s="7"/>
      <c r="M1507" s="7"/>
      <c r="N1507" s="7"/>
      <c r="O1507" s="7"/>
      <c r="P1507" s="7"/>
      <c r="Q1507" s="7"/>
      <c r="R1507" s="7"/>
      <c r="S1507" s="7"/>
      <c r="T1507" s="7"/>
      <c r="U1507" s="7"/>
      <c r="V1507" s="8"/>
      <c r="W1507" s="8"/>
      <c r="X1507" s="8"/>
      <c r="Y1507" s="8"/>
      <c r="Z1507" s="8"/>
      <c r="AA1507" s="8"/>
      <c r="AB1507" s="8"/>
      <c r="AC1507" s="8"/>
      <c r="AD1507" s="8"/>
      <c r="AE1507" s="8"/>
      <c r="AF1507" s="8"/>
      <c r="AG1507" s="8"/>
      <c r="AH1507" s="8"/>
      <c r="AI1507" s="8"/>
      <c r="AJ1507" s="8"/>
      <c r="AK1507" s="8"/>
    </row>
    <row r="1508" spans="4:37">
      <c r="D1508" s="6"/>
      <c r="E1508" s="6"/>
      <c r="F1508" s="7"/>
      <c r="G1508" s="7"/>
      <c r="H1508" s="7"/>
      <c r="I1508" s="7"/>
      <c r="J1508" s="7"/>
      <c r="K1508" s="7"/>
      <c r="L1508" s="7"/>
      <c r="M1508" s="7"/>
      <c r="N1508" s="7"/>
      <c r="O1508" s="7"/>
      <c r="P1508" s="7"/>
      <c r="Q1508" s="7"/>
      <c r="R1508" s="7"/>
      <c r="S1508" s="7"/>
      <c r="T1508" s="7"/>
      <c r="U1508" s="7"/>
      <c r="V1508" s="8"/>
      <c r="W1508" s="8"/>
      <c r="X1508" s="8"/>
      <c r="Y1508" s="8"/>
      <c r="Z1508" s="8"/>
      <c r="AA1508" s="8"/>
      <c r="AB1508" s="8"/>
      <c r="AC1508" s="8"/>
      <c r="AD1508" s="8"/>
      <c r="AE1508" s="8"/>
      <c r="AF1508" s="8"/>
      <c r="AG1508" s="8"/>
      <c r="AH1508" s="8"/>
      <c r="AI1508" s="8"/>
      <c r="AJ1508" s="8"/>
      <c r="AK1508" s="8"/>
    </row>
    <row r="1509" spans="4:37">
      <c r="D1509" s="6"/>
      <c r="E1509" s="6"/>
      <c r="F1509" s="7"/>
      <c r="G1509" s="7"/>
      <c r="H1509" s="7"/>
      <c r="I1509" s="7"/>
      <c r="J1509" s="7"/>
      <c r="K1509" s="7"/>
      <c r="L1509" s="7"/>
      <c r="M1509" s="7"/>
      <c r="N1509" s="7"/>
      <c r="O1509" s="7"/>
      <c r="P1509" s="7"/>
      <c r="Q1509" s="7"/>
      <c r="R1509" s="7"/>
      <c r="S1509" s="7"/>
      <c r="T1509" s="7"/>
      <c r="U1509" s="7"/>
      <c r="V1509" s="8"/>
      <c r="W1509" s="8"/>
      <c r="X1509" s="8"/>
      <c r="Y1509" s="8"/>
      <c r="Z1509" s="8"/>
      <c r="AA1509" s="8"/>
      <c r="AB1509" s="8"/>
      <c r="AC1509" s="8"/>
      <c r="AD1509" s="8"/>
      <c r="AE1509" s="8"/>
      <c r="AF1509" s="8"/>
      <c r="AG1509" s="8"/>
      <c r="AH1509" s="8"/>
      <c r="AI1509" s="8"/>
      <c r="AJ1509" s="8"/>
      <c r="AK1509" s="8"/>
    </row>
    <row r="1510" spans="4:37">
      <c r="D1510" s="6"/>
      <c r="E1510" s="6"/>
      <c r="F1510" s="7"/>
      <c r="G1510" s="7"/>
      <c r="H1510" s="7"/>
      <c r="I1510" s="7"/>
      <c r="J1510" s="7"/>
      <c r="K1510" s="7"/>
      <c r="L1510" s="7"/>
      <c r="M1510" s="7"/>
      <c r="N1510" s="7"/>
      <c r="O1510" s="7"/>
      <c r="P1510" s="7"/>
      <c r="Q1510" s="7"/>
      <c r="R1510" s="7"/>
      <c r="S1510" s="7"/>
      <c r="T1510" s="7"/>
      <c r="U1510" s="7"/>
      <c r="V1510" s="8"/>
      <c r="W1510" s="8"/>
      <c r="X1510" s="8"/>
      <c r="Y1510" s="8"/>
      <c r="Z1510" s="8"/>
      <c r="AA1510" s="8"/>
      <c r="AB1510" s="8"/>
      <c r="AC1510" s="8"/>
      <c r="AD1510" s="8"/>
      <c r="AE1510" s="8"/>
      <c r="AF1510" s="8"/>
      <c r="AG1510" s="8"/>
      <c r="AH1510" s="8"/>
      <c r="AI1510" s="8"/>
      <c r="AJ1510" s="8"/>
      <c r="AK1510" s="8"/>
    </row>
    <row r="1511" spans="4:37">
      <c r="D1511" s="6"/>
      <c r="E1511" s="6"/>
      <c r="F1511" s="7"/>
      <c r="G1511" s="7"/>
      <c r="H1511" s="7"/>
      <c r="I1511" s="7"/>
      <c r="J1511" s="7"/>
      <c r="K1511" s="7"/>
      <c r="L1511" s="7"/>
      <c r="M1511" s="7"/>
      <c r="N1511" s="7"/>
      <c r="O1511" s="7"/>
      <c r="P1511" s="7"/>
      <c r="Q1511" s="7"/>
      <c r="R1511" s="7"/>
      <c r="S1511" s="7"/>
      <c r="T1511" s="7"/>
      <c r="U1511" s="7"/>
      <c r="V1511" s="8"/>
      <c r="W1511" s="8"/>
      <c r="X1511" s="8"/>
      <c r="Y1511" s="8"/>
      <c r="Z1511" s="8"/>
      <c r="AA1511" s="8"/>
      <c r="AB1511" s="8"/>
      <c r="AC1511" s="8"/>
      <c r="AD1511" s="8"/>
      <c r="AE1511" s="8"/>
      <c r="AF1511" s="8"/>
      <c r="AG1511" s="8"/>
      <c r="AH1511" s="8"/>
      <c r="AI1511" s="8"/>
      <c r="AJ1511" s="8"/>
      <c r="AK1511" s="8"/>
    </row>
    <row r="1512" spans="4:37">
      <c r="D1512" s="6"/>
      <c r="E1512" s="6"/>
      <c r="F1512" s="7"/>
      <c r="G1512" s="7"/>
      <c r="H1512" s="7"/>
      <c r="I1512" s="7"/>
      <c r="J1512" s="7"/>
      <c r="K1512" s="7"/>
      <c r="L1512" s="7"/>
      <c r="M1512" s="7"/>
      <c r="N1512" s="7"/>
      <c r="O1512" s="7"/>
      <c r="P1512" s="7"/>
      <c r="Q1512" s="7"/>
      <c r="R1512" s="7"/>
      <c r="S1512" s="7"/>
      <c r="T1512" s="7"/>
      <c r="U1512" s="7"/>
      <c r="V1512" s="8"/>
      <c r="W1512" s="8"/>
      <c r="X1512" s="8"/>
      <c r="Y1512" s="8"/>
      <c r="Z1512" s="8"/>
      <c r="AA1512" s="8"/>
      <c r="AB1512" s="8"/>
      <c r="AC1512" s="8"/>
      <c r="AD1512" s="8"/>
      <c r="AE1512" s="8"/>
      <c r="AF1512" s="8"/>
      <c r="AG1512" s="8"/>
      <c r="AH1512" s="8"/>
      <c r="AI1512" s="8"/>
      <c r="AJ1512" s="8"/>
      <c r="AK1512" s="8"/>
    </row>
    <row r="1513" spans="4:37">
      <c r="D1513" s="6"/>
      <c r="E1513" s="6"/>
      <c r="F1513" s="7"/>
      <c r="G1513" s="7"/>
      <c r="H1513" s="7"/>
      <c r="I1513" s="7"/>
      <c r="J1513" s="7"/>
      <c r="K1513" s="7"/>
      <c r="L1513" s="7"/>
      <c r="M1513" s="7"/>
      <c r="N1513" s="7"/>
      <c r="O1513" s="7"/>
      <c r="P1513" s="7"/>
      <c r="Q1513" s="7"/>
      <c r="R1513" s="7"/>
      <c r="S1513" s="7"/>
      <c r="T1513" s="7"/>
      <c r="U1513" s="7"/>
      <c r="V1513" s="8"/>
      <c r="W1513" s="8"/>
      <c r="X1513" s="8"/>
      <c r="Y1513" s="8"/>
      <c r="Z1513" s="8"/>
      <c r="AA1513" s="8"/>
      <c r="AB1513" s="8"/>
      <c r="AC1513" s="8"/>
      <c r="AD1513" s="8"/>
      <c r="AE1513" s="8"/>
      <c r="AF1513" s="8"/>
      <c r="AG1513" s="8"/>
      <c r="AH1513" s="8"/>
      <c r="AI1513" s="8"/>
      <c r="AJ1513" s="8"/>
      <c r="AK1513" s="8"/>
    </row>
    <row r="1514" spans="4:37">
      <c r="D1514" s="6"/>
      <c r="E1514" s="6"/>
      <c r="F1514" s="7"/>
      <c r="G1514" s="7"/>
      <c r="H1514" s="7"/>
      <c r="I1514" s="7"/>
      <c r="J1514" s="7"/>
      <c r="K1514" s="7"/>
      <c r="L1514" s="7"/>
      <c r="M1514" s="7"/>
      <c r="N1514" s="7"/>
      <c r="O1514" s="7"/>
      <c r="P1514" s="7"/>
      <c r="Q1514" s="7"/>
      <c r="R1514" s="7"/>
      <c r="S1514" s="7"/>
      <c r="T1514" s="7"/>
      <c r="U1514" s="7"/>
      <c r="V1514" s="8"/>
      <c r="W1514" s="8"/>
      <c r="X1514" s="8"/>
      <c r="Y1514" s="8"/>
      <c r="Z1514" s="8"/>
      <c r="AA1514" s="8"/>
      <c r="AB1514" s="8"/>
      <c r="AC1514" s="8"/>
      <c r="AD1514" s="8"/>
      <c r="AE1514" s="8"/>
      <c r="AF1514" s="8"/>
      <c r="AG1514" s="8"/>
      <c r="AH1514" s="8"/>
      <c r="AI1514" s="8"/>
      <c r="AJ1514" s="8"/>
      <c r="AK1514" s="8"/>
    </row>
    <row r="1515" spans="4:37">
      <c r="D1515" s="6"/>
      <c r="E1515" s="6"/>
      <c r="F1515" s="7"/>
      <c r="G1515" s="7"/>
      <c r="H1515" s="7"/>
      <c r="I1515" s="7"/>
      <c r="J1515" s="7"/>
      <c r="K1515" s="7"/>
      <c r="L1515" s="7"/>
      <c r="M1515" s="7"/>
      <c r="N1515" s="7"/>
      <c r="O1515" s="7"/>
      <c r="P1515" s="7"/>
      <c r="Q1515" s="7"/>
      <c r="R1515" s="7"/>
      <c r="S1515" s="7"/>
      <c r="T1515" s="7"/>
      <c r="U1515" s="7"/>
      <c r="V1515" s="8"/>
      <c r="W1515" s="8"/>
      <c r="X1515" s="8"/>
      <c r="Y1515" s="8"/>
      <c r="Z1515" s="8"/>
      <c r="AA1515" s="8"/>
      <c r="AB1515" s="8"/>
      <c r="AC1515" s="8"/>
      <c r="AD1515" s="8"/>
      <c r="AE1515" s="8"/>
      <c r="AF1515" s="8"/>
      <c r="AG1515" s="8"/>
      <c r="AH1515" s="8"/>
      <c r="AI1515" s="8"/>
      <c r="AJ1515" s="8"/>
      <c r="AK1515" s="8"/>
    </row>
    <row r="1516" spans="4:37">
      <c r="D1516" s="6"/>
      <c r="E1516" s="6"/>
      <c r="F1516" s="7"/>
      <c r="G1516" s="7"/>
      <c r="H1516" s="7"/>
      <c r="I1516" s="7"/>
      <c r="J1516" s="7"/>
      <c r="K1516" s="7"/>
      <c r="L1516" s="7"/>
      <c r="M1516" s="7"/>
      <c r="N1516" s="7"/>
      <c r="O1516" s="7"/>
      <c r="P1516" s="7"/>
      <c r="Q1516" s="7"/>
      <c r="R1516" s="7"/>
      <c r="S1516" s="7"/>
      <c r="T1516" s="7"/>
      <c r="U1516" s="7"/>
      <c r="V1516" s="8"/>
      <c r="W1516" s="8"/>
      <c r="X1516" s="8"/>
      <c r="Y1516" s="8"/>
      <c r="Z1516" s="8"/>
      <c r="AA1516" s="8"/>
      <c r="AB1516" s="8"/>
      <c r="AC1516" s="8"/>
      <c r="AD1516" s="8"/>
      <c r="AE1516" s="8"/>
      <c r="AF1516" s="8"/>
      <c r="AG1516" s="8"/>
      <c r="AH1516" s="8"/>
      <c r="AI1516" s="8"/>
      <c r="AJ1516" s="8"/>
      <c r="AK1516" s="8"/>
    </row>
    <row r="1517" spans="4:37">
      <c r="D1517" s="6"/>
      <c r="E1517" s="6"/>
      <c r="F1517" s="7"/>
      <c r="G1517" s="7"/>
      <c r="H1517" s="7"/>
      <c r="I1517" s="7"/>
      <c r="J1517" s="7"/>
      <c r="K1517" s="7"/>
      <c r="L1517" s="7"/>
      <c r="M1517" s="7"/>
      <c r="N1517" s="7"/>
      <c r="O1517" s="7"/>
      <c r="P1517" s="7"/>
      <c r="Q1517" s="7"/>
      <c r="R1517" s="7"/>
      <c r="S1517" s="7"/>
      <c r="T1517" s="7"/>
      <c r="U1517" s="7"/>
      <c r="V1517" s="8"/>
      <c r="W1517" s="8"/>
      <c r="X1517" s="8"/>
      <c r="Y1517" s="8"/>
      <c r="Z1517" s="8"/>
      <c r="AA1517" s="8"/>
      <c r="AB1517" s="8"/>
      <c r="AC1517" s="8"/>
      <c r="AD1517" s="8"/>
      <c r="AE1517" s="8"/>
      <c r="AF1517" s="8"/>
      <c r="AG1517" s="8"/>
      <c r="AH1517" s="8"/>
      <c r="AI1517" s="8"/>
      <c r="AJ1517" s="8"/>
      <c r="AK1517" s="8"/>
    </row>
    <row r="1518" spans="4:37">
      <c r="D1518" s="6"/>
      <c r="E1518" s="6"/>
      <c r="F1518" s="7"/>
      <c r="G1518" s="7"/>
      <c r="H1518" s="7"/>
      <c r="I1518" s="7"/>
      <c r="J1518" s="7"/>
      <c r="K1518" s="7"/>
      <c r="L1518" s="7"/>
      <c r="M1518" s="7"/>
      <c r="N1518" s="7"/>
      <c r="O1518" s="7"/>
      <c r="P1518" s="7"/>
      <c r="Q1518" s="7"/>
      <c r="R1518" s="7"/>
      <c r="S1518" s="7"/>
      <c r="T1518" s="7"/>
      <c r="U1518" s="7"/>
      <c r="V1518" s="8"/>
      <c r="W1518" s="8"/>
      <c r="X1518" s="8"/>
      <c r="Y1518" s="8"/>
      <c r="Z1518" s="8"/>
      <c r="AA1518" s="8"/>
      <c r="AB1518" s="8"/>
      <c r="AC1518" s="8"/>
      <c r="AD1518" s="8"/>
      <c r="AE1518" s="8"/>
      <c r="AF1518" s="8"/>
      <c r="AG1518" s="8"/>
      <c r="AH1518" s="8"/>
      <c r="AI1518" s="8"/>
      <c r="AJ1518" s="8"/>
      <c r="AK1518" s="8"/>
    </row>
    <row r="1519" spans="4:37">
      <c r="D1519" s="6"/>
      <c r="E1519" s="6"/>
      <c r="F1519" s="7"/>
      <c r="G1519" s="7"/>
      <c r="H1519" s="7"/>
      <c r="I1519" s="7"/>
      <c r="J1519" s="7"/>
      <c r="K1519" s="7"/>
      <c r="L1519" s="7"/>
      <c r="M1519" s="7"/>
      <c r="N1519" s="7"/>
      <c r="O1519" s="7"/>
      <c r="P1519" s="7"/>
      <c r="Q1519" s="7"/>
      <c r="R1519" s="7"/>
      <c r="S1519" s="7"/>
      <c r="T1519" s="7"/>
      <c r="U1519" s="7"/>
      <c r="V1519" s="8"/>
      <c r="W1519" s="8"/>
      <c r="X1519" s="8"/>
      <c r="Y1519" s="8"/>
      <c r="Z1519" s="8"/>
      <c r="AA1519" s="8"/>
      <c r="AB1519" s="8"/>
      <c r="AC1519" s="8"/>
      <c r="AD1519" s="8"/>
      <c r="AE1519" s="8"/>
      <c r="AF1519" s="8"/>
      <c r="AG1519" s="8"/>
      <c r="AH1519" s="8"/>
      <c r="AI1519" s="8"/>
      <c r="AJ1519" s="8"/>
      <c r="AK1519" s="8"/>
    </row>
    <row r="1520" spans="4:37">
      <c r="D1520" s="6"/>
      <c r="E1520" s="6"/>
      <c r="F1520" s="7"/>
      <c r="G1520" s="7"/>
      <c r="H1520" s="7"/>
      <c r="I1520" s="7"/>
      <c r="J1520" s="7"/>
      <c r="K1520" s="7"/>
      <c r="L1520" s="7"/>
      <c r="M1520" s="7"/>
      <c r="N1520" s="7"/>
      <c r="O1520" s="7"/>
      <c r="P1520" s="7"/>
      <c r="Q1520" s="7"/>
      <c r="R1520" s="7"/>
      <c r="S1520" s="7"/>
      <c r="T1520" s="7"/>
      <c r="U1520" s="7"/>
      <c r="V1520" s="8"/>
      <c r="W1520" s="8"/>
      <c r="X1520" s="8"/>
      <c r="Y1520" s="8"/>
      <c r="Z1520" s="8"/>
      <c r="AA1520" s="8"/>
      <c r="AB1520" s="8"/>
      <c r="AC1520" s="8"/>
      <c r="AD1520" s="8"/>
      <c r="AE1520" s="8"/>
      <c r="AF1520" s="8"/>
      <c r="AG1520" s="8"/>
      <c r="AH1520" s="8"/>
      <c r="AI1520" s="8"/>
      <c r="AJ1520" s="8"/>
      <c r="AK1520" s="8"/>
    </row>
    <row r="1521" spans="4:37">
      <c r="D1521" s="6"/>
      <c r="E1521" s="6"/>
      <c r="F1521" s="7"/>
      <c r="G1521" s="7"/>
      <c r="H1521" s="7"/>
      <c r="I1521" s="7"/>
      <c r="J1521" s="7"/>
      <c r="K1521" s="7"/>
      <c r="L1521" s="7"/>
      <c r="M1521" s="7"/>
      <c r="N1521" s="7"/>
      <c r="O1521" s="7"/>
      <c r="P1521" s="7"/>
      <c r="Q1521" s="7"/>
      <c r="R1521" s="7"/>
      <c r="S1521" s="7"/>
      <c r="T1521" s="7"/>
      <c r="U1521" s="7"/>
      <c r="V1521" s="8"/>
      <c r="W1521" s="8"/>
      <c r="X1521" s="8"/>
      <c r="Y1521" s="8"/>
      <c r="Z1521" s="8"/>
      <c r="AA1521" s="8"/>
      <c r="AB1521" s="8"/>
      <c r="AC1521" s="8"/>
      <c r="AD1521" s="8"/>
      <c r="AE1521" s="8"/>
      <c r="AF1521" s="8"/>
      <c r="AG1521" s="8"/>
      <c r="AH1521" s="8"/>
      <c r="AI1521" s="8"/>
      <c r="AJ1521" s="8"/>
      <c r="AK1521" s="8"/>
    </row>
    <row r="1522" spans="4:37">
      <c r="D1522" s="6"/>
      <c r="E1522" s="6"/>
      <c r="F1522" s="7"/>
      <c r="G1522" s="7"/>
      <c r="H1522" s="7"/>
      <c r="I1522" s="7"/>
      <c r="J1522" s="7"/>
      <c r="K1522" s="7"/>
      <c r="L1522" s="7"/>
      <c r="M1522" s="7"/>
      <c r="N1522" s="7"/>
      <c r="O1522" s="7"/>
      <c r="P1522" s="7"/>
      <c r="Q1522" s="7"/>
      <c r="R1522" s="7"/>
      <c r="S1522" s="7"/>
      <c r="T1522" s="7"/>
      <c r="U1522" s="7"/>
      <c r="V1522" s="8"/>
      <c r="W1522" s="8"/>
      <c r="X1522" s="8"/>
      <c r="Y1522" s="8"/>
      <c r="Z1522" s="8"/>
      <c r="AA1522" s="8"/>
      <c r="AB1522" s="8"/>
      <c r="AC1522" s="8"/>
      <c r="AD1522" s="8"/>
      <c r="AE1522" s="8"/>
      <c r="AF1522" s="8"/>
      <c r="AG1522" s="8"/>
      <c r="AH1522" s="8"/>
      <c r="AI1522" s="8"/>
      <c r="AJ1522" s="8"/>
      <c r="AK1522" s="8"/>
    </row>
    <row r="1523" spans="4:37">
      <c r="D1523" s="6"/>
      <c r="E1523" s="6"/>
      <c r="F1523" s="7"/>
      <c r="G1523" s="7"/>
      <c r="H1523" s="7"/>
      <c r="I1523" s="7"/>
      <c r="J1523" s="7"/>
      <c r="K1523" s="7"/>
      <c r="L1523" s="7"/>
      <c r="M1523" s="7"/>
      <c r="N1523" s="7"/>
      <c r="O1523" s="7"/>
      <c r="P1523" s="7"/>
      <c r="Q1523" s="7"/>
      <c r="R1523" s="7"/>
      <c r="S1523" s="7"/>
      <c r="T1523" s="7"/>
      <c r="U1523" s="7"/>
      <c r="V1523" s="8"/>
      <c r="W1523" s="8"/>
      <c r="X1523" s="8"/>
      <c r="Y1523" s="8"/>
      <c r="Z1523" s="8"/>
      <c r="AA1523" s="8"/>
      <c r="AB1523" s="8"/>
      <c r="AC1523" s="8"/>
      <c r="AD1523" s="8"/>
      <c r="AE1523" s="8"/>
      <c r="AF1523" s="8"/>
      <c r="AG1523" s="8"/>
      <c r="AH1523" s="8"/>
      <c r="AI1523" s="8"/>
      <c r="AJ1523" s="8"/>
      <c r="AK1523" s="8"/>
    </row>
    <row r="1524" spans="4:37">
      <c r="D1524" s="6"/>
      <c r="E1524" s="6"/>
      <c r="F1524" s="7"/>
      <c r="G1524" s="7"/>
      <c r="H1524" s="7"/>
      <c r="I1524" s="7"/>
      <c r="J1524" s="7"/>
      <c r="K1524" s="7"/>
      <c r="L1524" s="7"/>
      <c r="M1524" s="7"/>
      <c r="N1524" s="7"/>
      <c r="O1524" s="7"/>
      <c r="P1524" s="7"/>
      <c r="Q1524" s="7"/>
      <c r="R1524" s="7"/>
      <c r="S1524" s="7"/>
      <c r="T1524" s="7"/>
      <c r="U1524" s="7"/>
      <c r="V1524" s="8"/>
      <c r="W1524" s="8"/>
      <c r="X1524" s="8"/>
      <c r="Y1524" s="8"/>
      <c r="Z1524" s="8"/>
      <c r="AA1524" s="8"/>
      <c r="AB1524" s="8"/>
      <c r="AC1524" s="8"/>
      <c r="AD1524" s="8"/>
      <c r="AE1524" s="8"/>
      <c r="AF1524" s="8"/>
      <c r="AG1524" s="8"/>
      <c r="AH1524" s="8"/>
      <c r="AI1524" s="8"/>
      <c r="AJ1524" s="8"/>
      <c r="AK1524" s="8"/>
    </row>
    <row r="1525" spans="4:37">
      <c r="D1525" s="6"/>
      <c r="E1525" s="6"/>
      <c r="F1525" s="7"/>
      <c r="G1525" s="7"/>
      <c r="H1525" s="7"/>
      <c r="I1525" s="7"/>
      <c r="J1525" s="7"/>
      <c r="K1525" s="7"/>
      <c r="L1525" s="7"/>
      <c r="M1525" s="7"/>
      <c r="N1525" s="7"/>
      <c r="O1525" s="7"/>
      <c r="P1525" s="7"/>
      <c r="Q1525" s="7"/>
      <c r="R1525" s="7"/>
      <c r="S1525" s="7"/>
      <c r="T1525" s="7"/>
      <c r="U1525" s="7"/>
      <c r="V1525" s="8"/>
      <c r="W1525" s="8"/>
      <c r="X1525" s="8"/>
      <c r="Y1525" s="8"/>
      <c r="Z1525" s="8"/>
      <c r="AA1525" s="8"/>
      <c r="AB1525" s="8"/>
      <c r="AC1525" s="8"/>
      <c r="AD1525" s="8"/>
      <c r="AE1525" s="8"/>
      <c r="AF1525" s="8"/>
      <c r="AG1525" s="8"/>
      <c r="AH1525" s="8"/>
      <c r="AI1525" s="8"/>
      <c r="AJ1525" s="8"/>
      <c r="AK1525" s="8"/>
    </row>
    <row r="1526" spans="4:37">
      <c r="D1526" s="6"/>
      <c r="E1526" s="6"/>
      <c r="F1526" s="7"/>
      <c r="G1526" s="7"/>
      <c r="H1526" s="7"/>
      <c r="I1526" s="7"/>
      <c r="J1526" s="7"/>
      <c r="K1526" s="7"/>
      <c r="L1526" s="7"/>
      <c r="M1526" s="7"/>
      <c r="N1526" s="7"/>
      <c r="O1526" s="7"/>
      <c r="P1526" s="7"/>
      <c r="Q1526" s="7"/>
      <c r="R1526" s="7"/>
      <c r="S1526" s="7"/>
      <c r="T1526" s="7"/>
      <c r="U1526" s="7"/>
      <c r="V1526" s="8"/>
      <c r="W1526" s="8"/>
      <c r="X1526" s="8"/>
      <c r="Y1526" s="8"/>
      <c r="Z1526" s="8"/>
      <c r="AA1526" s="8"/>
      <c r="AB1526" s="8"/>
      <c r="AC1526" s="8"/>
      <c r="AD1526" s="8"/>
      <c r="AE1526" s="8"/>
      <c r="AF1526" s="8"/>
      <c r="AG1526" s="8"/>
      <c r="AH1526" s="8"/>
      <c r="AI1526" s="8"/>
      <c r="AJ1526" s="8"/>
      <c r="AK1526" s="8"/>
    </row>
    <row r="1527" spans="4:37">
      <c r="D1527" s="6"/>
      <c r="E1527" s="6"/>
      <c r="F1527" s="7"/>
      <c r="G1527" s="7"/>
      <c r="H1527" s="7"/>
      <c r="I1527" s="7"/>
      <c r="J1527" s="7"/>
      <c r="K1527" s="7"/>
      <c r="L1527" s="7"/>
      <c r="M1527" s="7"/>
      <c r="N1527" s="7"/>
      <c r="O1527" s="7"/>
      <c r="P1527" s="7"/>
      <c r="Q1527" s="7"/>
      <c r="R1527" s="7"/>
      <c r="S1527" s="7"/>
      <c r="T1527" s="7"/>
      <c r="U1527" s="7"/>
      <c r="V1527" s="8"/>
      <c r="W1527" s="8"/>
      <c r="X1527" s="8"/>
      <c r="Y1527" s="8"/>
      <c r="Z1527" s="8"/>
      <c r="AA1527" s="8"/>
      <c r="AB1527" s="8"/>
      <c r="AC1527" s="8"/>
      <c r="AD1527" s="8"/>
      <c r="AE1527" s="8"/>
      <c r="AF1527" s="8"/>
      <c r="AG1527" s="8"/>
      <c r="AH1527" s="8"/>
      <c r="AI1527" s="8"/>
      <c r="AJ1527" s="8"/>
      <c r="AK1527" s="8"/>
    </row>
    <row r="1528" spans="4:37">
      <c r="D1528" s="6"/>
      <c r="E1528" s="6"/>
      <c r="F1528" s="7"/>
      <c r="G1528" s="7"/>
      <c r="H1528" s="7"/>
      <c r="I1528" s="7"/>
      <c r="J1528" s="7"/>
      <c r="K1528" s="7"/>
      <c r="L1528" s="7"/>
      <c r="M1528" s="7"/>
      <c r="N1528" s="7"/>
      <c r="O1528" s="7"/>
      <c r="P1528" s="7"/>
      <c r="Q1528" s="7"/>
      <c r="R1528" s="7"/>
      <c r="S1528" s="7"/>
      <c r="T1528" s="7"/>
      <c r="U1528" s="7"/>
      <c r="V1528" s="8"/>
      <c r="W1528" s="8"/>
      <c r="X1528" s="8"/>
      <c r="Y1528" s="8"/>
      <c r="Z1528" s="8"/>
      <c r="AA1528" s="8"/>
      <c r="AB1528" s="8"/>
      <c r="AC1528" s="8"/>
      <c r="AD1528" s="8"/>
      <c r="AE1528" s="8"/>
      <c r="AF1528" s="8"/>
      <c r="AG1528" s="8"/>
      <c r="AH1528" s="8"/>
      <c r="AI1528" s="8"/>
      <c r="AJ1528" s="8"/>
      <c r="AK1528" s="8"/>
    </row>
    <row r="1529" spans="4:37">
      <c r="D1529" s="6"/>
      <c r="E1529" s="6"/>
      <c r="F1529" s="7"/>
      <c r="G1529" s="7"/>
      <c r="H1529" s="7"/>
      <c r="I1529" s="7"/>
      <c r="J1529" s="7"/>
      <c r="K1529" s="7"/>
      <c r="L1529" s="7"/>
      <c r="M1529" s="7"/>
      <c r="N1529" s="7"/>
      <c r="O1529" s="7"/>
      <c r="P1529" s="7"/>
      <c r="Q1529" s="7"/>
      <c r="R1529" s="7"/>
      <c r="S1529" s="7"/>
      <c r="T1529" s="7"/>
      <c r="U1529" s="7"/>
      <c r="V1529" s="8"/>
      <c r="W1529" s="8"/>
      <c r="X1529" s="8"/>
      <c r="Y1529" s="8"/>
      <c r="Z1529" s="8"/>
      <c r="AA1529" s="8"/>
      <c r="AB1529" s="8"/>
      <c r="AC1529" s="8"/>
      <c r="AD1529" s="8"/>
      <c r="AE1529" s="8"/>
      <c r="AF1529" s="8"/>
      <c r="AG1529" s="8"/>
      <c r="AH1529" s="8"/>
      <c r="AI1529" s="8"/>
      <c r="AJ1529" s="8"/>
      <c r="AK1529" s="8"/>
    </row>
    <row r="1530" spans="4:37">
      <c r="D1530" s="6"/>
      <c r="E1530" s="6"/>
      <c r="F1530" s="7"/>
      <c r="G1530" s="7"/>
      <c r="H1530" s="7"/>
      <c r="I1530" s="7"/>
      <c r="J1530" s="7"/>
      <c r="K1530" s="7"/>
      <c r="L1530" s="7"/>
      <c r="M1530" s="7"/>
      <c r="N1530" s="7"/>
      <c r="O1530" s="7"/>
      <c r="P1530" s="7"/>
      <c r="Q1530" s="7"/>
      <c r="R1530" s="7"/>
      <c r="S1530" s="7"/>
      <c r="T1530" s="7"/>
      <c r="U1530" s="7"/>
      <c r="V1530" s="8"/>
      <c r="W1530" s="8"/>
      <c r="X1530" s="8"/>
      <c r="Y1530" s="8"/>
      <c r="Z1530" s="8"/>
      <c r="AA1530" s="8"/>
      <c r="AB1530" s="8"/>
      <c r="AC1530" s="8"/>
      <c r="AD1530" s="8"/>
      <c r="AE1530" s="8"/>
      <c r="AF1530" s="8"/>
      <c r="AG1530" s="8"/>
      <c r="AH1530" s="8"/>
      <c r="AI1530" s="8"/>
      <c r="AJ1530" s="8"/>
      <c r="AK1530" s="8"/>
    </row>
    <row r="1531" spans="4:37">
      <c r="D1531" s="6"/>
      <c r="E1531" s="6"/>
      <c r="F1531" s="7"/>
      <c r="G1531" s="7"/>
      <c r="H1531" s="7"/>
      <c r="I1531" s="7"/>
      <c r="J1531" s="7"/>
      <c r="K1531" s="7"/>
      <c r="L1531" s="7"/>
      <c r="M1531" s="7"/>
      <c r="N1531" s="7"/>
      <c r="O1531" s="7"/>
      <c r="P1531" s="7"/>
      <c r="Q1531" s="7"/>
      <c r="R1531" s="7"/>
      <c r="S1531" s="7"/>
      <c r="T1531" s="7"/>
      <c r="U1531" s="7"/>
      <c r="V1531" s="8"/>
      <c r="W1531" s="8"/>
      <c r="X1531" s="8"/>
      <c r="Y1531" s="8"/>
      <c r="Z1531" s="8"/>
      <c r="AA1531" s="8"/>
      <c r="AB1531" s="8"/>
      <c r="AC1531" s="8"/>
      <c r="AD1531" s="8"/>
      <c r="AE1531" s="8"/>
      <c r="AF1531" s="8"/>
      <c r="AG1531" s="8"/>
      <c r="AH1531" s="8"/>
      <c r="AI1531" s="8"/>
      <c r="AJ1531" s="8"/>
      <c r="AK1531" s="8"/>
    </row>
    <row r="1532" spans="4:37">
      <c r="D1532" s="6"/>
      <c r="E1532" s="6"/>
      <c r="F1532" s="7"/>
      <c r="G1532" s="7"/>
      <c r="H1532" s="7"/>
      <c r="I1532" s="7"/>
      <c r="J1532" s="7"/>
      <c r="K1532" s="7"/>
      <c r="L1532" s="7"/>
      <c r="M1532" s="7"/>
      <c r="N1532" s="7"/>
      <c r="O1532" s="7"/>
      <c r="P1532" s="7"/>
      <c r="Q1532" s="7"/>
      <c r="R1532" s="7"/>
      <c r="S1532" s="7"/>
      <c r="T1532" s="7"/>
      <c r="U1532" s="7"/>
      <c r="V1532" s="8"/>
      <c r="W1532" s="8"/>
      <c r="X1532" s="8"/>
      <c r="Y1532" s="8"/>
      <c r="Z1532" s="8"/>
      <c r="AA1532" s="8"/>
      <c r="AB1532" s="8"/>
      <c r="AC1532" s="8"/>
      <c r="AD1532" s="8"/>
      <c r="AE1532" s="8"/>
      <c r="AF1532" s="8"/>
      <c r="AG1532" s="8"/>
      <c r="AH1532" s="8"/>
      <c r="AI1532" s="8"/>
      <c r="AJ1532" s="8"/>
      <c r="AK1532" s="8"/>
    </row>
    <row r="1533" spans="4:37">
      <c r="D1533" s="6"/>
      <c r="E1533" s="6"/>
      <c r="F1533" s="7"/>
      <c r="G1533" s="7"/>
      <c r="H1533" s="7"/>
      <c r="I1533" s="7"/>
      <c r="J1533" s="7"/>
      <c r="K1533" s="7"/>
      <c r="L1533" s="7"/>
      <c r="M1533" s="7"/>
      <c r="N1533" s="7"/>
      <c r="O1533" s="7"/>
      <c r="P1533" s="7"/>
      <c r="Q1533" s="7"/>
      <c r="R1533" s="7"/>
      <c r="S1533" s="7"/>
      <c r="T1533" s="7"/>
      <c r="U1533" s="7"/>
      <c r="V1533" s="8"/>
      <c r="W1533" s="8"/>
      <c r="X1533" s="8"/>
      <c r="Y1533" s="8"/>
      <c r="Z1533" s="8"/>
      <c r="AA1533" s="8"/>
      <c r="AB1533" s="8"/>
      <c r="AC1533" s="8"/>
      <c r="AD1533" s="8"/>
      <c r="AE1533" s="8"/>
      <c r="AF1533" s="8"/>
      <c r="AG1533" s="8"/>
      <c r="AH1533" s="8"/>
      <c r="AI1533" s="8"/>
      <c r="AJ1533" s="8"/>
      <c r="AK1533" s="8"/>
    </row>
    <row r="1534" spans="4:37">
      <c r="D1534" s="6"/>
      <c r="E1534" s="6"/>
      <c r="F1534" s="7"/>
      <c r="G1534" s="7"/>
      <c r="H1534" s="7"/>
      <c r="I1534" s="7"/>
      <c r="J1534" s="7"/>
      <c r="K1534" s="7"/>
      <c r="L1534" s="7"/>
      <c r="M1534" s="7"/>
      <c r="N1534" s="7"/>
      <c r="O1534" s="7"/>
      <c r="P1534" s="7"/>
      <c r="Q1534" s="7"/>
      <c r="R1534" s="7"/>
      <c r="S1534" s="7"/>
      <c r="T1534" s="7"/>
      <c r="U1534" s="7"/>
      <c r="V1534" s="8"/>
      <c r="W1534" s="8"/>
      <c r="X1534" s="8"/>
      <c r="Y1534" s="8"/>
      <c r="Z1534" s="8"/>
      <c r="AA1534" s="8"/>
      <c r="AB1534" s="8"/>
      <c r="AC1534" s="8"/>
      <c r="AD1534" s="8"/>
      <c r="AE1534" s="8"/>
      <c r="AF1534" s="8"/>
      <c r="AG1534" s="8"/>
      <c r="AH1534" s="8"/>
      <c r="AI1534" s="8"/>
      <c r="AJ1534" s="8"/>
      <c r="AK1534" s="8"/>
    </row>
    <row r="1535" spans="4:37">
      <c r="D1535" s="6"/>
      <c r="E1535" s="6"/>
      <c r="F1535" s="7"/>
      <c r="G1535" s="7"/>
      <c r="H1535" s="7"/>
      <c r="I1535" s="7"/>
      <c r="J1535" s="7"/>
      <c r="K1535" s="7"/>
      <c r="L1535" s="7"/>
      <c r="M1535" s="7"/>
      <c r="N1535" s="7"/>
      <c r="O1535" s="7"/>
      <c r="P1535" s="7"/>
      <c r="Q1535" s="7"/>
      <c r="R1535" s="7"/>
      <c r="S1535" s="7"/>
      <c r="T1535" s="7"/>
      <c r="U1535" s="7"/>
      <c r="V1535" s="8"/>
      <c r="W1535" s="8"/>
      <c r="X1535" s="8"/>
      <c r="Y1535" s="8"/>
      <c r="Z1535" s="8"/>
      <c r="AA1535" s="8"/>
      <c r="AB1535" s="8"/>
      <c r="AC1535" s="8"/>
      <c r="AD1535" s="8"/>
      <c r="AE1535" s="8"/>
      <c r="AF1535" s="8"/>
      <c r="AG1535" s="8"/>
      <c r="AH1535" s="8"/>
      <c r="AI1535" s="8"/>
      <c r="AJ1535" s="8"/>
      <c r="AK1535" s="8"/>
    </row>
    <row r="1536" spans="4:37">
      <c r="D1536" s="6"/>
      <c r="E1536" s="6"/>
      <c r="F1536" s="7"/>
      <c r="G1536" s="7"/>
      <c r="H1536" s="7"/>
      <c r="I1536" s="7"/>
      <c r="J1536" s="7"/>
      <c r="K1536" s="7"/>
      <c r="L1536" s="7"/>
      <c r="M1536" s="7"/>
      <c r="N1536" s="7"/>
      <c r="O1536" s="7"/>
      <c r="P1536" s="7"/>
      <c r="Q1536" s="7"/>
      <c r="R1536" s="7"/>
      <c r="S1536" s="7"/>
      <c r="T1536" s="7"/>
      <c r="U1536" s="7"/>
      <c r="V1536" s="8"/>
      <c r="W1536" s="8"/>
      <c r="X1536" s="8"/>
      <c r="Y1536" s="8"/>
      <c r="Z1536" s="8"/>
      <c r="AA1536" s="8"/>
      <c r="AB1536" s="8"/>
      <c r="AC1536" s="8"/>
      <c r="AD1536" s="8"/>
      <c r="AE1536" s="8"/>
      <c r="AF1536" s="8"/>
      <c r="AG1536" s="8"/>
      <c r="AH1536" s="8"/>
      <c r="AI1536" s="8"/>
      <c r="AJ1536" s="8"/>
      <c r="AK1536" s="8"/>
    </row>
    <row r="1537" spans="4:37">
      <c r="D1537" s="6"/>
      <c r="E1537" s="6"/>
      <c r="F1537" s="7"/>
      <c r="G1537" s="7"/>
      <c r="H1537" s="7"/>
      <c r="I1537" s="7"/>
      <c r="J1537" s="7"/>
      <c r="K1537" s="7"/>
      <c r="L1537" s="7"/>
      <c r="M1537" s="7"/>
      <c r="N1537" s="7"/>
      <c r="O1537" s="7"/>
      <c r="P1537" s="7"/>
      <c r="Q1537" s="7"/>
      <c r="R1537" s="7"/>
      <c r="S1537" s="7"/>
      <c r="T1537" s="7"/>
      <c r="U1537" s="7"/>
      <c r="V1537" s="8"/>
      <c r="W1537" s="8"/>
      <c r="X1537" s="8"/>
      <c r="Y1537" s="8"/>
      <c r="Z1537" s="8"/>
      <c r="AA1537" s="8"/>
      <c r="AB1537" s="8"/>
      <c r="AC1537" s="8"/>
      <c r="AD1537" s="8"/>
      <c r="AE1537" s="8"/>
      <c r="AF1537" s="8"/>
      <c r="AG1537" s="8"/>
      <c r="AH1537" s="8"/>
      <c r="AI1537" s="8"/>
      <c r="AJ1537" s="8"/>
      <c r="AK1537" s="8"/>
    </row>
    <row r="1538" spans="4:37">
      <c r="D1538" s="6"/>
      <c r="E1538" s="6"/>
      <c r="F1538" s="7"/>
      <c r="G1538" s="7"/>
      <c r="H1538" s="7"/>
      <c r="I1538" s="7"/>
      <c r="J1538" s="7"/>
      <c r="K1538" s="7"/>
      <c r="L1538" s="7"/>
      <c r="M1538" s="7"/>
      <c r="N1538" s="7"/>
      <c r="O1538" s="7"/>
      <c r="P1538" s="7"/>
      <c r="Q1538" s="7"/>
      <c r="R1538" s="7"/>
      <c r="S1538" s="7"/>
      <c r="T1538" s="7"/>
      <c r="U1538" s="7"/>
      <c r="V1538" s="8"/>
      <c r="W1538" s="8"/>
      <c r="X1538" s="8"/>
      <c r="Y1538" s="8"/>
      <c r="Z1538" s="8"/>
      <c r="AA1538" s="8"/>
      <c r="AB1538" s="8"/>
      <c r="AC1538" s="8"/>
      <c r="AD1538" s="8"/>
      <c r="AE1538" s="8"/>
      <c r="AF1538" s="8"/>
      <c r="AG1538" s="8"/>
      <c r="AH1538" s="8"/>
      <c r="AI1538" s="8"/>
      <c r="AJ1538" s="8"/>
      <c r="AK1538" s="8"/>
    </row>
    <row r="1539" spans="4:37">
      <c r="D1539" s="6"/>
      <c r="E1539" s="6"/>
      <c r="F1539" s="7"/>
      <c r="G1539" s="7"/>
      <c r="H1539" s="7"/>
      <c r="I1539" s="7"/>
      <c r="J1539" s="7"/>
      <c r="K1539" s="7"/>
      <c r="L1539" s="7"/>
      <c r="M1539" s="7"/>
      <c r="N1539" s="7"/>
      <c r="O1539" s="7"/>
      <c r="P1539" s="7"/>
      <c r="Q1539" s="7"/>
      <c r="R1539" s="7"/>
      <c r="S1539" s="7"/>
      <c r="T1539" s="7"/>
      <c r="U1539" s="7"/>
      <c r="V1539" s="8"/>
      <c r="W1539" s="8"/>
      <c r="X1539" s="8"/>
      <c r="Y1539" s="8"/>
      <c r="Z1539" s="8"/>
      <c r="AA1539" s="8"/>
      <c r="AB1539" s="8"/>
      <c r="AC1539" s="8"/>
      <c r="AD1539" s="8"/>
      <c r="AE1539" s="8"/>
      <c r="AF1539" s="8"/>
      <c r="AG1539" s="8"/>
      <c r="AH1539" s="8"/>
      <c r="AI1539" s="8"/>
      <c r="AJ1539" s="8"/>
      <c r="AK1539" s="8"/>
    </row>
    <row r="1540" spans="4:37">
      <c r="D1540" s="6"/>
      <c r="E1540" s="6"/>
      <c r="F1540" s="7"/>
      <c r="G1540" s="7"/>
      <c r="H1540" s="7"/>
      <c r="I1540" s="7"/>
      <c r="J1540" s="7"/>
      <c r="K1540" s="7"/>
      <c r="L1540" s="7"/>
      <c r="M1540" s="7"/>
      <c r="N1540" s="7"/>
      <c r="O1540" s="7"/>
      <c r="P1540" s="7"/>
      <c r="Q1540" s="7"/>
      <c r="R1540" s="7"/>
      <c r="S1540" s="7"/>
      <c r="T1540" s="7"/>
      <c r="U1540" s="7"/>
      <c r="V1540" s="8"/>
      <c r="W1540" s="8"/>
      <c r="X1540" s="8"/>
      <c r="Y1540" s="8"/>
      <c r="Z1540" s="8"/>
      <c r="AA1540" s="8"/>
      <c r="AB1540" s="8"/>
      <c r="AC1540" s="8"/>
      <c r="AD1540" s="8"/>
      <c r="AE1540" s="8"/>
      <c r="AF1540" s="8"/>
      <c r="AG1540" s="8"/>
      <c r="AH1540" s="8"/>
      <c r="AI1540" s="8"/>
      <c r="AJ1540" s="8"/>
      <c r="AK1540" s="8"/>
    </row>
    <row r="1541" spans="4:37">
      <c r="D1541" s="6"/>
      <c r="E1541" s="6"/>
      <c r="F1541" s="7"/>
      <c r="G1541" s="7"/>
      <c r="H1541" s="7"/>
      <c r="I1541" s="7"/>
      <c r="J1541" s="7"/>
      <c r="K1541" s="7"/>
      <c r="L1541" s="7"/>
      <c r="M1541" s="7"/>
      <c r="N1541" s="7"/>
      <c r="O1541" s="7"/>
      <c r="P1541" s="7"/>
      <c r="Q1541" s="7"/>
      <c r="R1541" s="7"/>
      <c r="S1541" s="7"/>
      <c r="T1541" s="7"/>
      <c r="U1541" s="7"/>
      <c r="V1541" s="8"/>
      <c r="W1541" s="8"/>
      <c r="X1541" s="8"/>
      <c r="Y1541" s="8"/>
      <c r="Z1541" s="8"/>
      <c r="AA1541" s="8"/>
      <c r="AB1541" s="8"/>
      <c r="AC1541" s="8"/>
      <c r="AD1541" s="8"/>
      <c r="AE1541" s="8"/>
      <c r="AF1541" s="8"/>
      <c r="AG1541" s="8"/>
      <c r="AH1541" s="8"/>
      <c r="AI1541" s="8"/>
      <c r="AJ1541" s="8"/>
      <c r="AK1541" s="8"/>
    </row>
    <row r="1542" spans="4:37">
      <c r="D1542" s="6"/>
      <c r="E1542" s="6"/>
      <c r="F1542" s="7"/>
      <c r="G1542" s="7"/>
      <c r="H1542" s="7"/>
      <c r="I1542" s="7"/>
      <c r="J1542" s="7"/>
      <c r="K1542" s="7"/>
      <c r="L1542" s="7"/>
      <c r="M1542" s="7"/>
      <c r="N1542" s="7"/>
      <c r="O1542" s="7"/>
      <c r="P1542" s="7"/>
      <c r="Q1542" s="7"/>
      <c r="R1542" s="7"/>
      <c r="S1542" s="7"/>
      <c r="T1542" s="7"/>
      <c r="U1542" s="7"/>
      <c r="V1542" s="8"/>
      <c r="W1542" s="8"/>
      <c r="X1542" s="8"/>
      <c r="Y1542" s="8"/>
      <c r="Z1542" s="8"/>
      <c r="AA1542" s="8"/>
      <c r="AB1542" s="8"/>
      <c r="AC1542" s="8"/>
      <c r="AD1542" s="8"/>
      <c r="AE1542" s="8"/>
      <c r="AF1542" s="8"/>
      <c r="AG1542" s="8"/>
      <c r="AH1542" s="8"/>
      <c r="AI1542" s="8"/>
      <c r="AJ1542" s="8"/>
      <c r="AK1542" s="8"/>
    </row>
    <row r="1543" spans="4:37">
      <c r="D1543" s="6"/>
      <c r="E1543" s="6"/>
      <c r="F1543" s="7"/>
      <c r="G1543" s="7"/>
      <c r="H1543" s="7"/>
      <c r="I1543" s="7"/>
      <c r="J1543" s="7"/>
      <c r="K1543" s="7"/>
      <c r="L1543" s="7"/>
      <c r="M1543" s="7"/>
      <c r="N1543" s="7"/>
      <c r="O1543" s="7"/>
      <c r="P1543" s="7"/>
      <c r="Q1543" s="7"/>
      <c r="R1543" s="7"/>
      <c r="S1543" s="7"/>
      <c r="T1543" s="7"/>
      <c r="U1543" s="7"/>
      <c r="V1543" s="8"/>
      <c r="W1543" s="8"/>
      <c r="X1543" s="8"/>
      <c r="Y1543" s="8"/>
      <c r="Z1543" s="8"/>
      <c r="AA1543" s="8"/>
      <c r="AB1543" s="8"/>
      <c r="AC1543" s="8"/>
      <c r="AD1543" s="8"/>
      <c r="AE1543" s="8"/>
      <c r="AF1543" s="8"/>
      <c r="AG1543" s="8"/>
      <c r="AH1543" s="8"/>
      <c r="AI1543" s="8"/>
      <c r="AJ1543" s="8"/>
      <c r="AK1543" s="8"/>
    </row>
    <row r="1544" spans="4:37">
      <c r="R1544" s="7"/>
    </row>
  </sheetData>
  <dataValidations count="1">
    <dataValidation type="list" allowBlank="1" showInputMessage="1" showErrorMessage="1" sqref="WVN983044:WVN984583 WVN4:WVN1543 WLR4:WLR1543 WBV4:WBV1543 VRZ4:VRZ1543 VID4:VID1543 UYH4:UYH1543 UOL4:UOL1543 UEP4:UEP1543 TUT4:TUT1543 TKX4:TKX1543 TBB4:TBB1543 SRF4:SRF1543 SHJ4:SHJ1543 RXN4:RXN1543 RNR4:RNR1543 RDV4:RDV1543 QTZ4:QTZ1543 QKD4:QKD1543 QAH4:QAH1543 PQL4:PQL1543 PGP4:PGP1543 OWT4:OWT1543 OMX4:OMX1543 ODB4:ODB1543 NTF4:NTF1543 NJJ4:NJJ1543 MZN4:MZN1543 MPR4:MPR1543 MFV4:MFV1543 LVZ4:LVZ1543 LMD4:LMD1543 LCH4:LCH1543 KSL4:KSL1543 KIP4:KIP1543 JYT4:JYT1543 JOX4:JOX1543 JFB4:JFB1543 IVF4:IVF1543 ILJ4:ILJ1543 IBN4:IBN1543 HRR4:HRR1543 HHV4:HHV1543 GXZ4:GXZ1543 GOD4:GOD1543 GEH4:GEH1543 FUL4:FUL1543 FKP4:FKP1543 FAT4:FAT1543 EQX4:EQX1543 EHB4:EHB1543 DXF4:DXF1543 DNJ4:DNJ1543 DDN4:DDN1543 CTR4:CTR1543 CJV4:CJV1543 BZZ4:BZZ1543 BQD4:BQD1543 BGH4:BGH1543 AWL4:AWL1543 AMP4:AMP1543 ACT4:ACT1543 SX4:SX1543 JB4:JB1543 F4:F1543 WLR983044:WLR984583 WBV983044:WBV984583 VRZ983044:VRZ984583 VID983044:VID984583 UYH983044:UYH984583 UOL983044:UOL984583 UEP983044:UEP984583 TUT983044:TUT984583 TKX983044:TKX984583 TBB983044:TBB984583 SRF983044:SRF984583 SHJ983044:SHJ984583 RXN983044:RXN984583 RNR983044:RNR984583 RDV983044:RDV984583 QTZ983044:QTZ984583 QKD983044:QKD984583 QAH983044:QAH984583 PQL983044:PQL984583 PGP983044:PGP984583 OWT983044:OWT984583 OMX983044:OMX984583 ODB983044:ODB984583 NTF983044:NTF984583 NJJ983044:NJJ984583 MZN983044:MZN984583 MPR983044:MPR984583 MFV983044:MFV984583 LVZ983044:LVZ984583 LMD983044:LMD984583 LCH983044:LCH984583 KSL983044:KSL984583 KIP983044:KIP984583 JYT983044:JYT984583 JOX983044:JOX984583 JFB983044:JFB984583 IVF983044:IVF984583 ILJ983044:ILJ984583 IBN983044:IBN984583 HRR983044:HRR984583 HHV983044:HHV984583 GXZ983044:GXZ984583 GOD983044:GOD984583 GEH983044:GEH984583 FUL983044:FUL984583 FKP983044:FKP984583 FAT983044:FAT984583 EQX983044:EQX984583 EHB983044:EHB984583 DXF983044:DXF984583 DNJ983044:DNJ984583 DDN983044:DDN984583 CTR983044:CTR984583 CJV983044:CJV984583 BZZ983044:BZZ984583 BQD983044:BQD984583 BGH983044:BGH984583 AWL983044:AWL984583 AMP983044:AMP984583 ACT983044:ACT984583 SX983044:SX984583 JB983044:JB984583 F983044:F984583 WVN917508:WVN919047 WLR917508:WLR919047 WBV917508:WBV919047 VRZ917508:VRZ919047 VID917508:VID919047 UYH917508:UYH919047 UOL917508:UOL919047 UEP917508:UEP919047 TUT917508:TUT919047 TKX917508:TKX919047 TBB917508:TBB919047 SRF917508:SRF919047 SHJ917508:SHJ919047 RXN917508:RXN919047 RNR917508:RNR919047 RDV917508:RDV919047 QTZ917508:QTZ919047 QKD917508:QKD919047 QAH917508:QAH919047 PQL917508:PQL919047 PGP917508:PGP919047 OWT917508:OWT919047 OMX917508:OMX919047 ODB917508:ODB919047 NTF917508:NTF919047 NJJ917508:NJJ919047 MZN917508:MZN919047 MPR917508:MPR919047 MFV917508:MFV919047 LVZ917508:LVZ919047 LMD917508:LMD919047 LCH917508:LCH919047 KSL917508:KSL919047 KIP917508:KIP919047 JYT917508:JYT919047 JOX917508:JOX919047 JFB917508:JFB919047 IVF917508:IVF919047 ILJ917508:ILJ919047 IBN917508:IBN919047 HRR917508:HRR919047 HHV917508:HHV919047 GXZ917508:GXZ919047 GOD917508:GOD919047 GEH917508:GEH919047 FUL917508:FUL919047 FKP917508:FKP919047 FAT917508:FAT919047 EQX917508:EQX919047 EHB917508:EHB919047 DXF917508:DXF919047 DNJ917508:DNJ919047 DDN917508:DDN919047 CTR917508:CTR919047 CJV917508:CJV919047 BZZ917508:BZZ919047 BQD917508:BQD919047 BGH917508:BGH919047 AWL917508:AWL919047 AMP917508:AMP919047 ACT917508:ACT919047 SX917508:SX919047 JB917508:JB919047 F917508:F919047 WVN851972:WVN853511 WLR851972:WLR853511 WBV851972:WBV853511 VRZ851972:VRZ853511 VID851972:VID853511 UYH851972:UYH853511 UOL851972:UOL853511 UEP851972:UEP853511 TUT851972:TUT853511 TKX851972:TKX853511 TBB851972:TBB853511 SRF851972:SRF853511 SHJ851972:SHJ853511 RXN851972:RXN853511 RNR851972:RNR853511 RDV851972:RDV853511 QTZ851972:QTZ853511 QKD851972:QKD853511 QAH851972:QAH853511 PQL851972:PQL853511 PGP851972:PGP853511 OWT851972:OWT853511 OMX851972:OMX853511 ODB851972:ODB853511 NTF851972:NTF853511 NJJ851972:NJJ853511 MZN851972:MZN853511 MPR851972:MPR853511 MFV851972:MFV853511 LVZ851972:LVZ853511 LMD851972:LMD853511 LCH851972:LCH853511 KSL851972:KSL853511 KIP851972:KIP853511 JYT851972:JYT853511 JOX851972:JOX853511 JFB851972:JFB853511 IVF851972:IVF853511 ILJ851972:ILJ853511 IBN851972:IBN853511 HRR851972:HRR853511 HHV851972:HHV853511 GXZ851972:GXZ853511 GOD851972:GOD853511 GEH851972:GEH853511 FUL851972:FUL853511 FKP851972:FKP853511 FAT851972:FAT853511 EQX851972:EQX853511 EHB851972:EHB853511 DXF851972:DXF853511 DNJ851972:DNJ853511 DDN851972:DDN853511 CTR851972:CTR853511 CJV851972:CJV853511 BZZ851972:BZZ853511 BQD851972:BQD853511 BGH851972:BGH853511 AWL851972:AWL853511 AMP851972:AMP853511 ACT851972:ACT853511 SX851972:SX853511 JB851972:JB853511 F851972:F853511 WVN786436:WVN787975 WLR786436:WLR787975 WBV786436:WBV787975 VRZ786436:VRZ787975 VID786436:VID787975 UYH786436:UYH787975 UOL786436:UOL787975 UEP786436:UEP787975 TUT786436:TUT787975 TKX786436:TKX787975 TBB786436:TBB787975 SRF786436:SRF787975 SHJ786436:SHJ787975 RXN786436:RXN787975 RNR786436:RNR787975 RDV786436:RDV787975 QTZ786436:QTZ787975 QKD786436:QKD787975 QAH786436:QAH787975 PQL786436:PQL787975 PGP786436:PGP787975 OWT786436:OWT787975 OMX786436:OMX787975 ODB786436:ODB787975 NTF786436:NTF787975 NJJ786436:NJJ787975 MZN786436:MZN787975 MPR786436:MPR787975 MFV786436:MFV787975 LVZ786436:LVZ787975 LMD786436:LMD787975 LCH786436:LCH787975 KSL786436:KSL787975 KIP786436:KIP787975 JYT786436:JYT787975 JOX786436:JOX787975 JFB786436:JFB787975 IVF786436:IVF787975 ILJ786436:ILJ787975 IBN786436:IBN787975 HRR786436:HRR787975 HHV786436:HHV787975 GXZ786436:GXZ787975 GOD786436:GOD787975 GEH786436:GEH787975 FUL786436:FUL787975 FKP786436:FKP787975 FAT786436:FAT787975 EQX786436:EQX787975 EHB786436:EHB787975 DXF786436:DXF787975 DNJ786436:DNJ787975 DDN786436:DDN787975 CTR786436:CTR787975 CJV786436:CJV787975 BZZ786436:BZZ787975 BQD786436:BQD787975 BGH786436:BGH787975 AWL786436:AWL787975 AMP786436:AMP787975 ACT786436:ACT787975 SX786436:SX787975 JB786436:JB787975 F786436:F787975 WVN720900:WVN722439 WLR720900:WLR722439 WBV720900:WBV722439 VRZ720900:VRZ722439 VID720900:VID722439 UYH720900:UYH722439 UOL720900:UOL722439 UEP720900:UEP722439 TUT720900:TUT722439 TKX720900:TKX722439 TBB720900:TBB722439 SRF720900:SRF722439 SHJ720900:SHJ722439 RXN720900:RXN722439 RNR720900:RNR722439 RDV720900:RDV722439 QTZ720900:QTZ722439 QKD720900:QKD722439 QAH720900:QAH722439 PQL720900:PQL722439 PGP720900:PGP722439 OWT720900:OWT722439 OMX720900:OMX722439 ODB720900:ODB722439 NTF720900:NTF722439 NJJ720900:NJJ722439 MZN720900:MZN722439 MPR720900:MPR722439 MFV720900:MFV722439 LVZ720900:LVZ722439 LMD720900:LMD722439 LCH720900:LCH722439 KSL720900:KSL722439 KIP720900:KIP722439 JYT720900:JYT722439 JOX720900:JOX722439 JFB720900:JFB722439 IVF720900:IVF722439 ILJ720900:ILJ722439 IBN720900:IBN722439 HRR720900:HRR722439 HHV720900:HHV722439 GXZ720900:GXZ722439 GOD720900:GOD722439 GEH720900:GEH722439 FUL720900:FUL722439 FKP720900:FKP722439 FAT720900:FAT722439 EQX720900:EQX722439 EHB720900:EHB722439 DXF720900:DXF722439 DNJ720900:DNJ722439 DDN720900:DDN722439 CTR720900:CTR722439 CJV720900:CJV722439 BZZ720900:BZZ722439 BQD720900:BQD722439 BGH720900:BGH722439 AWL720900:AWL722439 AMP720900:AMP722439 ACT720900:ACT722439 SX720900:SX722439 JB720900:JB722439 F720900:F722439 WVN655364:WVN656903 WLR655364:WLR656903 WBV655364:WBV656903 VRZ655364:VRZ656903 VID655364:VID656903 UYH655364:UYH656903 UOL655364:UOL656903 UEP655364:UEP656903 TUT655364:TUT656903 TKX655364:TKX656903 TBB655364:TBB656903 SRF655364:SRF656903 SHJ655364:SHJ656903 RXN655364:RXN656903 RNR655364:RNR656903 RDV655364:RDV656903 QTZ655364:QTZ656903 QKD655364:QKD656903 QAH655364:QAH656903 PQL655364:PQL656903 PGP655364:PGP656903 OWT655364:OWT656903 OMX655364:OMX656903 ODB655364:ODB656903 NTF655364:NTF656903 NJJ655364:NJJ656903 MZN655364:MZN656903 MPR655364:MPR656903 MFV655364:MFV656903 LVZ655364:LVZ656903 LMD655364:LMD656903 LCH655364:LCH656903 KSL655364:KSL656903 KIP655364:KIP656903 JYT655364:JYT656903 JOX655364:JOX656903 JFB655364:JFB656903 IVF655364:IVF656903 ILJ655364:ILJ656903 IBN655364:IBN656903 HRR655364:HRR656903 HHV655364:HHV656903 GXZ655364:GXZ656903 GOD655364:GOD656903 GEH655364:GEH656903 FUL655364:FUL656903 FKP655364:FKP656903 FAT655364:FAT656903 EQX655364:EQX656903 EHB655364:EHB656903 DXF655364:DXF656903 DNJ655364:DNJ656903 DDN655364:DDN656903 CTR655364:CTR656903 CJV655364:CJV656903 BZZ655364:BZZ656903 BQD655364:BQD656903 BGH655364:BGH656903 AWL655364:AWL656903 AMP655364:AMP656903 ACT655364:ACT656903 SX655364:SX656903 JB655364:JB656903 F655364:F656903 WVN589828:WVN591367 WLR589828:WLR591367 WBV589828:WBV591367 VRZ589828:VRZ591367 VID589828:VID591367 UYH589828:UYH591367 UOL589828:UOL591367 UEP589828:UEP591367 TUT589828:TUT591367 TKX589828:TKX591367 TBB589828:TBB591367 SRF589828:SRF591367 SHJ589828:SHJ591367 RXN589828:RXN591367 RNR589828:RNR591367 RDV589828:RDV591367 QTZ589828:QTZ591367 QKD589828:QKD591367 QAH589828:QAH591367 PQL589828:PQL591367 PGP589828:PGP591367 OWT589828:OWT591367 OMX589828:OMX591367 ODB589828:ODB591367 NTF589828:NTF591367 NJJ589828:NJJ591367 MZN589828:MZN591367 MPR589828:MPR591367 MFV589828:MFV591367 LVZ589828:LVZ591367 LMD589828:LMD591367 LCH589828:LCH591367 KSL589828:KSL591367 KIP589828:KIP591367 JYT589828:JYT591367 JOX589828:JOX591367 JFB589828:JFB591367 IVF589828:IVF591367 ILJ589828:ILJ591367 IBN589828:IBN591367 HRR589828:HRR591367 HHV589828:HHV591367 GXZ589828:GXZ591367 GOD589828:GOD591367 GEH589828:GEH591367 FUL589828:FUL591367 FKP589828:FKP591367 FAT589828:FAT591367 EQX589828:EQX591367 EHB589828:EHB591367 DXF589828:DXF591367 DNJ589828:DNJ591367 DDN589828:DDN591367 CTR589828:CTR591367 CJV589828:CJV591367 BZZ589828:BZZ591367 BQD589828:BQD591367 BGH589828:BGH591367 AWL589828:AWL591367 AMP589828:AMP591367 ACT589828:ACT591367 SX589828:SX591367 JB589828:JB591367 F589828:F591367 WVN524292:WVN525831 WLR524292:WLR525831 WBV524292:WBV525831 VRZ524292:VRZ525831 VID524292:VID525831 UYH524292:UYH525831 UOL524292:UOL525831 UEP524292:UEP525831 TUT524292:TUT525831 TKX524292:TKX525831 TBB524292:TBB525831 SRF524292:SRF525831 SHJ524292:SHJ525831 RXN524292:RXN525831 RNR524292:RNR525831 RDV524292:RDV525831 QTZ524292:QTZ525831 QKD524292:QKD525831 QAH524292:QAH525831 PQL524292:PQL525831 PGP524292:PGP525831 OWT524292:OWT525831 OMX524292:OMX525831 ODB524292:ODB525831 NTF524292:NTF525831 NJJ524292:NJJ525831 MZN524292:MZN525831 MPR524292:MPR525831 MFV524292:MFV525831 LVZ524292:LVZ525831 LMD524292:LMD525831 LCH524292:LCH525831 KSL524292:KSL525831 KIP524292:KIP525831 JYT524292:JYT525831 JOX524292:JOX525831 JFB524292:JFB525831 IVF524292:IVF525831 ILJ524292:ILJ525831 IBN524292:IBN525831 HRR524292:HRR525831 HHV524292:HHV525831 GXZ524292:GXZ525831 GOD524292:GOD525831 GEH524292:GEH525831 FUL524292:FUL525831 FKP524292:FKP525831 FAT524292:FAT525831 EQX524292:EQX525831 EHB524292:EHB525831 DXF524292:DXF525831 DNJ524292:DNJ525831 DDN524292:DDN525831 CTR524292:CTR525831 CJV524292:CJV525831 BZZ524292:BZZ525831 BQD524292:BQD525831 BGH524292:BGH525831 AWL524292:AWL525831 AMP524292:AMP525831 ACT524292:ACT525831 SX524292:SX525831 JB524292:JB525831 F524292:F525831 WVN458756:WVN460295 WLR458756:WLR460295 WBV458756:WBV460295 VRZ458756:VRZ460295 VID458756:VID460295 UYH458756:UYH460295 UOL458756:UOL460295 UEP458756:UEP460295 TUT458756:TUT460295 TKX458756:TKX460295 TBB458756:TBB460295 SRF458756:SRF460295 SHJ458756:SHJ460295 RXN458756:RXN460295 RNR458756:RNR460295 RDV458756:RDV460295 QTZ458756:QTZ460295 QKD458756:QKD460295 QAH458756:QAH460295 PQL458756:PQL460295 PGP458756:PGP460295 OWT458756:OWT460295 OMX458756:OMX460295 ODB458756:ODB460295 NTF458756:NTF460295 NJJ458756:NJJ460295 MZN458756:MZN460295 MPR458756:MPR460295 MFV458756:MFV460295 LVZ458756:LVZ460295 LMD458756:LMD460295 LCH458756:LCH460295 KSL458756:KSL460295 KIP458756:KIP460295 JYT458756:JYT460295 JOX458756:JOX460295 JFB458756:JFB460295 IVF458756:IVF460295 ILJ458756:ILJ460295 IBN458756:IBN460295 HRR458756:HRR460295 HHV458756:HHV460295 GXZ458756:GXZ460295 GOD458756:GOD460295 GEH458756:GEH460295 FUL458756:FUL460295 FKP458756:FKP460295 FAT458756:FAT460295 EQX458756:EQX460295 EHB458756:EHB460295 DXF458756:DXF460295 DNJ458756:DNJ460295 DDN458756:DDN460295 CTR458756:CTR460295 CJV458756:CJV460295 BZZ458756:BZZ460295 BQD458756:BQD460295 BGH458756:BGH460295 AWL458756:AWL460295 AMP458756:AMP460295 ACT458756:ACT460295 SX458756:SX460295 JB458756:JB460295 F458756:F460295 WVN393220:WVN394759 WLR393220:WLR394759 WBV393220:WBV394759 VRZ393220:VRZ394759 VID393220:VID394759 UYH393220:UYH394759 UOL393220:UOL394759 UEP393220:UEP394759 TUT393220:TUT394759 TKX393220:TKX394759 TBB393220:TBB394759 SRF393220:SRF394759 SHJ393220:SHJ394759 RXN393220:RXN394759 RNR393220:RNR394759 RDV393220:RDV394759 QTZ393220:QTZ394759 QKD393220:QKD394759 QAH393220:QAH394759 PQL393220:PQL394759 PGP393220:PGP394759 OWT393220:OWT394759 OMX393220:OMX394759 ODB393220:ODB394759 NTF393220:NTF394759 NJJ393220:NJJ394759 MZN393220:MZN394759 MPR393220:MPR394759 MFV393220:MFV394759 LVZ393220:LVZ394759 LMD393220:LMD394759 LCH393220:LCH394759 KSL393220:KSL394759 KIP393220:KIP394759 JYT393220:JYT394759 JOX393220:JOX394759 JFB393220:JFB394759 IVF393220:IVF394759 ILJ393220:ILJ394759 IBN393220:IBN394759 HRR393220:HRR394759 HHV393220:HHV394759 GXZ393220:GXZ394759 GOD393220:GOD394759 GEH393220:GEH394759 FUL393220:FUL394759 FKP393220:FKP394759 FAT393220:FAT394759 EQX393220:EQX394759 EHB393220:EHB394759 DXF393220:DXF394759 DNJ393220:DNJ394759 DDN393220:DDN394759 CTR393220:CTR394759 CJV393220:CJV394759 BZZ393220:BZZ394759 BQD393220:BQD394759 BGH393220:BGH394759 AWL393220:AWL394759 AMP393220:AMP394759 ACT393220:ACT394759 SX393220:SX394759 JB393220:JB394759 F393220:F394759 WVN327684:WVN329223 WLR327684:WLR329223 WBV327684:WBV329223 VRZ327684:VRZ329223 VID327684:VID329223 UYH327684:UYH329223 UOL327684:UOL329223 UEP327684:UEP329223 TUT327684:TUT329223 TKX327684:TKX329223 TBB327684:TBB329223 SRF327684:SRF329223 SHJ327684:SHJ329223 RXN327684:RXN329223 RNR327684:RNR329223 RDV327684:RDV329223 QTZ327684:QTZ329223 QKD327684:QKD329223 QAH327684:QAH329223 PQL327684:PQL329223 PGP327684:PGP329223 OWT327684:OWT329223 OMX327684:OMX329223 ODB327684:ODB329223 NTF327684:NTF329223 NJJ327684:NJJ329223 MZN327684:MZN329223 MPR327684:MPR329223 MFV327684:MFV329223 LVZ327684:LVZ329223 LMD327684:LMD329223 LCH327684:LCH329223 KSL327684:KSL329223 KIP327684:KIP329223 JYT327684:JYT329223 JOX327684:JOX329223 JFB327684:JFB329223 IVF327684:IVF329223 ILJ327684:ILJ329223 IBN327684:IBN329223 HRR327684:HRR329223 HHV327684:HHV329223 GXZ327684:GXZ329223 GOD327684:GOD329223 GEH327684:GEH329223 FUL327684:FUL329223 FKP327684:FKP329223 FAT327684:FAT329223 EQX327684:EQX329223 EHB327684:EHB329223 DXF327684:DXF329223 DNJ327684:DNJ329223 DDN327684:DDN329223 CTR327684:CTR329223 CJV327684:CJV329223 BZZ327684:BZZ329223 BQD327684:BQD329223 BGH327684:BGH329223 AWL327684:AWL329223 AMP327684:AMP329223 ACT327684:ACT329223 SX327684:SX329223 JB327684:JB329223 F327684:F329223 WVN262148:WVN263687 WLR262148:WLR263687 WBV262148:WBV263687 VRZ262148:VRZ263687 VID262148:VID263687 UYH262148:UYH263687 UOL262148:UOL263687 UEP262148:UEP263687 TUT262148:TUT263687 TKX262148:TKX263687 TBB262148:TBB263687 SRF262148:SRF263687 SHJ262148:SHJ263687 RXN262148:RXN263687 RNR262148:RNR263687 RDV262148:RDV263687 QTZ262148:QTZ263687 QKD262148:QKD263687 QAH262148:QAH263687 PQL262148:PQL263687 PGP262148:PGP263687 OWT262148:OWT263687 OMX262148:OMX263687 ODB262148:ODB263687 NTF262148:NTF263687 NJJ262148:NJJ263687 MZN262148:MZN263687 MPR262148:MPR263687 MFV262148:MFV263687 LVZ262148:LVZ263687 LMD262148:LMD263687 LCH262148:LCH263687 KSL262148:KSL263687 KIP262148:KIP263687 JYT262148:JYT263687 JOX262148:JOX263687 JFB262148:JFB263687 IVF262148:IVF263687 ILJ262148:ILJ263687 IBN262148:IBN263687 HRR262148:HRR263687 HHV262148:HHV263687 GXZ262148:GXZ263687 GOD262148:GOD263687 GEH262148:GEH263687 FUL262148:FUL263687 FKP262148:FKP263687 FAT262148:FAT263687 EQX262148:EQX263687 EHB262148:EHB263687 DXF262148:DXF263687 DNJ262148:DNJ263687 DDN262148:DDN263687 CTR262148:CTR263687 CJV262148:CJV263687 BZZ262148:BZZ263687 BQD262148:BQD263687 BGH262148:BGH263687 AWL262148:AWL263687 AMP262148:AMP263687 ACT262148:ACT263687 SX262148:SX263687 JB262148:JB263687 F262148:F263687 WVN196612:WVN198151 WLR196612:WLR198151 WBV196612:WBV198151 VRZ196612:VRZ198151 VID196612:VID198151 UYH196612:UYH198151 UOL196612:UOL198151 UEP196612:UEP198151 TUT196612:TUT198151 TKX196612:TKX198151 TBB196612:TBB198151 SRF196612:SRF198151 SHJ196612:SHJ198151 RXN196612:RXN198151 RNR196612:RNR198151 RDV196612:RDV198151 QTZ196612:QTZ198151 QKD196612:QKD198151 QAH196612:QAH198151 PQL196612:PQL198151 PGP196612:PGP198151 OWT196612:OWT198151 OMX196612:OMX198151 ODB196612:ODB198151 NTF196612:NTF198151 NJJ196612:NJJ198151 MZN196612:MZN198151 MPR196612:MPR198151 MFV196612:MFV198151 LVZ196612:LVZ198151 LMD196612:LMD198151 LCH196612:LCH198151 KSL196612:KSL198151 KIP196612:KIP198151 JYT196612:JYT198151 JOX196612:JOX198151 JFB196612:JFB198151 IVF196612:IVF198151 ILJ196612:ILJ198151 IBN196612:IBN198151 HRR196612:HRR198151 HHV196612:HHV198151 GXZ196612:GXZ198151 GOD196612:GOD198151 GEH196612:GEH198151 FUL196612:FUL198151 FKP196612:FKP198151 FAT196612:FAT198151 EQX196612:EQX198151 EHB196612:EHB198151 DXF196612:DXF198151 DNJ196612:DNJ198151 DDN196612:DDN198151 CTR196612:CTR198151 CJV196612:CJV198151 BZZ196612:BZZ198151 BQD196612:BQD198151 BGH196612:BGH198151 AWL196612:AWL198151 AMP196612:AMP198151 ACT196612:ACT198151 SX196612:SX198151 JB196612:JB198151 F196612:F198151 WVN131076:WVN132615 WLR131076:WLR132615 WBV131076:WBV132615 VRZ131076:VRZ132615 VID131076:VID132615 UYH131076:UYH132615 UOL131076:UOL132615 UEP131076:UEP132615 TUT131076:TUT132615 TKX131076:TKX132615 TBB131076:TBB132615 SRF131076:SRF132615 SHJ131076:SHJ132615 RXN131076:RXN132615 RNR131076:RNR132615 RDV131076:RDV132615 QTZ131076:QTZ132615 QKD131076:QKD132615 QAH131076:QAH132615 PQL131076:PQL132615 PGP131076:PGP132615 OWT131076:OWT132615 OMX131076:OMX132615 ODB131076:ODB132615 NTF131076:NTF132615 NJJ131076:NJJ132615 MZN131076:MZN132615 MPR131076:MPR132615 MFV131076:MFV132615 LVZ131076:LVZ132615 LMD131076:LMD132615 LCH131076:LCH132615 KSL131076:KSL132615 KIP131076:KIP132615 JYT131076:JYT132615 JOX131076:JOX132615 JFB131076:JFB132615 IVF131076:IVF132615 ILJ131076:ILJ132615 IBN131076:IBN132615 HRR131076:HRR132615 HHV131076:HHV132615 GXZ131076:GXZ132615 GOD131076:GOD132615 GEH131076:GEH132615 FUL131076:FUL132615 FKP131076:FKP132615 FAT131076:FAT132615 EQX131076:EQX132615 EHB131076:EHB132615 DXF131076:DXF132615 DNJ131076:DNJ132615 DDN131076:DDN132615 CTR131076:CTR132615 CJV131076:CJV132615 BZZ131076:BZZ132615 BQD131076:BQD132615 BGH131076:BGH132615 AWL131076:AWL132615 AMP131076:AMP132615 ACT131076:ACT132615 SX131076:SX132615 JB131076:JB132615 F131076:F132615 WVN65540:WVN67079 WLR65540:WLR67079 WBV65540:WBV67079 VRZ65540:VRZ67079 VID65540:VID67079 UYH65540:UYH67079 UOL65540:UOL67079 UEP65540:UEP67079 TUT65540:TUT67079 TKX65540:TKX67079 TBB65540:TBB67079 SRF65540:SRF67079 SHJ65540:SHJ67079 RXN65540:RXN67079 RNR65540:RNR67079 RDV65540:RDV67079 QTZ65540:QTZ67079 QKD65540:QKD67079 QAH65540:QAH67079 PQL65540:PQL67079 PGP65540:PGP67079 OWT65540:OWT67079 OMX65540:OMX67079 ODB65540:ODB67079 NTF65540:NTF67079 NJJ65540:NJJ67079 MZN65540:MZN67079 MPR65540:MPR67079 MFV65540:MFV67079 LVZ65540:LVZ67079 LMD65540:LMD67079 LCH65540:LCH67079 KSL65540:KSL67079 KIP65540:KIP67079 JYT65540:JYT67079 JOX65540:JOX67079 JFB65540:JFB67079 IVF65540:IVF67079 ILJ65540:ILJ67079 IBN65540:IBN67079 HRR65540:HRR67079 HHV65540:HHV67079 GXZ65540:GXZ67079 GOD65540:GOD67079 GEH65540:GEH67079 FUL65540:FUL67079 FKP65540:FKP67079 FAT65540:FAT67079 EQX65540:EQX67079 EHB65540:EHB67079 DXF65540:DXF67079 DNJ65540:DNJ67079 DDN65540:DDN67079 CTR65540:CTR67079 CJV65540:CJV67079 BZZ65540:BZZ67079 BQD65540:BQD67079 BGH65540:BGH67079 AWL65540:AWL67079 AMP65540:AMP67079 ACT65540:ACT67079 SX65540:SX67079 JB65540:JB67079 F65540:F67079">
      <formula1>INDIRECT(schools)</formula1>
    </dataValidation>
  </dataValida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dimension ref="A2:G104"/>
  <sheetViews>
    <sheetView workbookViewId="0">
      <selection activeCell="F101" sqref="F101"/>
    </sheetView>
  </sheetViews>
  <sheetFormatPr defaultRowHeight="15"/>
  <cols>
    <col min="1" max="1" width="12.140625" bestFit="1" customWidth="1"/>
    <col min="2" max="2" width="55.7109375" style="15" customWidth="1"/>
    <col min="3" max="3" width="8.28515625" bestFit="1" customWidth="1"/>
    <col min="4" max="4" width="8.28515625" customWidth="1"/>
    <col min="5" max="5" width="6.42578125" bestFit="1" customWidth="1"/>
    <col min="6" max="6" width="7" customWidth="1"/>
  </cols>
  <sheetData>
    <row r="2" spans="1:7" ht="30">
      <c r="A2" s="50" t="s">
        <v>107</v>
      </c>
      <c r="B2" s="50" t="s">
        <v>4623</v>
      </c>
      <c r="C2" s="50" t="s">
        <v>4470</v>
      </c>
      <c r="D2" s="50" t="s">
        <v>4624</v>
      </c>
      <c r="E2" s="3" t="s">
        <v>4672</v>
      </c>
      <c r="F2" s="50" t="s">
        <v>4677</v>
      </c>
      <c r="G2" s="3"/>
    </row>
    <row r="3" spans="1:7">
      <c r="A3" t="s">
        <v>4471</v>
      </c>
      <c r="B3" s="15" t="s">
        <v>2</v>
      </c>
      <c r="C3" t="str">
        <f>VLOOKUP(B3,Enrollment!$B$3:$D$80,3,FALSE)</f>
        <v>84K626</v>
      </c>
    </row>
    <row r="4" spans="1:7">
      <c r="B4" s="15" t="s">
        <v>4628</v>
      </c>
      <c r="C4" t="s">
        <v>3173</v>
      </c>
      <c r="D4">
        <f>VLOOKUP(C4,'2009 Progress Report Results'!$B$17:$K$1519,10,FALSE)</f>
        <v>58.4</v>
      </c>
      <c r="E4" t="str">
        <f>VLOOKUP(C4,'2009 Progress Report Results'!$B$17:$K$1519,9,FALSE)</f>
        <v>B</v>
      </c>
      <c r="F4" t="str">
        <f>VLOOKUP(C4,'Progress Report Results'!$A$3:$F$1109,6,FALSE)</f>
        <v>F</v>
      </c>
    </row>
    <row r="5" spans="1:7">
      <c r="A5" t="s">
        <v>108</v>
      </c>
      <c r="B5" s="55" t="s">
        <v>3</v>
      </c>
      <c r="C5" t="str">
        <f>VLOOKUP(B5,Enrollment!$B$3:$D$80,3,FALSE)</f>
        <v>84K538</v>
      </c>
      <c r="D5">
        <f>VLOOKUP(C5,'2009 Progress Report Results'!$B$17:$K$1519,10,FALSE)</f>
        <v>91.1</v>
      </c>
      <c r="E5" t="str">
        <f>VLOOKUP(C5,'2009 Progress Report Results'!$B$17:$K$1519,9,FALSE)</f>
        <v>A</v>
      </c>
      <c r="F5" t="str">
        <f>VLOOKUP(C5,'Progress Report Results'!$A$3:$F$1109,6,FALSE)</f>
        <v>A</v>
      </c>
    </row>
    <row r="6" spans="1:7">
      <c r="B6" s="15" t="s">
        <v>98</v>
      </c>
      <c r="C6" t="s">
        <v>4289</v>
      </c>
      <c r="D6">
        <f>VLOOKUP(C6,'2009 Progress Report Results'!$B$17:$K$1519,10,FALSE)</f>
        <v>64.599999999999994</v>
      </c>
      <c r="E6" t="str">
        <f>VLOOKUP(C6,'2009 Progress Report Results'!$B$17:$K$1519,9,FALSE)</f>
        <v>B</v>
      </c>
      <c r="F6" t="str">
        <f>VLOOKUP(C6,'Progress Report Results'!$A$3:$F$1109,6,FALSE)</f>
        <v>D</v>
      </c>
    </row>
    <row r="7" spans="1:7">
      <c r="A7" t="s">
        <v>4472</v>
      </c>
      <c r="B7" s="55" t="s">
        <v>4</v>
      </c>
      <c r="C7" t="str">
        <f>VLOOKUP(B7,Enrollment!$B$3:$D$80,3,FALSE)</f>
        <v>84K356</v>
      </c>
      <c r="D7">
        <f>VLOOKUP(C7,'2009 Progress Report Results'!$B$17:$K$1519,10,FALSE)</f>
        <v>78.900000000000006</v>
      </c>
      <c r="E7" t="str">
        <f>VLOOKUP(C7,'2009 Progress Report Results'!$B$17:$K$1519,9,FALSE)</f>
        <v>A</v>
      </c>
      <c r="F7" t="str">
        <f>VLOOKUP(C7,'Progress Report Results'!$A$3:$F$1109,6,FALSE)</f>
        <v>C</v>
      </c>
    </row>
    <row r="8" spans="1:7">
      <c r="B8" s="15" t="s">
        <v>4630</v>
      </c>
      <c r="C8" t="s">
        <v>2540</v>
      </c>
      <c r="D8">
        <f>VLOOKUP(C8,'2009 Progress Report Results'!$B$17:$K$1519,10,FALSE)</f>
        <v>78.3</v>
      </c>
      <c r="E8" t="str">
        <f>VLOOKUP(C8,'2009 Progress Report Results'!$B$17:$K$1519,9,FALSE)</f>
        <v>A</v>
      </c>
      <c r="F8" t="str">
        <f>VLOOKUP(C8,'Progress Report Results'!$A$3:$F$1109,6,FALSE)</f>
        <v>C</v>
      </c>
    </row>
    <row r="9" spans="1:7">
      <c r="A9" t="s">
        <v>4473</v>
      </c>
      <c r="B9" s="55" t="s">
        <v>5</v>
      </c>
      <c r="C9" t="str">
        <f>VLOOKUP(B9,Enrollment!$B$3:$D$80,3,FALSE)</f>
        <v>84K358</v>
      </c>
      <c r="D9">
        <f>VLOOKUP(C9,'2009 Progress Report Results'!$B$17:$K$1519,10,FALSE)</f>
        <v>89</v>
      </c>
      <c r="E9" t="str">
        <f>VLOOKUP(C9,'2009 Progress Report Results'!$B$17:$K$1519,9,FALSE)</f>
        <v>A</v>
      </c>
      <c r="F9" t="str">
        <f>VLOOKUP(C9,'Progress Report Results'!$A$3:$F$1109,6,FALSE)</f>
        <v>B</v>
      </c>
    </row>
    <row r="10" spans="1:7">
      <c r="B10" s="15" t="s">
        <v>97</v>
      </c>
      <c r="C10" t="s">
        <v>2662</v>
      </c>
      <c r="D10">
        <f>VLOOKUP(C10,'2009 Progress Report Results'!$B$17:$K$1519,10,FALSE)</f>
        <v>65.2</v>
      </c>
      <c r="E10" t="str">
        <f>VLOOKUP(C10,'2009 Progress Report Results'!$B$17:$K$1519,9,FALSE)</f>
        <v>B</v>
      </c>
      <c r="F10" t="str">
        <f>VLOOKUP(C10,'Progress Report Results'!$A$3:$F$1109,6,FALSE)</f>
        <v>D</v>
      </c>
    </row>
    <row r="11" spans="1:7">
      <c r="A11" t="s">
        <v>4474</v>
      </c>
      <c r="B11" s="55" t="s">
        <v>6</v>
      </c>
      <c r="C11" t="str">
        <f>VLOOKUP(B11,Enrollment!$B$3:$D$80,3,FALSE)</f>
        <v>84K508</v>
      </c>
      <c r="D11">
        <f>VLOOKUP(C11,'2009 Progress Report Results'!$B$17:$K$1519,10,FALSE)</f>
        <v>95.5</v>
      </c>
      <c r="E11" t="str">
        <f>VLOOKUP(C11,'2009 Progress Report Results'!$B$17:$K$1519,9,FALSE)</f>
        <v>A</v>
      </c>
      <c r="F11" t="str">
        <f>VLOOKUP(C11,'Progress Report Results'!$A$3:$F$1109,6,FALSE)</f>
        <v>A</v>
      </c>
    </row>
    <row r="12" spans="1:7">
      <c r="B12" s="15" t="s">
        <v>96</v>
      </c>
      <c r="C12" t="s">
        <v>2148</v>
      </c>
      <c r="D12">
        <f>VLOOKUP(C12,'2009 Progress Report Results'!$B$17:$K$1519,10,FALSE)</f>
        <v>85.4</v>
      </c>
      <c r="E12" t="str">
        <f>VLOOKUP(C12,'2009 Progress Report Results'!$B$17:$K$1519,9,FALSE)</f>
        <v>A</v>
      </c>
      <c r="F12" t="str">
        <f>VLOOKUP(C12,'Progress Report Results'!$A$3:$F$1109,6,FALSE)</f>
        <v>B</v>
      </c>
    </row>
    <row r="13" spans="1:7">
      <c r="A13" t="s">
        <v>4475</v>
      </c>
      <c r="B13" s="15" t="s">
        <v>8</v>
      </c>
      <c r="C13" t="str">
        <f>VLOOKUP(B13,Enrollment!$B$3:$D$80,3,FALSE)</f>
        <v>84K648</v>
      </c>
    </row>
    <row r="14" spans="1:7">
      <c r="B14" s="15" t="s">
        <v>99</v>
      </c>
      <c r="C14" t="s">
        <v>2379</v>
      </c>
      <c r="D14">
        <f>VLOOKUP(C14,'2009 Progress Report Results'!$B$17:$K$1519,10,FALSE)</f>
        <v>77.099999999999994</v>
      </c>
      <c r="E14" t="str">
        <f>VLOOKUP(C14,'2009 Progress Report Results'!$B$17:$K$1519,9,FALSE)</f>
        <v>A</v>
      </c>
      <c r="F14" t="str">
        <f>VLOOKUP(C14,'Progress Report Results'!$A$3:$F$1109,6,FALSE)</f>
        <v>C</v>
      </c>
    </row>
    <row r="15" spans="1:7">
      <c r="A15" t="s">
        <v>4631</v>
      </c>
      <c r="B15" s="55" t="s">
        <v>10</v>
      </c>
      <c r="C15" t="str">
        <f>VLOOKUP(B15,Enrollment!$B$3:$D$80,3,FALSE)</f>
        <v>84X718</v>
      </c>
      <c r="D15">
        <f>VLOOKUP(C15,'2009 Progress Report Results'!$B$17:$K$1519,10,FALSE)</f>
        <v>39.5</v>
      </c>
      <c r="E15" t="str">
        <f>VLOOKUP(C15,'2009 Progress Report Results'!$B$17:$K$1519,9,FALSE)</f>
        <v>D</v>
      </c>
      <c r="F15" t="str">
        <f>VLOOKUP(C15,'Progress Report Results'!$A$3:$F$1109,6,FALSE)</f>
        <v>F</v>
      </c>
    </row>
    <row r="16" spans="1:7">
      <c r="B16" s="15" t="s">
        <v>103</v>
      </c>
      <c r="C16" t="s">
        <v>1707</v>
      </c>
      <c r="D16">
        <f>VLOOKUP(C16,'2009 Progress Report Results'!$B$17:$K$1519,10,FALSE)</f>
        <v>78.3</v>
      </c>
      <c r="E16" t="str">
        <f>VLOOKUP(C16,'2009 Progress Report Results'!$B$17:$K$1519,9,FALSE)</f>
        <v>A</v>
      </c>
      <c r="F16" t="str">
        <f>VLOOKUP(C16,'Progress Report Results'!$A$3:$F$1109,6,FALSE)</f>
        <v>C</v>
      </c>
    </row>
    <row r="17" spans="1:6">
      <c r="A17" t="s">
        <v>4478</v>
      </c>
      <c r="B17" s="55" t="s">
        <v>71</v>
      </c>
      <c r="C17" t="str">
        <f>VLOOKUP(B17,Enrollment!$B$3:$D$80,3,FALSE)</f>
        <v>84X389</v>
      </c>
    </row>
    <row r="18" spans="1:6">
      <c r="B18" s="15" t="s">
        <v>4632</v>
      </c>
      <c r="C18" t="s">
        <v>1058</v>
      </c>
    </row>
    <row r="19" spans="1:6">
      <c r="A19" t="s">
        <v>4480</v>
      </c>
      <c r="B19" s="55" t="s">
        <v>15</v>
      </c>
      <c r="C19" t="str">
        <f>VLOOKUP(B19,Enrollment!$B$3:$D$80,3,FALSE)</f>
        <v>84K701</v>
      </c>
      <c r="D19">
        <f>VLOOKUP(C19,'2009 Progress Report Results'!$B$17:$K$1519,10,FALSE)</f>
        <v>51</v>
      </c>
      <c r="E19" t="str">
        <f>VLOOKUP(C19,'2009 Progress Report Results'!$B$17:$K$1519,9,FALSE)</f>
        <v>C</v>
      </c>
      <c r="F19" t="str">
        <f>VLOOKUP(C19,'Progress Report Results'!$A$3:$F$1109,6,FALSE)</f>
        <v>F</v>
      </c>
    </row>
    <row r="20" spans="1:6">
      <c r="B20" s="15" t="s">
        <v>4481</v>
      </c>
      <c r="C20" t="s">
        <v>2109</v>
      </c>
      <c r="D20">
        <f>VLOOKUP(C20,'2009 Progress Report Results'!$B$17:$K$1519,10,FALSE)</f>
        <v>72.5</v>
      </c>
      <c r="E20" t="str">
        <f>VLOOKUP(C20,'2009 Progress Report Results'!$B$17:$K$1519,9,FALSE)</f>
        <v>A</v>
      </c>
      <c r="F20" t="str">
        <f>VLOOKUP(C20,'Progress Report Results'!$A$3:$F$1109,6,FALSE)</f>
        <v>C</v>
      </c>
    </row>
    <row r="21" spans="1:6">
      <c r="A21" t="s">
        <v>4485</v>
      </c>
      <c r="B21" s="15" t="s">
        <v>75</v>
      </c>
      <c r="C21" t="str">
        <f>VLOOKUP(B21,Enrollment!$B$3:$D$80,3,FALSE)</f>
        <v>84X422</v>
      </c>
    </row>
    <row r="22" spans="1:6">
      <c r="B22" s="15" t="s">
        <v>4633</v>
      </c>
      <c r="C22" t="s">
        <v>1149</v>
      </c>
      <c r="D22">
        <f>VLOOKUP(C22,'2009 Progress Report Results'!$B$17:$K$1519,10,FALSE)</f>
        <v>78.099999999999994</v>
      </c>
      <c r="E22" t="str">
        <f>VLOOKUP(C22,'2009 Progress Report Results'!$B$17:$K$1519,9,FALSE)</f>
        <v>A</v>
      </c>
      <c r="F22" t="str">
        <f>VLOOKUP(C22,'Progress Report Results'!$A$3:$F$1109,6,FALSE)</f>
        <v>C</v>
      </c>
    </row>
    <row r="23" spans="1:6">
      <c r="A23" t="s">
        <v>4484</v>
      </c>
      <c r="B23" s="55" t="s">
        <v>74</v>
      </c>
      <c r="C23" t="str">
        <f>VLOOKUP(B23,Enrollment!$B$3:$D$80,3,FALSE)</f>
        <v>84X378</v>
      </c>
    </row>
    <row r="24" spans="1:6">
      <c r="B24" s="15" t="s">
        <v>4634</v>
      </c>
      <c r="C24" t="s">
        <v>1116</v>
      </c>
      <c r="D24">
        <f>VLOOKUP(C24,'2009 Progress Report Results'!$B$17:$K$1519,10,FALSE)</f>
        <v>75.099999999999994</v>
      </c>
      <c r="E24" t="str">
        <f>VLOOKUP(C24,'2009 Progress Report Results'!$B$17:$K$1519,9,FALSE)</f>
        <v>A</v>
      </c>
      <c r="F24" t="str">
        <f>VLOOKUP(C24,'Progress Report Results'!$A$3:$F$1109,6,FALSE)</f>
        <v>C</v>
      </c>
    </row>
    <row r="25" spans="1:6">
      <c r="A25" t="s">
        <v>4488</v>
      </c>
      <c r="B25" s="55" t="s">
        <v>17</v>
      </c>
      <c r="C25" t="str">
        <f>VLOOKUP(B25,Enrollment!$B$3:$D$80,3,FALSE)</f>
        <v>84K702</v>
      </c>
      <c r="D25">
        <f>VLOOKUP(C25,'2009 Progress Report Results'!$B$17:$K$1519,10,FALSE)</f>
        <v>88.2</v>
      </c>
      <c r="E25" t="str">
        <f>VLOOKUP(C25,'2009 Progress Report Results'!$B$17:$K$1519,9,FALSE)</f>
        <v>A</v>
      </c>
      <c r="F25" t="str">
        <f>VLOOKUP(C25,'Progress Report Results'!$A$3:$F$1109,6,FALSE)</f>
        <v>B</v>
      </c>
    </row>
    <row r="26" spans="1:6">
      <c r="B26" s="15" t="s">
        <v>4635</v>
      </c>
      <c r="C26" t="s">
        <v>2024</v>
      </c>
      <c r="D26">
        <f>VLOOKUP(C26,'2009 Progress Report Results'!$B$17:$K$1519,10,FALSE)</f>
        <v>70.2</v>
      </c>
      <c r="E26" t="str">
        <f>VLOOKUP(C26,'2009 Progress Report Results'!$B$17:$K$1519,9,FALSE)</f>
        <v>A</v>
      </c>
      <c r="F26" t="str">
        <f>VLOOKUP(C26,'Progress Report Results'!$A$3:$F$1109,6,FALSE)</f>
        <v>C</v>
      </c>
    </row>
    <row r="27" spans="1:6">
      <c r="A27" t="s">
        <v>4491</v>
      </c>
      <c r="B27" s="55" t="s">
        <v>18</v>
      </c>
      <c r="C27" t="str">
        <f>VLOOKUP(B27,Enrollment!$B$3:$D$80,3,FALSE)</f>
        <v>84K536</v>
      </c>
    </row>
    <row r="28" spans="1:6">
      <c r="B28" s="15" t="s">
        <v>4636</v>
      </c>
      <c r="C28" t="s">
        <v>1994</v>
      </c>
      <c r="D28">
        <f>VLOOKUP(C28,'2009 Progress Report Results'!$B$17:$K$1519,10,FALSE)</f>
        <v>77.7</v>
      </c>
      <c r="E28" t="str">
        <f>VLOOKUP(C28,'2009 Progress Report Results'!$B$17:$K$1519,9,FALSE)</f>
        <v>A</v>
      </c>
      <c r="F28" t="str">
        <f>VLOOKUP(C28,'Progress Report Results'!$A$3:$F$1109,6,FALSE)</f>
        <v>C</v>
      </c>
    </row>
    <row r="29" spans="1:6">
      <c r="A29" t="s">
        <v>4494</v>
      </c>
      <c r="B29" s="15" t="s">
        <v>101</v>
      </c>
      <c r="C29" t="str">
        <f>VLOOKUP(B29,Enrollment!$B$3:$D$80,3,FALSE)</f>
        <v>84M382</v>
      </c>
    </row>
    <row r="30" spans="1:6">
      <c r="B30" s="15" t="s">
        <v>4637</v>
      </c>
      <c r="C30" t="s">
        <v>647</v>
      </c>
      <c r="D30">
        <f>VLOOKUP(C30,'2009 Progress Report Results'!$B$17:$K$1519,10,FALSE)</f>
        <v>94.1</v>
      </c>
      <c r="E30" t="str">
        <f>VLOOKUP(C30,'2009 Progress Report Results'!$B$17:$K$1519,9,FALSE)</f>
        <v>A</v>
      </c>
      <c r="F30" t="str">
        <f>VLOOKUP(C30,'Progress Report Results'!$A$3:$F$1109,6,FALSE)</f>
        <v>A</v>
      </c>
    </row>
    <row r="31" spans="1:6">
      <c r="A31" t="s">
        <v>4496</v>
      </c>
      <c r="B31" s="55" t="s">
        <v>20</v>
      </c>
      <c r="C31" t="str">
        <f>VLOOKUP(B31,Enrollment!$B$3:$D$80,3,FALSE)</f>
        <v>84K513</v>
      </c>
    </row>
    <row r="32" spans="1:6">
      <c r="B32" s="15" t="s">
        <v>4638</v>
      </c>
      <c r="C32" t="s">
        <v>3161</v>
      </c>
      <c r="D32">
        <f>VLOOKUP(C32,'2009 Progress Report Results'!$B$17:$K$1519,10,FALSE)</f>
        <v>68.2</v>
      </c>
      <c r="E32" t="str">
        <f>VLOOKUP(C32,'2009 Progress Report Results'!$B$17:$K$1519,9,FALSE)</f>
        <v>A</v>
      </c>
      <c r="F32" t="str">
        <f>VLOOKUP(C32,'Progress Report Results'!$A$3:$F$1109,6,FALSE)</f>
        <v>C</v>
      </c>
    </row>
    <row r="33" spans="1:6">
      <c r="A33" t="s">
        <v>4500</v>
      </c>
      <c r="B33" s="55" t="s">
        <v>24</v>
      </c>
      <c r="C33" t="str">
        <f>VLOOKUP(B33,Enrollment!$B$3:$D$80,3,FALSE)</f>
        <v>84M861</v>
      </c>
      <c r="D33">
        <f>VLOOKUP(C33,'2009 Progress Report Results'!$B$17:$K$1519,10,FALSE)</f>
        <v>57.5</v>
      </c>
      <c r="E33" t="str">
        <f>VLOOKUP(C33,'2009 Progress Report Results'!$B$17:$K$1519,9,FALSE)</f>
        <v>B</v>
      </c>
      <c r="F33" t="str">
        <f>VLOOKUP(C33,'Progress Report Results'!$A$3:$F$1109,6,FALSE)</f>
        <v>F</v>
      </c>
    </row>
    <row r="34" spans="1:6">
      <c r="B34" s="15" t="s">
        <v>4625</v>
      </c>
      <c r="C34" t="s">
        <v>565</v>
      </c>
      <c r="D34">
        <f>VLOOKUP(C34,'2009 Progress Report Results'!$B$17:$K$1519,10,FALSE)</f>
        <v>72.7</v>
      </c>
      <c r="E34" t="str">
        <f>VLOOKUP(C34,'2009 Progress Report Results'!$B$17:$K$1519,9,FALSE)</f>
        <v>A</v>
      </c>
      <c r="F34" t="str">
        <f>VLOOKUP(C34,'Progress Report Results'!$A$3:$F$1109,6,FALSE)</f>
        <v>C</v>
      </c>
    </row>
    <row r="35" spans="1:6">
      <c r="B35" s="55" t="s">
        <v>31</v>
      </c>
      <c r="C35" t="str">
        <f>VLOOKUP(B44,Enrollment!$B$3:$D$80,3,FALSE)</f>
        <v>84M329</v>
      </c>
      <c r="D35">
        <f>VLOOKUP(C35,'2009 Progress Report Results'!$B$17:$K$1519,10,FALSE)</f>
        <v>29.9</v>
      </c>
      <c r="E35" t="str">
        <f>VLOOKUP(C35,'2009 Progress Report Results'!$B$17:$K$1519,9,FALSE)</f>
        <v>F</v>
      </c>
      <c r="F35" t="str">
        <f>VLOOKUP(C35,'Progress Report Results'!$A$3:$F$1109,6,FALSE)</f>
        <v>F</v>
      </c>
    </row>
    <row r="36" spans="1:6">
      <c r="A36" t="s">
        <v>4502</v>
      </c>
      <c r="B36" s="15" t="s">
        <v>25</v>
      </c>
      <c r="C36" t="str">
        <f>VLOOKUP(B36,Enrollment!$B$3:$D$80,3,FALSE)</f>
        <v>84M330</v>
      </c>
      <c r="D36">
        <f>VLOOKUP(C36,'2009 Progress Report Results'!$B$17:$K$1519,10,FALSE)</f>
        <v>97.2</v>
      </c>
      <c r="E36" t="str">
        <f>VLOOKUP(C36,'2009 Progress Report Results'!$B$17:$K$1519,9,FALSE)</f>
        <v>A</v>
      </c>
      <c r="F36" t="str">
        <f>VLOOKUP(C36,'Progress Report Results'!$A$3:$F$1109,6,FALSE)</f>
        <v>A</v>
      </c>
    </row>
    <row r="37" spans="1:6">
      <c r="B37" s="15" t="s">
        <v>4639</v>
      </c>
      <c r="C37" t="s">
        <v>185</v>
      </c>
      <c r="D37">
        <f>VLOOKUP(C37,'2009 Progress Report Results'!$B$17:$K$1519,10,FALSE)</f>
        <v>89.6</v>
      </c>
      <c r="E37" t="str">
        <f>VLOOKUP(C37,'2009 Progress Report Results'!$B$17:$K$1519,9,FALSE)</f>
        <v>A</v>
      </c>
      <c r="F37" t="str">
        <f>VLOOKUP(C37,'Progress Report Results'!$A$3:$F$1109,6,FALSE)</f>
        <v>A</v>
      </c>
    </row>
    <row r="38" spans="1:6">
      <c r="A38" s="49" t="s">
        <v>4575</v>
      </c>
      <c r="B38" s="55" t="s">
        <v>27</v>
      </c>
      <c r="C38" t="str">
        <f>VLOOKUP(B38,Enrollment!$B$3:$D$80,3,FALSE)</f>
        <v>84X393</v>
      </c>
    </row>
    <row r="39" spans="1:6">
      <c r="A39" s="49"/>
      <c r="B39" s="15" t="s">
        <v>4640</v>
      </c>
      <c r="C39" t="s">
        <v>1020</v>
      </c>
      <c r="D39">
        <f>VLOOKUP(C39,'2009 Progress Report Results'!$B$17:$K$1519,10,FALSE)</f>
        <v>74.8</v>
      </c>
      <c r="E39" t="str">
        <f>VLOOKUP(C39,'2009 Progress Report Results'!$B$17:$K$1519,9,FALSE)</f>
        <v>A</v>
      </c>
      <c r="F39" t="str">
        <f>VLOOKUP(C39,'Progress Report Results'!$A$3:$F$1109,6,FALSE)</f>
        <v>C</v>
      </c>
    </row>
    <row r="40" spans="1:6">
      <c r="A40" s="49" t="s">
        <v>4577</v>
      </c>
      <c r="B40" s="55" t="s">
        <v>77</v>
      </c>
      <c r="C40" t="str">
        <f>VLOOKUP(B40,Enrollment!$B$3:$D$80,3,FALSE)</f>
        <v>84M284</v>
      </c>
      <c r="D40">
        <f>VLOOKUP(C40,'2009 Progress Report Results'!$B$17:$K$1519,10,FALSE)</f>
        <v>56.5</v>
      </c>
      <c r="E40" t="str">
        <f>VLOOKUP(C40,'2009 Progress Report Results'!$B$17:$K$1519,9,FALSE)</f>
        <v>B</v>
      </c>
      <c r="F40" t="str">
        <f>VLOOKUP(C40,'Progress Report Results'!$A$3:$F$1109,6,FALSE)</f>
        <v>F</v>
      </c>
    </row>
    <row r="41" spans="1:6">
      <c r="A41" s="49"/>
      <c r="B41" s="15" t="s">
        <v>100</v>
      </c>
      <c r="C41" t="s">
        <v>779</v>
      </c>
      <c r="D41">
        <f>VLOOKUP(C41,'2009 Progress Report Results'!$B$17:$K$1519,10,FALSE)</f>
        <v>45.6</v>
      </c>
      <c r="E41" t="str">
        <f>VLOOKUP(C41,'2009 Progress Report Results'!$B$17:$K$1519,9,FALSE)</f>
        <v>C</v>
      </c>
      <c r="F41" t="str">
        <f>VLOOKUP(C41,'Progress Report Results'!$A$3:$F$1109,6,FALSE)</f>
        <v>F</v>
      </c>
    </row>
    <row r="42" spans="1:6">
      <c r="A42" s="49" t="s">
        <v>4578</v>
      </c>
      <c r="B42" s="55" t="s">
        <v>78</v>
      </c>
      <c r="C42" t="str">
        <f>VLOOKUP(B42,Enrollment!$B$3:$D$80,3,FALSE)</f>
        <v>84M341</v>
      </c>
      <c r="D42">
        <f>VLOOKUP(C42,'2009 Progress Report Results'!$B$17:$K$1519,10,FALSE)</f>
        <v>56.9</v>
      </c>
      <c r="E42" t="str">
        <f>VLOOKUP(C42,'2009 Progress Report Results'!$B$17:$K$1519,9,FALSE)</f>
        <v>B</v>
      </c>
      <c r="F42" t="str">
        <f>VLOOKUP(C42,'Progress Report Results'!$A$3:$F$1109,6,FALSE)</f>
        <v>F</v>
      </c>
    </row>
    <row r="43" spans="1:6">
      <c r="A43" s="49"/>
      <c r="B43" s="15" t="s">
        <v>4641</v>
      </c>
      <c r="C43" t="s">
        <v>824</v>
      </c>
      <c r="D43">
        <f>VLOOKUP(C43,'2009 Progress Report Results'!$B$17:$K$1519,10,FALSE)</f>
        <v>84.9</v>
      </c>
      <c r="E43" t="str">
        <f>VLOOKUP(C43,'2009 Progress Report Results'!$B$17:$K$1519,9,FALSE)</f>
        <v>A</v>
      </c>
      <c r="F43" t="str">
        <f>VLOOKUP(C43,'Progress Report Results'!$A$3:$F$1109,6,FALSE)</f>
        <v>B</v>
      </c>
    </row>
    <row r="44" spans="1:6">
      <c r="A44" t="s">
        <v>4626</v>
      </c>
      <c r="B44" s="55" t="s">
        <v>31</v>
      </c>
      <c r="C44" t="str">
        <f>VLOOKUP(B44,Enrollment!$B$3:$D$80,3,FALSE)</f>
        <v>84M329</v>
      </c>
      <c r="D44">
        <f>VLOOKUP(C44,'2009 Progress Report Results'!$B$17:$K$1519,10,FALSE)</f>
        <v>29.9</v>
      </c>
      <c r="E44" t="str">
        <f>VLOOKUP(C44,'2009 Progress Report Results'!$B$17:$K$1519,9,FALSE)</f>
        <v>F</v>
      </c>
      <c r="F44" t="str">
        <f>VLOOKUP(C44,'Progress Report Results'!$A$3:$F$1109,6,FALSE)</f>
        <v>F</v>
      </c>
    </row>
    <row r="45" spans="1:6">
      <c r="B45" s="15" t="s">
        <v>4627</v>
      </c>
      <c r="C45" t="s">
        <v>763</v>
      </c>
      <c r="D45">
        <f>VLOOKUP(C45,'2009 Progress Report Results'!$B$17:$K$1519,10,FALSE)</f>
        <v>73.2</v>
      </c>
      <c r="E45" t="str">
        <f>VLOOKUP(C45,'2009 Progress Report Results'!$B$17:$K$1519,9,FALSE)</f>
        <v>A</v>
      </c>
      <c r="F45" t="str">
        <f>VLOOKUP(C45,'Progress Report Results'!$A$3:$F$1109,6,FALSE)</f>
        <v>C</v>
      </c>
    </row>
    <row r="46" spans="1:6">
      <c r="A46" t="s">
        <v>4509</v>
      </c>
      <c r="B46" s="55" t="s">
        <v>79</v>
      </c>
      <c r="C46" t="str">
        <f>VLOOKUP(B46,Enrollment!$B$3:$D$80,3,FALSE)</f>
        <v>84M351</v>
      </c>
    </row>
    <row r="47" spans="1:6">
      <c r="B47" s="15" t="s">
        <v>4642</v>
      </c>
      <c r="C47" t="s">
        <v>537</v>
      </c>
      <c r="D47">
        <f>VLOOKUP(C47,'2009 Progress Report Results'!$B$17:$K$1519,10,FALSE)</f>
        <v>92.8</v>
      </c>
      <c r="E47" t="str">
        <f>VLOOKUP(C47,'2009 Progress Report Results'!$B$17:$K$1519,9,FALSE)</f>
        <v>A</v>
      </c>
      <c r="F47" t="str">
        <f>VLOOKUP(C47,'Progress Report Results'!$A$3:$F$1109,6,FALSE)</f>
        <v>A</v>
      </c>
    </row>
    <row r="48" spans="1:6">
      <c r="A48" t="s">
        <v>4510</v>
      </c>
      <c r="B48" s="55" t="s">
        <v>80</v>
      </c>
      <c r="C48" t="str">
        <f>VLOOKUP(B48,Enrollment!$B$3:$D$80,3,FALSE)</f>
        <v>84M384</v>
      </c>
    </row>
    <row r="49" spans="1:6">
      <c r="B49" s="15" t="s">
        <v>4676</v>
      </c>
      <c r="C49" t="s">
        <v>757</v>
      </c>
      <c r="D49">
        <f>VLOOKUP(C49,'2009 Progress Report Results'!$B$17:$K$1519,10,FALSE)</f>
        <v>83</v>
      </c>
      <c r="E49" t="str">
        <f>VLOOKUP(C49,'2009 Progress Report Results'!$B$17:$K$1519,9,FALSE)</f>
        <v>A</v>
      </c>
      <c r="F49" t="str">
        <f>VLOOKUP(C49,'Progress Report Results'!$A$3:$F$1109,6,FALSE)</f>
        <v>B</v>
      </c>
    </row>
    <row r="50" spans="1:6">
      <c r="A50" t="s">
        <v>4511</v>
      </c>
      <c r="B50" s="55" t="s">
        <v>81</v>
      </c>
      <c r="C50" t="str">
        <f>VLOOKUP(B50,Enrollment!$B$3:$D$80,3,FALSE)</f>
        <v>84M385</v>
      </c>
    </row>
    <row r="51" spans="1:6">
      <c r="B51" s="15" t="s">
        <v>4668</v>
      </c>
      <c r="C51" t="s">
        <v>703</v>
      </c>
    </row>
    <row r="52" spans="1:6">
      <c r="B52" s="15" t="s">
        <v>4643</v>
      </c>
      <c r="C52" t="s">
        <v>668</v>
      </c>
    </row>
    <row r="53" spans="1:6">
      <c r="A53" t="s">
        <v>4512</v>
      </c>
      <c r="B53" s="55" t="s">
        <v>82</v>
      </c>
      <c r="C53" t="str">
        <f>VLOOKUP(B53,Enrollment!$B$3:$D$80,3,FALSE)</f>
        <v>84M386</v>
      </c>
    </row>
    <row r="54" spans="1:6">
      <c r="B54" s="15" t="s">
        <v>4669</v>
      </c>
      <c r="C54" t="s">
        <v>634</v>
      </c>
      <c r="D54">
        <f>VLOOKUP(C54,'2009 Progress Report Results'!$B$17:$K$1519,10,FALSE)</f>
        <v>89.8</v>
      </c>
      <c r="E54" t="str">
        <f>VLOOKUP(C54,'2009 Progress Report Results'!$B$17:$K$1519,9,FALSE)</f>
        <v>A</v>
      </c>
      <c r="F54" t="str">
        <f>VLOOKUP(C54,'Progress Report Results'!$A$3:$F$1109,6,FALSE)</f>
        <v>A</v>
      </c>
    </row>
    <row r="55" spans="1:6">
      <c r="A55" t="s">
        <v>4513</v>
      </c>
      <c r="B55" s="55" t="s">
        <v>32</v>
      </c>
      <c r="C55" t="str">
        <f>VLOOKUP(B55,Enrollment!$B$3:$D$80,3,FALSE)</f>
        <v>84M709</v>
      </c>
      <c r="D55">
        <f>VLOOKUP(C55,'2009 Progress Report Results'!$B$17:$K$1519,10,FALSE)</f>
        <v>99.2</v>
      </c>
      <c r="E55" t="str">
        <f>VLOOKUP(C55,'2009 Progress Report Results'!$B$17:$K$1519,9,FALSE)</f>
        <v>A</v>
      </c>
      <c r="F55" t="str">
        <f>VLOOKUP(C55,'Progress Report Results'!$A$3:$F$1109,6,FALSE)</f>
        <v>A</v>
      </c>
    </row>
    <row r="56" spans="1:6">
      <c r="B56" s="15" t="s">
        <v>4670</v>
      </c>
      <c r="C56" t="s">
        <v>783</v>
      </c>
      <c r="D56">
        <f>VLOOKUP(C56,'2009 Progress Report Results'!$B$17:$K$1519,10,FALSE)</f>
        <v>72.3</v>
      </c>
      <c r="E56" t="str">
        <f>VLOOKUP(C56,'2009 Progress Report Results'!$B$17:$K$1519,9,FALSE)</f>
        <v>A</v>
      </c>
      <c r="F56" t="str">
        <f>VLOOKUP(C56,'Progress Report Results'!$A$3:$F$1109,6,FALSE)</f>
        <v>C</v>
      </c>
    </row>
    <row r="57" spans="1:6">
      <c r="A57" s="12" t="s">
        <v>4520</v>
      </c>
      <c r="B57" s="16" t="s">
        <v>86</v>
      </c>
      <c r="C57" t="str">
        <f>VLOOKUP(B57,Enrollment!$B$3:$D$80,3,FALSE)</f>
        <v>84M335</v>
      </c>
      <c r="D57">
        <f>VLOOKUP(C57,'2009 Progress Report Results'!$B$17:$K$1519,10,FALSE)</f>
        <v>93.2</v>
      </c>
      <c r="E57" t="str">
        <f>VLOOKUP(C57,'2009 Progress Report Results'!$B$17:$K$1519,9,FALSE)</f>
        <v>A</v>
      </c>
      <c r="F57" t="str">
        <f>VLOOKUP(C57,'Progress Report Results'!$A$3:$F$1109,6,FALSE)</f>
        <v>A</v>
      </c>
    </row>
    <row r="58" spans="1:6">
      <c r="A58" s="12"/>
      <c r="B58" s="16" t="s">
        <v>4644</v>
      </c>
      <c r="C58" t="s">
        <v>650</v>
      </c>
      <c r="D58">
        <f>VLOOKUP(C58,'2009 Progress Report Results'!$B$17:$K$1519,10,FALSE)</f>
        <v>67.5</v>
      </c>
      <c r="E58" t="str">
        <f>VLOOKUP(C58,'2009 Progress Report Results'!$B$17:$K$1519,9,FALSE)</f>
        <v>B</v>
      </c>
      <c r="F58" t="str">
        <f>VLOOKUP(C58,'Progress Report Results'!$A$3:$F$1109,6,FALSE)</f>
        <v>D</v>
      </c>
    </row>
    <row r="59" spans="1:6">
      <c r="A59" s="12"/>
      <c r="B59" s="16" t="s">
        <v>4645</v>
      </c>
      <c r="C59" t="s">
        <v>738</v>
      </c>
    </row>
    <row r="60" spans="1:6">
      <c r="A60" t="s">
        <v>4522</v>
      </c>
      <c r="B60" s="55" t="s">
        <v>35</v>
      </c>
      <c r="C60" t="str">
        <f>VLOOKUP(B60,Enrollment!$B$3:$D$80,3,FALSE)</f>
        <v>84X345</v>
      </c>
      <c r="D60">
        <f>VLOOKUP(C60,'2009 Progress Report Results'!$B$17:$K$1519,10,FALSE)</f>
        <v>84.4</v>
      </c>
      <c r="E60" t="str">
        <f>VLOOKUP(C60,'2009 Progress Report Results'!$B$17:$K$1519,9,FALSE)</f>
        <v>A</v>
      </c>
      <c r="F60" t="str">
        <f>VLOOKUP(C60,'Progress Report Results'!$A$3:$F$1109,6,FALSE)</f>
        <v>B</v>
      </c>
    </row>
    <row r="61" spans="1:6">
      <c r="B61" s="15" t="s">
        <v>4646</v>
      </c>
      <c r="C61" t="s">
        <v>1215</v>
      </c>
      <c r="E61" t="str">
        <f>VLOOKUP(C61,'2009 Progress Report Results'!$B$17:$K$1519,9,FALSE)</f>
        <v/>
      </c>
    </row>
    <row r="62" spans="1:6">
      <c r="A62" t="s">
        <v>4525</v>
      </c>
      <c r="B62" s="15" t="s">
        <v>38</v>
      </c>
      <c r="C62" t="str">
        <f>VLOOKUP(B62,Enrollment!$B$3:$D$80,3,FALSE)</f>
        <v>84K608</v>
      </c>
      <c r="D62">
        <f>VLOOKUP(C62,'2009 Progress Report Results'!$B$17:$K$1519,10,FALSE)</f>
        <v>103</v>
      </c>
      <c r="E62" t="str">
        <f>VLOOKUP(C62,'2009 Progress Report Results'!$B$17:$K$1519,9,FALSE)</f>
        <v>A</v>
      </c>
      <c r="F62" t="str">
        <f>VLOOKUP(C62,'Progress Report Results'!$A$3:$F$1109,6,FALSE)</f>
        <v>A</v>
      </c>
    </row>
    <row r="63" spans="1:6">
      <c r="B63" s="15" t="s">
        <v>4648</v>
      </c>
      <c r="C63" t="s">
        <v>2634</v>
      </c>
      <c r="D63">
        <f>VLOOKUP(C63,'2009 Progress Report Results'!$B$17:$K$1519,10,FALSE)</f>
        <v>100.5</v>
      </c>
      <c r="E63" t="str">
        <f>VLOOKUP(C63,'2009 Progress Report Results'!$B$17:$K$1519,9,FALSE)</f>
        <v>A</v>
      </c>
      <c r="F63" t="str">
        <f>VLOOKUP(C63,'Progress Report Results'!$A$3:$F$1109,6,FALSE)</f>
        <v>A</v>
      </c>
    </row>
    <row r="64" spans="1:6">
      <c r="B64" s="15" t="s">
        <v>4647</v>
      </c>
      <c r="C64" t="s">
        <v>2589</v>
      </c>
      <c r="E64" t="str">
        <f>VLOOKUP(C64,'2009 Progress Report Results'!$B$17:$K$1519,9,FALSE)</f>
        <v/>
      </c>
    </row>
    <row r="65" spans="1:6">
      <c r="A65" t="s">
        <v>4527</v>
      </c>
      <c r="B65" s="15" t="s">
        <v>39</v>
      </c>
      <c r="C65" t="str">
        <f>VLOOKUP(B65,Enrollment!$B$3:$D$80,3,FALSE)</f>
        <v>84X704</v>
      </c>
      <c r="D65">
        <f>VLOOKUP(C65,'2009 Progress Report Results'!$B$17:$K$1519,10,FALSE)</f>
        <v>100.7</v>
      </c>
      <c r="E65" t="str">
        <f>VLOOKUP(C65,'2009 Progress Report Results'!$B$17:$K$1519,9,FALSE)</f>
        <v>A</v>
      </c>
      <c r="F65" t="str">
        <f>VLOOKUP(C65,'Progress Report Results'!$A$3:$F$1109,6,FALSE)</f>
        <v>A</v>
      </c>
    </row>
    <row r="66" spans="1:6">
      <c r="B66" s="15" t="s">
        <v>4649</v>
      </c>
      <c r="C66" t="s">
        <v>995</v>
      </c>
      <c r="D66">
        <f>VLOOKUP(C66,'2009 Progress Report Results'!$B$17:$K$1519,10,FALSE)</f>
        <v>73.099999999999994</v>
      </c>
      <c r="E66" t="str">
        <f>VLOOKUP(C66,'2009 Progress Report Results'!$B$17:$K$1519,9,FALSE)</f>
        <v>A</v>
      </c>
      <c r="F66" t="str">
        <f>VLOOKUP(C66,'Progress Report Results'!$A$3:$F$1109,6,FALSE)</f>
        <v>C</v>
      </c>
    </row>
    <row r="67" spans="1:6">
      <c r="B67" s="15" t="s">
        <v>4671</v>
      </c>
      <c r="C67" t="s">
        <v>1007</v>
      </c>
      <c r="D67">
        <f>VLOOKUP(C67,'2009 Progress Report Results'!$B$17:$K$1519,10,FALSE)</f>
        <v>102.6</v>
      </c>
      <c r="E67" t="str">
        <f>VLOOKUP(C67,'2009 Progress Report Results'!$B$17:$K$1519,9,FALSE)</f>
        <v>A</v>
      </c>
      <c r="F67" t="str">
        <f>VLOOKUP(C67,'Progress Report Results'!$A$3:$F$1109,6,FALSE)</f>
        <v>A</v>
      </c>
    </row>
    <row r="68" spans="1:6">
      <c r="A68" t="s">
        <v>4529</v>
      </c>
      <c r="B68" s="15" t="s">
        <v>40</v>
      </c>
      <c r="C68" t="str">
        <f>VLOOKUP(B68,Enrollment!$B$3:$D$80,3,FALSE)</f>
        <v>84K357</v>
      </c>
      <c r="D68">
        <f>VLOOKUP(C68,'2009 Progress Report Results'!$B$17:$K$1519,10,FALSE)</f>
        <v>61</v>
      </c>
      <c r="E68" t="str">
        <f>VLOOKUP(C68,'2009 Progress Report Results'!$B$17:$K$1519,9,FALSE)</f>
        <v>B</v>
      </c>
      <c r="F68" t="str">
        <f>VLOOKUP(C68,'Progress Report Results'!$A$3:$F$1109,6,FALSE)</f>
        <v>D</v>
      </c>
    </row>
    <row r="69" spans="1:6">
      <c r="B69" s="15" t="s">
        <v>4650</v>
      </c>
      <c r="C69" t="s">
        <v>2467</v>
      </c>
      <c r="D69">
        <f>VLOOKUP(C69,'2009 Progress Report Results'!$B$17:$K$1519,10,FALSE)</f>
        <v>53.2</v>
      </c>
      <c r="E69" t="str">
        <f>VLOOKUP(C69,'2009 Progress Report Results'!$B$17:$K$1519,9,FALSE)</f>
        <v>C</v>
      </c>
      <c r="F69" t="str">
        <f>VLOOKUP(C69,'Progress Report Results'!$A$3:$F$1109,6,FALSE)</f>
        <v>F</v>
      </c>
    </row>
    <row r="70" spans="1:6">
      <c r="B70" s="55" t="s">
        <v>4651</v>
      </c>
      <c r="C70" t="s">
        <v>2479</v>
      </c>
      <c r="D70">
        <f>VLOOKUP(C70,'2009 Progress Report Results'!$B$17:$K$1519,10,FALSE)</f>
        <v>94.9</v>
      </c>
      <c r="E70" t="str">
        <f>VLOOKUP(C70,'2009 Progress Report Results'!$B$17:$K$1519,9,FALSE)</f>
        <v>A</v>
      </c>
      <c r="F70" t="str">
        <f>VLOOKUP(C70,'Progress Report Results'!$A$3:$F$1109,6,FALSE)</f>
        <v>A</v>
      </c>
    </row>
    <row r="71" spans="1:6">
      <c r="A71" t="s">
        <v>4531</v>
      </c>
      <c r="B71" s="15" t="s">
        <v>41</v>
      </c>
      <c r="C71" t="str">
        <f>VLOOKUP(B71,Enrollment!$B$3:$D$80,3,FALSE)</f>
        <v>84M336</v>
      </c>
      <c r="D71">
        <f>VLOOKUP(C71,'2009 Progress Report Results'!$B$17:$K$1519,10,FALSE)</f>
        <v>97.7</v>
      </c>
      <c r="E71" t="str">
        <f>VLOOKUP(C71,'2009 Progress Report Results'!$B$17:$K$1519,9,FALSE)</f>
        <v>A</v>
      </c>
      <c r="F71" t="str">
        <f>VLOOKUP(C71,'Progress Report Results'!$A$3:$F$1109,6,FALSE)</f>
        <v>A</v>
      </c>
    </row>
    <row r="72" spans="1:6">
      <c r="B72" s="15" t="s">
        <v>4675</v>
      </c>
      <c r="C72" t="s">
        <v>131</v>
      </c>
      <c r="D72">
        <f>VLOOKUP(C72,'2009 Progress Report Results'!$B$17:$K$1519,10,FALSE)</f>
        <v>57.4</v>
      </c>
      <c r="E72" t="str">
        <f>VLOOKUP(C72,'2009 Progress Report Results'!$B$17:$K$1519,9,FALSE)</f>
        <v>B</v>
      </c>
      <c r="F72" t="str">
        <f>VLOOKUP(C72,'Progress Report Results'!$A$3:$F$1109,6,FALSE)</f>
        <v>F</v>
      </c>
    </row>
    <row r="73" spans="1:6">
      <c r="A73" t="s">
        <v>4533</v>
      </c>
      <c r="B73" s="15" t="s">
        <v>42</v>
      </c>
      <c r="C73" s="57" t="str">
        <f>VLOOKUP(B73,Enrollment!$B$3:$D$80,3,FALSE)</f>
        <v>84M726</v>
      </c>
      <c r="D73">
        <f>VLOOKUP(C73,'2009 Progress Report Results'!$B$17:$K$1519,10,FALSE)</f>
        <v>85.8</v>
      </c>
      <c r="E73" t="str">
        <f>VLOOKUP(C73,'2009 Progress Report Results'!$B$17:$K$1519,9,FALSE)</f>
        <v>A</v>
      </c>
      <c r="F73" t="str">
        <f>VLOOKUP(C73,'Progress Report Results'!$A$3:$F$1109,6,FALSE)</f>
        <v>B</v>
      </c>
    </row>
    <row r="74" spans="1:6">
      <c r="B74" s="15" t="s">
        <v>4652</v>
      </c>
      <c r="C74" s="57" t="s">
        <v>814</v>
      </c>
      <c r="D74">
        <f>VLOOKUP(C74,'2009 Progress Report Results'!$B$17:$K$1519,10,FALSE)</f>
        <v>96.4</v>
      </c>
      <c r="E74" t="str">
        <f>VLOOKUP(C74,'2009 Progress Report Results'!$B$17:$K$1519,9,FALSE)</f>
        <v>A</v>
      </c>
      <c r="F74" t="str">
        <f>VLOOKUP(C74,'Progress Report Results'!$A$3:$F$1109,6,FALSE)</f>
        <v>A</v>
      </c>
    </row>
    <row r="75" spans="1:6">
      <c r="B75" s="15" t="s">
        <v>4653</v>
      </c>
      <c r="C75" s="57" t="s">
        <v>760</v>
      </c>
      <c r="D75">
        <f>VLOOKUP(C75,'2009 Progress Report Results'!$B$17:$K$1519,10,FALSE)</f>
        <v>84</v>
      </c>
      <c r="E75" t="str">
        <f>VLOOKUP(C75,'2009 Progress Report Results'!$B$17:$K$1519,9,FALSE)</f>
        <v>A</v>
      </c>
      <c r="F75" t="str">
        <f>VLOOKUP(C75,'Progress Report Results'!$A$3:$F$1109,6,FALSE)</f>
        <v>B</v>
      </c>
    </row>
    <row r="76" spans="1:6">
      <c r="A76" t="s">
        <v>4475</v>
      </c>
      <c r="B76" s="15" t="s">
        <v>85</v>
      </c>
      <c r="C76" s="57" t="str">
        <f>VLOOKUP(B76,Enrollment!$B$3:$D$80,3,FALSE)</f>
        <v>84K649</v>
      </c>
    </row>
    <row r="77" spans="1:6">
      <c r="B77" s="15" t="s">
        <v>4655</v>
      </c>
      <c r="C77" s="57" t="s">
        <v>2379</v>
      </c>
      <c r="D77">
        <f>VLOOKUP(C77,'2009 Progress Report Results'!$B$17:$K$1519,10,FALSE)</f>
        <v>77.099999999999994</v>
      </c>
      <c r="E77" t="str">
        <f>VLOOKUP(C77,'2009 Progress Report Results'!$B$17:$K$1519,9,FALSE)</f>
        <v>A</v>
      </c>
      <c r="F77" t="str">
        <f>VLOOKUP(C77,'Progress Report Results'!$A$3:$F$1109,6,FALSE)</f>
        <v>C</v>
      </c>
    </row>
    <row r="78" spans="1:6">
      <c r="B78" s="15" t="s">
        <v>4654</v>
      </c>
      <c r="C78" s="57" t="s">
        <v>4332</v>
      </c>
    </row>
    <row r="79" spans="1:6">
      <c r="A79" t="s">
        <v>4538</v>
      </c>
      <c r="B79" s="55" t="s">
        <v>45</v>
      </c>
      <c r="C79" s="57" t="str">
        <f>VLOOKUP(B79,Enrollment!$B$3:$D$80,3,FALSE)</f>
        <v>84M320</v>
      </c>
    </row>
    <row r="80" spans="1:6">
      <c r="B80" s="15" t="s">
        <v>4656</v>
      </c>
      <c r="C80" s="57" t="s">
        <v>178</v>
      </c>
      <c r="D80">
        <f>VLOOKUP(C80,'2009 Progress Report Results'!$B$17:$K$1519,10,FALSE)</f>
        <v>86.1</v>
      </c>
      <c r="E80" t="str">
        <f>VLOOKUP(C80,'2009 Progress Report Results'!$B$17:$K$1519,9,FALSE)</f>
        <v>A</v>
      </c>
      <c r="F80" t="str">
        <f>VLOOKUP(C80,'Progress Report Results'!$A$3:$F$1109,6,FALSE)</f>
        <v>B</v>
      </c>
    </row>
    <row r="81" spans="1:6">
      <c r="A81" t="s">
        <v>4541</v>
      </c>
      <c r="B81" s="55" t="s">
        <v>87</v>
      </c>
      <c r="C81" s="57" t="str">
        <f>VLOOKUP(B81,Enrollment!$B$3:$D$80,3,FALSE)</f>
        <v>84X394</v>
      </c>
    </row>
    <row r="82" spans="1:6">
      <c r="B82" s="15" t="s">
        <v>4674</v>
      </c>
      <c r="C82" s="57" t="s">
        <v>998</v>
      </c>
      <c r="D82">
        <f>VLOOKUP(C82,'2009 Progress Report Results'!$B$17:$K$1519,10,FALSE)</f>
        <v>74.5</v>
      </c>
      <c r="E82" t="str">
        <f>VLOOKUP(C82,'2009 Progress Report Results'!$B$17:$K$1519,9,FALSE)</f>
        <v>A</v>
      </c>
      <c r="F82" t="str">
        <f>VLOOKUP(C82,'Progress Report Results'!$A$3:$F$1109,6,FALSE)</f>
        <v>C</v>
      </c>
    </row>
    <row r="83" spans="1:6">
      <c r="A83" t="s">
        <v>4545</v>
      </c>
      <c r="B83" s="55" t="s">
        <v>48</v>
      </c>
      <c r="C83" s="57" t="str">
        <f>VLOOKUP(B83,Enrollment!$B$3:$D$80,3,FALSE)</f>
        <v>84M279</v>
      </c>
      <c r="D83">
        <f>VLOOKUP(C83,'2009 Progress Report Results'!$B$17:$K$1519,10,FALSE)</f>
        <v>68.7</v>
      </c>
      <c r="E83" t="str">
        <f>VLOOKUP(C83,'2009 Progress Report Results'!$B$17:$K$1519,9,FALSE)</f>
        <v>A</v>
      </c>
      <c r="F83" t="str">
        <f>VLOOKUP(C83,'Progress Report Results'!$A$3:$F$1109,6,FALSE)</f>
        <v>C</v>
      </c>
    </row>
    <row r="84" spans="1:6">
      <c r="B84" s="15" t="s">
        <v>4657</v>
      </c>
      <c r="C84" t="s">
        <v>561</v>
      </c>
      <c r="D84">
        <f>VLOOKUP(C84,'2009 Progress Report Results'!$B$17:$K$1519,10,FALSE)</f>
        <v>95.5</v>
      </c>
      <c r="E84" t="str">
        <f>VLOOKUP(C84,'2009 Progress Report Results'!$B$17:$K$1519,9,FALSE)</f>
        <v>A</v>
      </c>
      <c r="F84" t="str">
        <f>VLOOKUP(C84,'Progress Report Results'!$A$3:$F$1109,6,FALSE)</f>
        <v>A</v>
      </c>
    </row>
    <row r="85" spans="1:6">
      <c r="A85" t="s">
        <v>4548</v>
      </c>
      <c r="B85" s="55" t="s">
        <v>90</v>
      </c>
      <c r="C85" t="str">
        <f>VLOOKUP(B85,Enrollment!$B$3:$D$80,3,FALSE)</f>
        <v>84K651</v>
      </c>
    </row>
    <row r="86" spans="1:6">
      <c r="B86" s="15" t="s">
        <v>4658</v>
      </c>
      <c r="C86" t="s">
        <v>2230</v>
      </c>
      <c r="D86">
        <f>VLOOKUP(C86,'2009 Progress Report Results'!$B$17:$K$1519,10,FALSE)</f>
        <v>95.6</v>
      </c>
      <c r="E86" t="str">
        <f>VLOOKUP(C86,'2009 Progress Report Results'!$B$17:$K$1519,9,FALSE)</f>
        <v>A</v>
      </c>
      <c r="F86" t="str">
        <f>VLOOKUP(C86,'Progress Report Results'!$A$3:$F$1109,6,FALSE)</f>
        <v>A</v>
      </c>
    </row>
    <row r="87" spans="1:6">
      <c r="A87" t="s">
        <v>4550</v>
      </c>
      <c r="B87" s="55" t="s">
        <v>52</v>
      </c>
      <c r="C87" t="str">
        <f>VLOOKUP(B87,Enrollment!$B$3:$D$80,3,FALSE)</f>
        <v>84M355</v>
      </c>
      <c r="D87">
        <f>VLOOKUP(C87,'2009 Progress Report Results'!$B$17:$K$1519,10,FALSE)</f>
        <v>70.3</v>
      </c>
      <c r="E87" t="str">
        <f>VLOOKUP(C87,'2009 Progress Report Results'!$B$17:$K$1519,9,FALSE)</f>
        <v>A</v>
      </c>
      <c r="F87" t="str">
        <f>VLOOKUP(C87,'Progress Report Results'!$A$3:$F$1109,6,FALSE)</f>
        <v>C</v>
      </c>
    </row>
    <row r="88" spans="1:6">
      <c r="B88" s="15" t="s">
        <v>4659</v>
      </c>
      <c r="C88" t="s">
        <v>504</v>
      </c>
    </row>
    <row r="89" spans="1:6" ht="30">
      <c r="A89" t="s">
        <v>4552</v>
      </c>
      <c r="B89" s="55" t="s">
        <v>54</v>
      </c>
      <c r="C89" t="str">
        <f>VLOOKUP(B89,Enrollment!$B$3:$D$80,3,FALSE)</f>
        <v>84X309</v>
      </c>
      <c r="D89">
        <f>VLOOKUP(C89,'2009 Progress Report Results'!$B$17:$K$1519,10,FALSE)</f>
        <v>60</v>
      </c>
      <c r="E89" t="str">
        <f>VLOOKUP(C89,'2009 Progress Report Results'!$B$17:$K$1519,9,FALSE)</f>
        <v>B</v>
      </c>
      <c r="F89" t="str">
        <f>VLOOKUP(C89,'Progress Report Results'!$A$3:$F$1109,6,FALSE)</f>
        <v>F</v>
      </c>
    </row>
    <row r="90" spans="1:6">
      <c r="B90" s="15" t="s">
        <v>4660</v>
      </c>
      <c r="C90" t="s">
        <v>1001</v>
      </c>
      <c r="D90">
        <f>VLOOKUP(C90,'2009 Progress Report Results'!$B$17:$K$1519,10,FALSE)</f>
        <v>101.2</v>
      </c>
      <c r="E90" t="str">
        <f>VLOOKUP(C90,'2009 Progress Report Results'!$B$17:$K$1519,9,FALSE)</f>
        <v>A</v>
      </c>
      <c r="F90" t="str">
        <f>VLOOKUP(C90,'Progress Report Results'!$A$3:$F$1109,6,FALSE)</f>
        <v>A</v>
      </c>
    </row>
    <row r="91" spans="1:6">
      <c r="A91" t="s">
        <v>4555</v>
      </c>
      <c r="B91" s="55" t="s">
        <v>55</v>
      </c>
      <c r="C91" t="str">
        <f>VLOOKUP(B91,Enrollment!$B$3:$D$80,3,FALSE)</f>
        <v>84X346</v>
      </c>
    </row>
    <row r="92" spans="1:6">
      <c r="B92" s="15" t="s">
        <v>4661</v>
      </c>
      <c r="C92" t="s">
        <v>1888</v>
      </c>
      <c r="D92">
        <f>VLOOKUP(C92,'2009 Progress Report Results'!$B$17:$K$1519,10,FALSE)</f>
        <v>83.1</v>
      </c>
      <c r="E92" t="str">
        <f>VLOOKUP(C92,'2009 Progress Report Results'!$B$17:$K$1519,9,FALSE)</f>
        <v>A</v>
      </c>
      <c r="F92" t="str">
        <f>VLOOKUP(C92,'Progress Report Results'!$A$3:$F$1109,6,FALSE)</f>
        <v>B</v>
      </c>
    </row>
    <row r="93" spans="1:6">
      <c r="B93" s="15" t="s">
        <v>4662</v>
      </c>
      <c r="C93" t="s">
        <v>1939</v>
      </c>
    </row>
    <row r="94" spans="1:6">
      <c r="A94" t="s">
        <v>4557</v>
      </c>
      <c r="B94" s="58" t="s">
        <v>91</v>
      </c>
      <c r="C94" t="str">
        <f>VLOOKUP(B94,Enrollment!$B$3:$D$80,3,FALSE)</f>
        <v>84M388</v>
      </c>
    </row>
    <row r="95" spans="1:6">
      <c r="B95" s="15" t="s">
        <v>4673</v>
      </c>
      <c r="C95" t="s">
        <v>754</v>
      </c>
      <c r="D95">
        <f>VLOOKUP(C95,'2009 Progress Report Results'!$B$17:$K$1519,10,FALSE)</f>
        <v>65.2</v>
      </c>
      <c r="E95" t="str">
        <f>VLOOKUP(C95,'2009 Progress Report Results'!$B$17:$K$1519,9,FALSE)</f>
        <v>B</v>
      </c>
      <c r="F95" t="str">
        <f>VLOOKUP(C95,'Progress Report Results'!$A$3:$F$1109,6,FALSE)</f>
        <v>D</v>
      </c>
    </row>
    <row r="96" spans="1:6">
      <c r="B96" s="15" t="s">
        <v>4663</v>
      </c>
      <c r="C96" t="s">
        <v>810</v>
      </c>
      <c r="D96">
        <f>VLOOKUP(C96,'2009 Progress Report Results'!$B$17:$K$1519,10,FALSE)</f>
        <v>35.700000000000003</v>
      </c>
      <c r="E96" t="str">
        <f>VLOOKUP(C96,'2009 Progress Report Results'!$B$17:$K$1519,9,FALSE)</f>
        <v>D</v>
      </c>
      <c r="F96" t="str">
        <f>VLOOKUP(C96,'Progress Report Results'!$A$3:$F$1109,6,FALSE)</f>
        <v>F</v>
      </c>
    </row>
    <row r="97" spans="1:6">
      <c r="A97" t="s">
        <v>4559</v>
      </c>
      <c r="B97" s="55" t="s">
        <v>56</v>
      </c>
      <c r="C97" t="str">
        <f>VLOOKUP(B97,Enrollment!$B$3:$D$80,3,FALSE)</f>
        <v>84K359</v>
      </c>
      <c r="D97">
        <f>VLOOKUP(C97,'2009 Progress Report Results'!$B$17:$K$1519,10,FALSE)</f>
        <v>61.2</v>
      </c>
      <c r="E97" t="str">
        <f>VLOOKUP(C97,'2009 Progress Report Results'!$B$17:$K$1519,9,FALSE)</f>
        <v>B</v>
      </c>
      <c r="F97" t="str">
        <f>VLOOKUP(C97,'Progress Report Results'!$A$3:$F$1109,6,FALSE)</f>
        <v>D</v>
      </c>
    </row>
    <row r="98" spans="1:6">
      <c r="B98" s="15" t="s">
        <v>4664</v>
      </c>
      <c r="C98" t="s">
        <v>2686</v>
      </c>
      <c r="D98">
        <f>VLOOKUP(C98,'2009 Progress Report Results'!$B$17:$K$1519,10,FALSE)</f>
        <v>62.1</v>
      </c>
      <c r="E98" t="str">
        <f>VLOOKUP(C98,'2009 Progress Report Results'!$B$17:$K$1519,9,FALSE)</f>
        <v>B</v>
      </c>
      <c r="F98" t="str">
        <f>VLOOKUP(C98,'Progress Report Results'!$A$3:$F$1109,6,FALSE)</f>
        <v>D</v>
      </c>
    </row>
    <row r="99" spans="1:6">
      <c r="A99" t="s">
        <v>4562</v>
      </c>
      <c r="B99" s="55" t="s">
        <v>102</v>
      </c>
      <c r="C99" t="str">
        <f>VLOOKUP(B99,Enrollment!$B$3:$D$80,3,FALSE)</f>
        <v>84Q304</v>
      </c>
    </row>
    <row r="100" spans="1:6">
      <c r="B100" s="15" t="s">
        <v>4665</v>
      </c>
      <c r="C100" t="s">
        <v>3965</v>
      </c>
      <c r="D100">
        <f>VLOOKUP(C100,'2009 Progress Report Results'!$B$17:$K$1519,10,FALSE)</f>
        <v>85.1</v>
      </c>
      <c r="E100" t="str">
        <f>VLOOKUP(C100,'2009 Progress Report Results'!$B$17:$K$1519,9,FALSE)</f>
        <v>A</v>
      </c>
      <c r="F100" t="str">
        <f>VLOOKUP(C100,'Progress Report Results'!$A$3:$F$1109,6,FALSE)</f>
        <v>B</v>
      </c>
    </row>
    <row r="101" spans="1:6">
      <c r="A101" t="s">
        <v>4564</v>
      </c>
      <c r="B101" s="55" t="s">
        <v>57</v>
      </c>
      <c r="C101" t="str">
        <f>VLOOKUP(B101,Enrollment!$B$3:$D$80,3,FALSE)</f>
        <v>84K473</v>
      </c>
      <c r="D101">
        <f>VLOOKUP(C101,'2009 Progress Report Results'!$B$17:$K$1519,10,FALSE)</f>
        <v>45.8</v>
      </c>
      <c r="E101" t="str">
        <f>VLOOKUP(C101,'2009 Progress Report Results'!$B$17:$K$1519,9,FALSE)</f>
        <v>C</v>
      </c>
    </row>
    <row r="102" spans="1:6">
      <c r="B102" s="15" t="s">
        <v>4666</v>
      </c>
      <c r="C102" t="s">
        <v>2139</v>
      </c>
      <c r="D102">
        <f>VLOOKUP(C102,'2009 Progress Report Results'!$B$17:$K$1519,10,FALSE)</f>
        <v>65</v>
      </c>
      <c r="E102" t="str">
        <f>VLOOKUP(C102,'2009 Progress Report Results'!$B$17:$K$1519,9,FALSE)</f>
        <v>B</v>
      </c>
      <c r="F102" t="str">
        <f>VLOOKUP(C102,'Progress Report Results'!$A$3:$F$1109,6,FALSE)</f>
        <v>D</v>
      </c>
    </row>
    <row r="103" spans="1:6">
      <c r="A103" t="s">
        <v>4566</v>
      </c>
      <c r="B103" s="15" t="s">
        <v>58</v>
      </c>
      <c r="C103" t="str">
        <f>VLOOKUP(B103,Enrollment!$B$3:$D$80,3,FALSE)</f>
        <v>84K355</v>
      </c>
      <c r="D103">
        <f>VLOOKUP(C103,'2009 Progress Report Results'!$B$17:$K$1519,10,FALSE)</f>
        <v>105.3</v>
      </c>
      <c r="E103" t="str">
        <f>VLOOKUP(C103,'2009 Progress Report Results'!$B$17:$K$1519,9,FALSE)</f>
        <v>A</v>
      </c>
      <c r="F103" t="str">
        <f>VLOOKUP(C103,'Progress Report Results'!$A$3:$F$1109,6,FALSE)</f>
        <v>A</v>
      </c>
    </row>
    <row r="104" spans="1:6">
      <c r="B104" s="15" t="s">
        <v>4667</v>
      </c>
      <c r="C104" t="s">
        <v>2096</v>
      </c>
      <c r="D104">
        <f>VLOOKUP(C104,'2009 Progress Report Results'!$B$17:$K$1519,10,FALSE)</f>
        <v>90.5</v>
      </c>
      <c r="E104" t="str">
        <f>VLOOKUP(C104,'2009 Progress Report Results'!$B$17:$K$1519,9,FALSE)</f>
        <v>A</v>
      </c>
      <c r="F104" t="str">
        <f>VLOOKUP(C104,'Progress Report Results'!$A$3:$F$1109,6,FALSE)</f>
        <v>A</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pageSetUpPr fitToPage="1"/>
  </sheetPr>
  <dimension ref="A1:U1519"/>
  <sheetViews>
    <sheetView workbookViewId="0">
      <pane xSplit="2" ySplit="16" topLeftCell="C1477" activePane="bottomRight" state="frozen"/>
      <selection pane="topRight" activeCell="C1" sqref="C1"/>
      <selection pane="bottomLeft" activeCell="A17" sqref="A17"/>
      <selection pane="bottomRight" activeCell="D1495" sqref="D1495"/>
    </sheetView>
  </sheetViews>
  <sheetFormatPr defaultRowHeight="12" customHeight="1"/>
  <cols>
    <col min="1" max="1" width="4.28515625" style="19" customWidth="1"/>
    <col min="2" max="2" width="7.85546875" style="19" customWidth="1"/>
    <col min="3" max="3" width="9.42578125" style="18" customWidth="1"/>
    <col min="4" max="4" width="49.85546875" style="19" customWidth="1"/>
    <col min="5" max="5" width="26.85546875" style="19" bestFit="1" customWidth="1"/>
    <col min="6" max="6" width="21.7109375" style="20" customWidth="1"/>
    <col min="7" max="7" width="12" style="18" customWidth="1"/>
    <col min="8" max="8" width="20.7109375" style="19" bestFit="1" customWidth="1"/>
    <col min="9" max="9" width="9.42578125" style="21" customWidth="1"/>
    <col min="10" max="10" width="9.5703125" style="20" customWidth="1"/>
    <col min="11" max="11" width="11" style="22" customWidth="1"/>
    <col min="12" max="12" width="16.42578125" style="23" customWidth="1"/>
    <col min="13" max="13" width="15.140625" style="18" customWidth="1"/>
    <col min="14" max="14" width="15.7109375" style="23" customWidth="1"/>
    <col min="15" max="15" width="15.140625" style="18" customWidth="1"/>
    <col min="16" max="16" width="13.140625" style="23" customWidth="1"/>
    <col min="17" max="17" width="11.7109375" style="18" customWidth="1"/>
    <col min="18" max="18" width="14.140625" style="23" customWidth="1"/>
    <col min="19" max="19" width="16.85546875" style="18" customWidth="1"/>
    <col min="20" max="20" width="43.42578125" style="19" bestFit="1" customWidth="1"/>
    <col min="21" max="21" width="37.5703125" style="19" bestFit="1" customWidth="1"/>
    <col min="22" max="16384" width="9.140625" style="19"/>
  </cols>
  <sheetData>
    <row r="1" spans="2:21" ht="12" customHeight="1">
      <c r="B1" s="17" t="s">
        <v>109</v>
      </c>
    </row>
    <row r="2" spans="2:21" ht="12" customHeight="1">
      <c r="B2" s="24" t="s">
        <v>110</v>
      </c>
    </row>
    <row r="4" spans="2:21" ht="12.75" customHeight="1"/>
    <row r="5" spans="2:21" ht="12.75" customHeight="1"/>
    <row r="6" spans="2:21" ht="12.75" customHeight="1"/>
    <row r="7" spans="2:21" ht="12.75" customHeight="1"/>
    <row r="8" spans="2:21" ht="12.75" customHeight="1"/>
    <row r="9" spans="2:21" ht="12.75" customHeight="1"/>
    <row r="10" spans="2:21" ht="12.75" customHeight="1"/>
    <row r="11" spans="2:21" ht="12.75" customHeight="1"/>
    <row r="12" spans="2:21" ht="12.75" customHeight="1"/>
    <row r="13" spans="2:21" ht="12.75" customHeight="1"/>
    <row r="14" spans="2:21" ht="12.75" customHeight="1"/>
    <row r="16" spans="2:21" s="32" customFormat="1" ht="51" customHeight="1">
      <c r="B16" s="25" t="s">
        <v>111</v>
      </c>
      <c r="C16" s="25" t="s">
        <v>112</v>
      </c>
      <c r="D16" s="25" t="s">
        <v>113</v>
      </c>
      <c r="E16" s="25" t="s">
        <v>114</v>
      </c>
      <c r="F16" s="25" t="s">
        <v>115</v>
      </c>
      <c r="G16" s="26" t="s">
        <v>116</v>
      </c>
      <c r="H16" s="25" t="s">
        <v>117</v>
      </c>
      <c r="I16" s="27" t="s">
        <v>118</v>
      </c>
      <c r="J16" s="25" t="s">
        <v>119</v>
      </c>
      <c r="K16" s="28" t="s">
        <v>120</v>
      </c>
      <c r="L16" s="28" t="s">
        <v>121</v>
      </c>
      <c r="M16" s="29" t="s">
        <v>122</v>
      </c>
      <c r="N16" s="28" t="s">
        <v>123</v>
      </c>
      <c r="O16" s="29" t="s">
        <v>124</v>
      </c>
      <c r="P16" s="28" t="s">
        <v>125</v>
      </c>
      <c r="Q16" s="29" t="s">
        <v>126</v>
      </c>
      <c r="R16" s="28" t="s">
        <v>127</v>
      </c>
      <c r="S16" s="30" t="s">
        <v>128</v>
      </c>
      <c r="T16" s="31" t="s">
        <v>129</v>
      </c>
      <c r="U16" s="31" t="s">
        <v>130</v>
      </c>
    </row>
    <row r="17" spans="2:21" ht="12" customHeight="1">
      <c r="B17" s="33" t="s">
        <v>131</v>
      </c>
      <c r="C17" s="34" t="s">
        <v>132</v>
      </c>
      <c r="D17" s="35" t="s">
        <v>133</v>
      </c>
      <c r="E17" s="35" t="s">
        <v>134</v>
      </c>
      <c r="F17" s="36" t="s">
        <v>135</v>
      </c>
      <c r="G17" s="34" t="s">
        <v>136</v>
      </c>
      <c r="H17" s="35" t="s">
        <v>137</v>
      </c>
      <c r="I17" s="37">
        <v>63.280905349794239</v>
      </c>
      <c r="J17" s="36" t="s">
        <v>138</v>
      </c>
      <c r="K17" s="38">
        <v>57.4</v>
      </c>
      <c r="L17" s="39">
        <v>8.3000000000000007</v>
      </c>
      <c r="M17" s="34" t="s">
        <v>138</v>
      </c>
      <c r="N17" s="39">
        <v>11.7</v>
      </c>
      <c r="O17" s="34" t="s">
        <v>139</v>
      </c>
      <c r="P17" s="39">
        <v>35.1</v>
      </c>
      <c r="Q17" s="34" t="s">
        <v>138</v>
      </c>
      <c r="R17" s="39">
        <v>2.2999999999999998</v>
      </c>
      <c r="S17" s="34" t="s">
        <v>140</v>
      </c>
      <c r="T17" s="35" t="s">
        <v>141</v>
      </c>
      <c r="U17" s="35" t="s">
        <v>142</v>
      </c>
    </row>
    <row r="18" spans="2:21" ht="12" customHeight="1">
      <c r="B18" s="33" t="s">
        <v>143</v>
      </c>
      <c r="C18" s="34" t="s">
        <v>132</v>
      </c>
      <c r="D18" s="35" t="s">
        <v>144</v>
      </c>
      <c r="E18" s="35" t="s">
        <v>145</v>
      </c>
      <c r="F18" s="36" t="s">
        <v>146</v>
      </c>
      <c r="G18" s="34" t="s">
        <v>136</v>
      </c>
      <c r="H18" s="35" t="s">
        <v>137</v>
      </c>
      <c r="I18" s="37">
        <v>50.38548387096774</v>
      </c>
      <c r="J18" s="36" t="s">
        <v>147</v>
      </c>
      <c r="K18" s="38">
        <v>88</v>
      </c>
      <c r="L18" s="39">
        <v>8.6</v>
      </c>
      <c r="M18" s="34" t="s">
        <v>138</v>
      </c>
      <c r="N18" s="39">
        <v>19.7</v>
      </c>
      <c r="O18" s="34" t="s">
        <v>147</v>
      </c>
      <c r="P18" s="39">
        <v>56.7</v>
      </c>
      <c r="Q18" s="34" t="s">
        <v>147</v>
      </c>
      <c r="R18" s="39">
        <v>3</v>
      </c>
      <c r="S18" s="34" t="s">
        <v>138</v>
      </c>
      <c r="T18" s="35" t="s">
        <v>148</v>
      </c>
      <c r="U18" s="35" t="s">
        <v>142</v>
      </c>
    </row>
    <row r="19" spans="2:21" ht="12" customHeight="1">
      <c r="B19" s="33" t="s">
        <v>149</v>
      </c>
      <c r="C19" s="34" t="s">
        <v>132</v>
      </c>
      <c r="D19" s="35" t="s">
        <v>150</v>
      </c>
      <c r="E19" s="35" t="s">
        <v>151</v>
      </c>
      <c r="F19" s="36" t="s">
        <v>135</v>
      </c>
      <c r="G19" s="34" t="s">
        <v>136</v>
      </c>
      <c r="H19" s="35" t="s">
        <v>137</v>
      </c>
      <c r="I19" s="37">
        <v>57.366724738675963</v>
      </c>
      <c r="J19" s="36" t="s">
        <v>147</v>
      </c>
      <c r="K19" s="38">
        <v>89.7</v>
      </c>
      <c r="L19" s="39">
        <v>11.9</v>
      </c>
      <c r="M19" s="34" t="s">
        <v>147</v>
      </c>
      <c r="N19" s="39">
        <v>21.1</v>
      </c>
      <c r="O19" s="34" t="s">
        <v>147</v>
      </c>
      <c r="P19" s="39">
        <v>54.4</v>
      </c>
      <c r="Q19" s="34" t="s">
        <v>147</v>
      </c>
      <c r="R19" s="39">
        <v>2.2999999999999998</v>
      </c>
      <c r="S19" s="34" t="s">
        <v>147</v>
      </c>
      <c r="T19" s="35" t="s">
        <v>141</v>
      </c>
      <c r="U19" s="35" t="s">
        <v>142</v>
      </c>
    </row>
    <row r="20" spans="2:21" ht="12" customHeight="1">
      <c r="B20" s="33" t="s">
        <v>152</v>
      </c>
      <c r="C20" s="34" t="s">
        <v>132</v>
      </c>
      <c r="D20" s="35" t="s">
        <v>153</v>
      </c>
      <c r="E20" s="35" t="s">
        <v>154</v>
      </c>
      <c r="F20" s="36" t="s">
        <v>135</v>
      </c>
      <c r="G20" s="34" t="s">
        <v>136</v>
      </c>
      <c r="H20" s="35" t="s">
        <v>155</v>
      </c>
      <c r="I20" s="37">
        <v>58.960349127182049</v>
      </c>
      <c r="J20" s="36" t="s">
        <v>147</v>
      </c>
      <c r="K20" s="38">
        <v>73.3</v>
      </c>
      <c r="L20" s="39">
        <v>7.6</v>
      </c>
      <c r="M20" s="34" t="s">
        <v>139</v>
      </c>
      <c r="N20" s="39">
        <v>16.7</v>
      </c>
      <c r="O20" s="34" t="s">
        <v>138</v>
      </c>
      <c r="P20" s="39">
        <v>43</v>
      </c>
      <c r="Q20" s="34" t="s">
        <v>147</v>
      </c>
      <c r="R20" s="39">
        <v>6</v>
      </c>
      <c r="S20" s="34" t="s">
        <v>138</v>
      </c>
      <c r="T20" s="35" t="s">
        <v>148</v>
      </c>
      <c r="U20" s="35" t="s">
        <v>142</v>
      </c>
    </row>
    <row r="21" spans="2:21" ht="12" customHeight="1">
      <c r="B21" s="33" t="s">
        <v>156</v>
      </c>
      <c r="C21" s="34" t="s">
        <v>132</v>
      </c>
      <c r="D21" s="35" t="s">
        <v>157</v>
      </c>
      <c r="E21" s="35" t="s">
        <v>158</v>
      </c>
      <c r="F21" s="36" t="s">
        <v>135</v>
      </c>
      <c r="G21" s="34" t="s">
        <v>136</v>
      </c>
      <c r="H21" s="35" t="s">
        <v>137</v>
      </c>
      <c r="I21" s="37">
        <v>53.004196891191711</v>
      </c>
      <c r="J21" s="36" t="s">
        <v>138</v>
      </c>
      <c r="K21" s="38">
        <v>67.8</v>
      </c>
      <c r="L21" s="39">
        <v>10</v>
      </c>
      <c r="M21" s="34" t="s">
        <v>138</v>
      </c>
      <c r="N21" s="39">
        <v>14.9</v>
      </c>
      <c r="O21" s="34" t="s">
        <v>138</v>
      </c>
      <c r="P21" s="39">
        <v>40.6</v>
      </c>
      <c r="Q21" s="34" t="s">
        <v>138</v>
      </c>
      <c r="R21" s="39">
        <v>2.2999999999999998</v>
      </c>
      <c r="S21" s="34" t="s">
        <v>159</v>
      </c>
      <c r="T21" s="35" t="s">
        <v>141</v>
      </c>
      <c r="U21" s="35" t="s">
        <v>142</v>
      </c>
    </row>
    <row r="22" spans="2:21" ht="12" customHeight="1">
      <c r="B22" s="33" t="s">
        <v>160</v>
      </c>
      <c r="C22" s="34" t="s">
        <v>132</v>
      </c>
      <c r="D22" s="35" t="s">
        <v>161</v>
      </c>
      <c r="E22" s="35" t="s">
        <v>162</v>
      </c>
      <c r="F22" s="36" t="s">
        <v>146</v>
      </c>
      <c r="G22" s="34" t="s">
        <v>136</v>
      </c>
      <c r="H22" s="35" t="s">
        <v>137</v>
      </c>
      <c r="I22" s="37">
        <v>60.63014869888476</v>
      </c>
      <c r="J22" s="36" t="s">
        <v>147</v>
      </c>
      <c r="K22" s="38">
        <v>96.3</v>
      </c>
      <c r="L22" s="39">
        <v>14</v>
      </c>
      <c r="M22" s="34" t="s">
        <v>147</v>
      </c>
      <c r="N22" s="39">
        <v>20.8</v>
      </c>
      <c r="O22" s="34" t="s">
        <v>147</v>
      </c>
      <c r="P22" s="39">
        <v>60</v>
      </c>
      <c r="Q22" s="34" t="s">
        <v>147</v>
      </c>
      <c r="R22" s="39">
        <v>1.5</v>
      </c>
      <c r="S22" s="34" t="s">
        <v>147</v>
      </c>
      <c r="T22" s="35" t="s">
        <v>141</v>
      </c>
      <c r="U22" s="35" t="s">
        <v>142</v>
      </c>
    </row>
    <row r="23" spans="2:21" ht="12" customHeight="1">
      <c r="B23" s="33" t="s">
        <v>163</v>
      </c>
      <c r="C23" s="34" t="s">
        <v>132</v>
      </c>
      <c r="D23" s="35" t="s">
        <v>164</v>
      </c>
      <c r="E23" s="35" t="s">
        <v>165</v>
      </c>
      <c r="F23" s="36" t="s">
        <v>146</v>
      </c>
      <c r="G23" s="34" t="s">
        <v>136</v>
      </c>
      <c r="H23" s="35" t="s">
        <v>137</v>
      </c>
      <c r="I23" s="37">
        <v>42.557272727272725</v>
      </c>
      <c r="J23" s="36" t="s">
        <v>138</v>
      </c>
      <c r="K23" s="38">
        <v>65</v>
      </c>
      <c r="L23" s="39">
        <v>9</v>
      </c>
      <c r="M23" s="34" t="s">
        <v>138</v>
      </c>
      <c r="N23" s="39">
        <v>19.8</v>
      </c>
      <c r="O23" s="34" t="s">
        <v>147</v>
      </c>
      <c r="P23" s="39">
        <v>34.700000000000003</v>
      </c>
      <c r="Q23" s="34" t="s">
        <v>138</v>
      </c>
      <c r="R23" s="39">
        <v>1.5</v>
      </c>
      <c r="S23" s="34" t="s">
        <v>139</v>
      </c>
      <c r="T23" s="35" t="s">
        <v>166</v>
      </c>
      <c r="U23" s="35" t="s">
        <v>142</v>
      </c>
    </row>
    <row r="24" spans="2:21" ht="12" customHeight="1">
      <c r="B24" s="33" t="s">
        <v>167</v>
      </c>
      <c r="C24" s="34" t="s">
        <v>132</v>
      </c>
      <c r="D24" s="35" t="s">
        <v>168</v>
      </c>
      <c r="E24" s="35" t="s">
        <v>169</v>
      </c>
      <c r="F24" s="36" t="s">
        <v>135</v>
      </c>
      <c r="G24" s="34" t="s">
        <v>136</v>
      </c>
      <c r="H24" s="35" t="s">
        <v>137</v>
      </c>
      <c r="I24" s="37">
        <v>54.031268882175226</v>
      </c>
      <c r="J24" s="36" t="s">
        <v>138</v>
      </c>
      <c r="K24" s="38">
        <v>67</v>
      </c>
      <c r="L24" s="39">
        <v>9.1999999999999993</v>
      </c>
      <c r="M24" s="34" t="s">
        <v>138</v>
      </c>
      <c r="N24" s="39">
        <v>16.600000000000001</v>
      </c>
      <c r="O24" s="34" t="s">
        <v>138</v>
      </c>
      <c r="P24" s="39">
        <v>39.700000000000003</v>
      </c>
      <c r="Q24" s="34" t="s">
        <v>138</v>
      </c>
      <c r="R24" s="39">
        <v>1.5</v>
      </c>
      <c r="S24" s="34" t="s">
        <v>138</v>
      </c>
      <c r="T24" s="35" t="s">
        <v>170</v>
      </c>
      <c r="U24" s="35" t="s">
        <v>142</v>
      </c>
    </row>
    <row r="25" spans="2:21" ht="12" customHeight="1">
      <c r="B25" s="33" t="s">
        <v>171</v>
      </c>
      <c r="C25" s="34" t="s">
        <v>132</v>
      </c>
      <c r="D25" s="35" t="s">
        <v>172</v>
      </c>
      <c r="E25" s="35" t="s">
        <v>173</v>
      </c>
      <c r="F25" s="36" t="s">
        <v>135</v>
      </c>
      <c r="G25" s="34" t="s">
        <v>136</v>
      </c>
      <c r="H25" s="35" t="s">
        <v>137</v>
      </c>
      <c r="I25" s="37">
        <v>61.631592920353981</v>
      </c>
      <c r="J25" s="36" t="s">
        <v>147</v>
      </c>
      <c r="K25" s="38">
        <v>82</v>
      </c>
      <c r="L25" s="39">
        <v>10.7</v>
      </c>
      <c r="M25" s="34" t="s">
        <v>147</v>
      </c>
      <c r="N25" s="39">
        <v>18</v>
      </c>
      <c r="O25" s="34" t="s">
        <v>147</v>
      </c>
      <c r="P25" s="39">
        <v>50.3</v>
      </c>
      <c r="Q25" s="34" t="s">
        <v>147</v>
      </c>
      <c r="R25" s="39">
        <v>3</v>
      </c>
      <c r="S25" s="34" t="s">
        <v>138</v>
      </c>
      <c r="T25" s="35" t="s">
        <v>170</v>
      </c>
      <c r="U25" s="35" t="s">
        <v>142</v>
      </c>
    </row>
    <row r="26" spans="2:21" ht="12" customHeight="1">
      <c r="B26" s="33" t="s">
        <v>174</v>
      </c>
      <c r="C26" s="34" t="s">
        <v>132</v>
      </c>
      <c r="D26" s="35" t="s">
        <v>175</v>
      </c>
      <c r="E26" s="35" t="s">
        <v>176</v>
      </c>
      <c r="F26" s="36" t="s">
        <v>146</v>
      </c>
      <c r="G26" s="34" t="s">
        <v>136</v>
      </c>
      <c r="H26" s="35" t="s">
        <v>155</v>
      </c>
      <c r="I26" s="37">
        <v>62.45965517241379</v>
      </c>
      <c r="J26" s="36" t="s">
        <v>147</v>
      </c>
      <c r="K26" s="38">
        <v>75.099999999999994</v>
      </c>
      <c r="L26" s="39">
        <v>9.9</v>
      </c>
      <c r="M26" s="34" t="s">
        <v>138</v>
      </c>
      <c r="N26" s="39">
        <v>19.100000000000001</v>
      </c>
      <c r="O26" s="34" t="s">
        <v>147</v>
      </c>
      <c r="P26" s="39">
        <v>39.299999999999997</v>
      </c>
      <c r="Q26" s="34" t="s">
        <v>138</v>
      </c>
      <c r="R26" s="39">
        <v>6.8</v>
      </c>
      <c r="S26" s="34" t="s">
        <v>138</v>
      </c>
      <c r="T26" s="35" t="s">
        <v>170</v>
      </c>
      <c r="U26" s="35" t="s">
        <v>177</v>
      </c>
    </row>
    <row r="27" spans="2:21" ht="12" customHeight="1">
      <c r="B27" s="33" t="s">
        <v>178</v>
      </c>
      <c r="C27" s="34" t="s">
        <v>132</v>
      </c>
      <c r="D27" s="35" t="s">
        <v>179</v>
      </c>
      <c r="E27" s="35" t="s">
        <v>180</v>
      </c>
      <c r="F27" s="36" t="s">
        <v>135</v>
      </c>
      <c r="G27" s="34" t="s">
        <v>136</v>
      </c>
      <c r="H27" s="35" t="s">
        <v>137</v>
      </c>
      <c r="I27" s="37">
        <v>65.137228915662647</v>
      </c>
      <c r="J27" s="36" t="s">
        <v>147</v>
      </c>
      <c r="K27" s="38">
        <v>86.1</v>
      </c>
      <c r="L27" s="39">
        <v>10.1</v>
      </c>
      <c r="M27" s="34" t="s">
        <v>138</v>
      </c>
      <c r="N27" s="39">
        <v>19.100000000000001</v>
      </c>
      <c r="O27" s="34" t="s">
        <v>147</v>
      </c>
      <c r="P27" s="39">
        <v>49.4</v>
      </c>
      <c r="Q27" s="34" t="s">
        <v>147</v>
      </c>
      <c r="R27" s="39">
        <v>7.5</v>
      </c>
      <c r="S27" s="34" t="s">
        <v>147</v>
      </c>
      <c r="T27" s="35" t="s">
        <v>148</v>
      </c>
      <c r="U27" s="35" t="s">
        <v>142</v>
      </c>
    </row>
    <row r="28" spans="2:21" ht="12" customHeight="1">
      <c r="B28" s="33" t="s">
        <v>181</v>
      </c>
      <c r="C28" s="34" t="s">
        <v>132</v>
      </c>
      <c r="D28" s="35" t="s">
        <v>182</v>
      </c>
      <c r="E28" s="35" t="s">
        <v>183</v>
      </c>
      <c r="F28" s="36" t="s">
        <v>184</v>
      </c>
      <c r="G28" s="34" t="s">
        <v>136</v>
      </c>
      <c r="H28" s="35" t="s">
        <v>155</v>
      </c>
      <c r="I28" s="37">
        <v>27.101787709497206</v>
      </c>
      <c r="J28" s="36" t="s">
        <v>147</v>
      </c>
      <c r="K28" s="38">
        <v>92.8</v>
      </c>
      <c r="L28" s="39">
        <v>13</v>
      </c>
      <c r="M28" s="34" t="s">
        <v>147</v>
      </c>
      <c r="N28" s="39">
        <v>24.3</v>
      </c>
      <c r="O28" s="34" t="s">
        <v>147</v>
      </c>
      <c r="P28" s="39">
        <v>55.5</v>
      </c>
      <c r="Q28" s="34" t="s">
        <v>147</v>
      </c>
      <c r="R28" s="39">
        <v>0</v>
      </c>
      <c r="S28" s="34" t="s">
        <v>147</v>
      </c>
      <c r="T28" s="35" t="s">
        <v>170</v>
      </c>
      <c r="U28" s="35" t="s">
        <v>142</v>
      </c>
    </row>
    <row r="29" spans="2:21" ht="12" customHeight="1">
      <c r="B29" s="33" t="s">
        <v>185</v>
      </c>
      <c r="C29" s="34" t="s">
        <v>132</v>
      </c>
      <c r="D29" s="35" t="s">
        <v>186</v>
      </c>
      <c r="E29" s="35" t="s">
        <v>187</v>
      </c>
      <c r="F29" s="36" t="s">
        <v>146</v>
      </c>
      <c r="G29" s="34" t="s">
        <v>136</v>
      </c>
      <c r="H29" s="35" t="s">
        <v>155</v>
      </c>
      <c r="I29" s="37">
        <v>64.916649214659671</v>
      </c>
      <c r="J29" s="36" t="s">
        <v>147</v>
      </c>
      <c r="K29" s="38">
        <v>89.6</v>
      </c>
      <c r="L29" s="39">
        <v>5.8</v>
      </c>
      <c r="M29" s="34" t="s">
        <v>140</v>
      </c>
      <c r="N29" s="39">
        <v>23.6</v>
      </c>
      <c r="O29" s="34" t="s">
        <v>147</v>
      </c>
      <c r="P29" s="39">
        <v>55.7</v>
      </c>
      <c r="Q29" s="34" t="s">
        <v>147</v>
      </c>
      <c r="R29" s="39">
        <v>4.5</v>
      </c>
      <c r="S29" s="34" t="s">
        <v>147</v>
      </c>
      <c r="T29" s="35" t="s">
        <v>148</v>
      </c>
      <c r="U29" s="35" t="s">
        <v>142</v>
      </c>
    </row>
    <row r="30" spans="2:21" ht="12" customHeight="1">
      <c r="B30" s="33" t="s">
        <v>188</v>
      </c>
      <c r="C30" s="34" t="s">
        <v>132</v>
      </c>
      <c r="D30" s="35" t="s">
        <v>189</v>
      </c>
      <c r="E30" s="35" t="s">
        <v>190</v>
      </c>
      <c r="F30" s="36" t="s">
        <v>191</v>
      </c>
      <c r="G30" s="34" t="s">
        <v>136</v>
      </c>
      <c r="H30" s="35" t="s">
        <v>192</v>
      </c>
      <c r="I30" s="37">
        <v>2.9825149700598801</v>
      </c>
      <c r="J30" s="36" t="s">
        <v>138</v>
      </c>
      <c r="K30" s="38">
        <v>62.7</v>
      </c>
      <c r="L30" s="39">
        <v>6</v>
      </c>
      <c r="M30" s="34" t="s">
        <v>140</v>
      </c>
      <c r="N30" s="39">
        <v>18.5</v>
      </c>
      <c r="O30" s="34" t="s">
        <v>147</v>
      </c>
      <c r="P30" s="39">
        <v>32.200000000000003</v>
      </c>
      <c r="Q30" s="34" t="s">
        <v>139</v>
      </c>
      <c r="R30" s="39">
        <v>6</v>
      </c>
      <c r="S30" s="34" t="s">
        <v>139</v>
      </c>
      <c r="T30" s="35" t="s">
        <v>141</v>
      </c>
      <c r="U30" s="35" t="s">
        <v>193</v>
      </c>
    </row>
    <row r="31" spans="2:21" ht="12" customHeight="1">
      <c r="B31" s="35" t="s">
        <v>188</v>
      </c>
      <c r="C31" s="34" t="s">
        <v>132</v>
      </c>
      <c r="D31" s="35" t="s">
        <v>189</v>
      </c>
      <c r="E31" s="35" t="s">
        <v>190</v>
      </c>
      <c r="F31" s="34" t="s">
        <v>191</v>
      </c>
      <c r="G31" s="34" t="s">
        <v>194</v>
      </c>
      <c r="H31" s="35" t="s">
        <v>195</v>
      </c>
      <c r="I31" s="37">
        <v>2.06968</v>
      </c>
      <c r="J31" s="34" t="s">
        <v>138</v>
      </c>
      <c r="K31" s="39">
        <v>63.9</v>
      </c>
      <c r="L31" s="39">
        <v>7.1</v>
      </c>
      <c r="M31" s="34" t="s">
        <v>139</v>
      </c>
      <c r="N31" s="39">
        <v>16.5</v>
      </c>
      <c r="O31" s="34" t="s">
        <v>138</v>
      </c>
      <c r="P31" s="39">
        <v>35.299999999999997</v>
      </c>
      <c r="Q31" s="34" t="s">
        <v>138</v>
      </c>
      <c r="R31" s="34">
        <v>5</v>
      </c>
      <c r="S31" s="34" t="s">
        <v>138</v>
      </c>
      <c r="T31" s="35" t="s">
        <v>141</v>
      </c>
      <c r="U31" s="35" t="s">
        <v>193</v>
      </c>
    </row>
    <row r="32" spans="2:21" ht="12" customHeight="1">
      <c r="B32" s="33" t="s">
        <v>196</v>
      </c>
      <c r="C32" s="34" t="s">
        <v>132</v>
      </c>
      <c r="D32" s="35" t="s">
        <v>197</v>
      </c>
      <c r="E32" s="35" t="s">
        <v>198</v>
      </c>
      <c r="F32" s="36" t="s">
        <v>146</v>
      </c>
      <c r="G32" s="34" t="s">
        <v>136</v>
      </c>
      <c r="H32" s="35" t="s">
        <v>192</v>
      </c>
      <c r="I32" s="37">
        <v>2.997486187845305</v>
      </c>
      <c r="J32" s="36" t="s">
        <v>147</v>
      </c>
      <c r="K32" s="38">
        <v>89.1</v>
      </c>
      <c r="L32" s="39">
        <v>9.5</v>
      </c>
      <c r="M32" s="34" t="s">
        <v>138</v>
      </c>
      <c r="N32" s="39">
        <v>23</v>
      </c>
      <c r="O32" s="34" t="s">
        <v>147</v>
      </c>
      <c r="P32" s="39">
        <v>47.6</v>
      </c>
      <c r="Q32" s="34" t="s">
        <v>147</v>
      </c>
      <c r="R32" s="39">
        <v>9</v>
      </c>
      <c r="S32" s="34" t="s">
        <v>139</v>
      </c>
      <c r="T32" s="35" t="s">
        <v>199</v>
      </c>
      <c r="U32" s="35" t="s">
        <v>142</v>
      </c>
    </row>
    <row r="33" spans="1:21" ht="12" customHeight="1">
      <c r="B33" s="33" t="s">
        <v>200</v>
      </c>
      <c r="C33" s="34" t="s">
        <v>132</v>
      </c>
      <c r="D33" s="35" t="s">
        <v>201</v>
      </c>
      <c r="E33" s="35" t="s">
        <v>202</v>
      </c>
      <c r="F33" s="36" t="s">
        <v>146</v>
      </c>
      <c r="G33" s="34" t="s">
        <v>136</v>
      </c>
      <c r="H33" s="35" t="s">
        <v>137</v>
      </c>
      <c r="I33" s="37">
        <v>34.206293706293707</v>
      </c>
      <c r="J33" s="36" t="s">
        <v>147</v>
      </c>
      <c r="K33" s="38">
        <v>80.8</v>
      </c>
      <c r="L33" s="39">
        <v>7.7</v>
      </c>
      <c r="M33" s="34" t="s">
        <v>139</v>
      </c>
      <c r="N33" s="39">
        <v>13.9</v>
      </c>
      <c r="O33" s="34" t="s">
        <v>138</v>
      </c>
      <c r="P33" s="39">
        <v>59.2</v>
      </c>
      <c r="Q33" s="34" t="s">
        <v>147</v>
      </c>
      <c r="R33" s="39">
        <v>0</v>
      </c>
      <c r="S33" s="34" t="s">
        <v>138</v>
      </c>
      <c r="T33" s="35" t="s">
        <v>170</v>
      </c>
      <c r="U33" s="35" t="s">
        <v>142</v>
      </c>
    </row>
    <row r="34" spans="1:21" ht="12" customHeight="1">
      <c r="B34" s="33" t="s">
        <v>203</v>
      </c>
      <c r="C34" s="34" t="s">
        <v>132</v>
      </c>
      <c r="D34" s="35" t="s">
        <v>204</v>
      </c>
      <c r="E34" s="35" t="s">
        <v>205</v>
      </c>
      <c r="F34" s="36" t="s">
        <v>146</v>
      </c>
      <c r="G34" s="34" t="s">
        <v>136</v>
      </c>
      <c r="H34" s="35" t="s">
        <v>192</v>
      </c>
      <c r="I34" s="37">
        <v>2.9229718875502004</v>
      </c>
      <c r="J34" s="36" t="s">
        <v>147</v>
      </c>
      <c r="K34" s="38">
        <v>81.599999999999994</v>
      </c>
      <c r="L34" s="39">
        <v>7.5</v>
      </c>
      <c r="M34" s="34" t="s">
        <v>139</v>
      </c>
      <c r="N34" s="39">
        <v>22.9</v>
      </c>
      <c r="O34" s="34" t="s">
        <v>147</v>
      </c>
      <c r="P34" s="39">
        <v>45.2</v>
      </c>
      <c r="Q34" s="34" t="s">
        <v>147</v>
      </c>
      <c r="R34" s="39">
        <v>6</v>
      </c>
      <c r="S34" s="34" t="s">
        <v>138</v>
      </c>
      <c r="T34" s="35" t="s">
        <v>206</v>
      </c>
      <c r="U34" s="35" t="s">
        <v>142</v>
      </c>
    </row>
    <row r="35" spans="1:21" ht="12" customHeight="1">
      <c r="B35" s="33" t="s">
        <v>207</v>
      </c>
      <c r="C35" s="34" t="s">
        <v>132</v>
      </c>
      <c r="D35" s="35" t="s">
        <v>208</v>
      </c>
      <c r="E35" s="35" t="s">
        <v>209</v>
      </c>
      <c r="F35" s="36" t="s">
        <v>146</v>
      </c>
      <c r="G35" s="34" t="s">
        <v>136</v>
      </c>
      <c r="H35" s="35" t="s">
        <v>192</v>
      </c>
      <c r="I35" s="37">
        <v>3.2823346303501921</v>
      </c>
      <c r="J35" s="36" t="s">
        <v>147</v>
      </c>
      <c r="K35" s="38">
        <v>78.8</v>
      </c>
      <c r="L35" s="39">
        <v>7.9</v>
      </c>
      <c r="M35" s="34" t="s">
        <v>139</v>
      </c>
      <c r="N35" s="39">
        <v>20.399999999999999</v>
      </c>
      <c r="O35" s="34" t="s">
        <v>147</v>
      </c>
      <c r="P35" s="39">
        <v>46.7</v>
      </c>
      <c r="Q35" s="34" t="s">
        <v>147</v>
      </c>
      <c r="R35" s="39">
        <v>3.8</v>
      </c>
      <c r="S35" s="34" t="s">
        <v>138</v>
      </c>
      <c r="T35" s="35" t="s">
        <v>148</v>
      </c>
      <c r="U35" s="35" t="s">
        <v>142</v>
      </c>
    </row>
    <row r="36" spans="1:21" ht="12" customHeight="1">
      <c r="B36" s="33" t="s">
        <v>210</v>
      </c>
      <c r="C36" s="34" t="s">
        <v>132</v>
      </c>
      <c r="D36" s="35" t="s">
        <v>211</v>
      </c>
      <c r="E36" s="35" t="s">
        <v>212</v>
      </c>
      <c r="F36" s="36" t="s">
        <v>135</v>
      </c>
      <c r="G36" s="34" t="s">
        <v>136</v>
      </c>
      <c r="H36" s="35" t="s">
        <v>137</v>
      </c>
      <c r="I36" s="37">
        <v>35.741210762331839</v>
      </c>
      <c r="J36" s="36" t="s">
        <v>138</v>
      </c>
      <c r="K36" s="38">
        <v>67.2</v>
      </c>
      <c r="L36" s="39">
        <v>9.6</v>
      </c>
      <c r="M36" s="34" t="s">
        <v>138</v>
      </c>
      <c r="N36" s="39">
        <v>9.5</v>
      </c>
      <c r="O36" s="34" t="s">
        <v>140</v>
      </c>
      <c r="P36" s="39">
        <v>45.8</v>
      </c>
      <c r="Q36" s="34" t="s">
        <v>147</v>
      </c>
      <c r="R36" s="39">
        <v>2.2999999999999998</v>
      </c>
      <c r="S36" s="34" t="s">
        <v>138</v>
      </c>
      <c r="T36" s="35" t="s">
        <v>170</v>
      </c>
      <c r="U36" s="35" t="s">
        <v>142</v>
      </c>
    </row>
    <row r="37" spans="1:21" ht="12" customHeight="1">
      <c r="B37" s="33" t="s">
        <v>213</v>
      </c>
      <c r="C37" s="34" t="s">
        <v>132</v>
      </c>
      <c r="D37" s="35" t="s">
        <v>214</v>
      </c>
      <c r="E37" s="35" t="s">
        <v>215</v>
      </c>
      <c r="F37" s="36" t="s">
        <v>146</v>
      </c>
      <c r="G37" s="34" t="s">
        <v>136</v>
      </c>
      <c r="H37" s="35" t="s">
        <v>137</v>
      </c>
      <c r="I37" s="37">
        <v>33.336862745098038</v>
      </c>
      <c r="J37" s="36" t="s">
        <v>138</v>
      </c>
      <c r="K37" s="38">
        <v>63.3</v>
      </c>
      <c r="L37" s="39">
        <v>10</v>
      </c>
      <c r="M37" s="34" t="s">
        <v>138</v>
      </c>
      <c r="N37" s="39">
        <v>13.4</v>
      </c>
      <c r="O37" s="34" t="s">
        <v>139</v>
      </c>
      <c r="P37" s="39">
        <v>39.1</v>
      </c>
      <c r="Q37" s="34" t="s">
        <v>138</v>
      </c>
      <c r="R37" s="39">
        <v>0.8</v>
      </c>
      <c r="S37" s="34" t="s">
        <v>140</v>
      </c>
      <c r="T37" s="35" t="s">
        <v>166</v>
      </c>
      <c r="U37" s="35" t="s">
        <v>142</v>
      </c>
    </row>
    <row r="38" spans="1:21" ht="12" customHeight="1">
      <c r="B38" s="33" t="s">
        <v>216</v>
      </c>
      <c r="C38" s="34" t="s">
        <v>132</v>
      </c>
      <c r="D38" s="35" t="s">
        <v>217</v>
      </c>
      <c r="E38" s="35" t="s">
        <v>218</v>
      </c>
      <c r="F38" s="36" t="s">
        <v>146</v>
      </c>
      <c r="G38" s="34" t="s">
        <v>136</v>
      </c>
      <c r="H38" s="35" t="s">
        <v>137</v>
      </c>
      <c r="I38" s="37">
        <v>34.677092651757192</v>
      </c>
      <c r="J38" s="36" t="s">
        <v>138</v>
      </c>
      <c r="K38" s="38">
        <v>59.1</v>
      </c>
      <c r="L38" s="39">
        <v>11.6</v>
      </c>
      <c r="M38" s="34" t="s">
        <v>147</v>
      </c>
      <c r="N38" s="39">
        <v>12.5</v>
      </c>
      <c r="O38" s="34" t="s">
        <v>139</v>
      </c>
      <c r="P38" s="39">
        <v>34.200000000000003</v>
      </c>
      <c r="Q38" s="34" t="s">
        <v>138</v>
      </c>
      <c r="R38" s="39">
        <v>0.8</v>
      </c>
      <c r="S38" s="34" t="s">
        <v>147</v>
      </c>
      <c r="T38" s="35" t="s">
        <v>148</v>
      </c>
      <c r="U38" s="35" t="s">
        <v>142</v>
      </c>
    </row>
    <row r="39" spans="1:21" ht="12" customHeight="1">
      <c r="B39" s="33" t="s">
        <v>219</v>
      </c>
      <c r="C39" s="34" t="s">
        <v>132</v>
      </c>
      <c r="D39" s="35" t="s">
        <v>220</v>
      </c>
      <c r="E39" s="35" t="s">
        <v>221</v>
      </c>
      <c r="F39" s="36" t="s">
        <v>222</v>
      </c>
      <c r="G39" s="34" t="s">
        <v>136</v>
      </c>
      <c r="H39" s="35" t="s">
        <v>192</v>
      </c>
      <c r="I39" s="37">
        <v>2.8624576271186437</v>
      </c>
      <c r="J39" s="36" t="s">
        <v>223</v>
      </c>
      <c r="K39" s="38"/>
      <c r="L39" s="39"/>
      <c r="M39" s="34"/>
      <c r="N39" s="39"/>
      <c r="O39" s="34"/>
      <c r="P39" s="39"/>
      <c r="Q39" s="34"/>
      <c r="R39" s="39"/>
      <c r="S39" s="34"/>
      <c r="T39" s="35" t="s">
        <v>224</v>
      </c>
      <c r="U39" s="35" t="s">
        <v>142</v>
      </c>
    </row>
    <row r="40" spans="1:21" ht="12" customHeight="1">
      <c r="B40" s="35" t="s">
        <v>225</v>
      </c>
      <c r="C40" s="34" t="s">
        <v>132</v>
      </c>
      <c r="D40" s="35" t="s">
        <v>226</v>
      </c>
      <c r="E40" s="35" t="s">
        <v>227</v>
      </c>
      <c r="F40" s="34" t="s">
        <v>222</v>
      </c>
      <c r="G40" s="34" t="s">
        <v>194</v>
      </c>
      <c r="H40" s="35" t="s">
        <v>195</v>
      </c>
      <c r="I40" s="37">
        <v>2.2644790000000001</v>
      </c>
      <c r="J40" s="34" t="s">
        <v>140</v>
      </c>
      <c r="K40" s="39">
        <v>41.8</v>
      </c>
      <c r="L40" s="39">
        <v>6.8</v>
      </c>
      <c r="M40" s="34" t="s">
        <v>139</v>
      </c>
      <c r="N40" s="39">
        <v>14.3</v>
      </c>
      <c r="O40" s="34" t="s">
        <v>138</v>
      </c>
      <c r="P40" s="39">
        <v>18.7</v>
      </c>
      <c r="Q40" s="34" t="s">
        <v>159</v>
      </c>
      <c r="R40" s="34">
        <v>2</v>
      </c>
      <c r="S40" s="34" t="s">
        <v>138</v>
      </c>
      <c r="T40" s="35" t="s">
        <v>170</v>
      </c>
      <c r="U40" s="35" t="s">
        <v>228</v>
      </c>
    </row>
    <row r="41" spans="1:21" ht="12" customHeight="1">
      <c r="B41" s="33" t="s">
        <v>229</v>
      </c>
      <c r="C41" s="34" t="s">
        <v>132</v>
      </c>
      <c r="D41" s="35" t="s">
        <v>230</v>
      </c>
      <c r="E41" s="35" t="s">
        <v>231</v>
      </c>
      <c r="F41" s="36" t="s">
        <v>146</v>
      </c>
      <c r="G41" s="34" t="s">
        <v>136</v>
      </c>
      <c r="H41" s="35" t="s">
        <v>192</v>
      </c>
      <c r="I41" s="37">
        <v>2.9931730769230773</v>
      </c>
      <c r="J41" s="36" t="s">
        <v>147</v>
      </c>
      <c r="K41" s="38">
        <v>92.3</v>
      </c>
      <c r="L41" s="39">
        <v>11</v>
      </c>
      <c r="M41" s="34" t="s">
        <v>147</v>
      </c>
      <c r="N41" s="39">
        <v>25</v>
      </c>
      <c r="O41" s="34" t="s">
        <v>147</v>
      </c>
      <c r="P41" s="39">
        <v>51</v>
      </c>
      <c r="Q41" s="34" t="s">
        <v>147</v>
      </c>
      <c r="R41" s="39">
        <v>5.3</v>
      </c>
      <c r="S41" s="34" t="s">
        <v>147</v>
      </c>
      <c r="T41" s="35" t="s">
        <v>148</v>
      </c>
      <c r="U41" s="35" t="s">
        <v>142</v>
      </c>
    </row>
    <row r="42" spans="1:21" ht="12" customHeight="1">
      <c r="B42" s="35" t="s">
        <v>229</v>
      </c>
      <c r="C42" s="34" t="s">
        <v>132</v>
      </c>
      <c r="D42" s="35" t="s">
        <v>230</v>
      </c>
      <c r="E42" s="35" t="s">
        <v>231</v>
      </c>
      <c r="F42" s="34" t="s">
        <v>146</v>
      </c>
      <c r="G42" s="34" t="s">
        <v>194</v>
      </c>
      <c r="H42" s="35" t="s">
        <v>195</v>
      </c>
      <c r="I42" s="37">
        <v>2.266947</v>
      </c>
      <c r="J42" s="34" t="s">
        <v>147</v>
      </c>
      <c r="K42" s="39">
        <v>79.7</v>
      </c>
      <c r="L42" s="39">
        <v>15</v>
      </c>
      <c r="M42" s="34" t="s">
        <v>147</v>
      </c>
      <c r="N42" s="39">
        <v>21.2</v>
      </c>
      <c r="O42" s="34" t="s">
        <v>147</v>
      </c>
      <c r="P42" s="39">
        <v>36.5</v>
      </c>
      <c r="Q42" s="34" t="s">
        <v>138</v>
      </c>
      <c r="R42" s="34">
        <v>7</v>
      </c>
      <c r="S42" s="34" t="s">
        <v>147</v>
      </c>
      <c r="T42" s="35" t="s">
        <v>148</v>
      </c>
      <c r="U42" s="35" t="s">
        <v>142</v>
      </c>
    </row>
    <row r="43" spans="1:21" ht="12" customHeight="1">
      <c r="B43" s="33" t="s">
        <v>232</v>
      </c>
      <c r="C43" s="34" t="s">
        <v>132</v>
      </c>
      <c r="D43" s="35" t="s">
        <v>233</v>
      </c>
      <c r="E43" s="35" t="s">
        <v>234</v>
      </c>
      <c r="F43" s="36" t="s">
        <v>135</v>
      </c>
      <c r="G43" s="34" t="s">
        <v>136</v>
      </c>
      <c r="H43" s="35" t="s">
        <v>192</v>
      </c>
      <c r="I43" s="37"/>
      <c r="J43" s="36" t="s">
        <v>223</v>
      </c>
      <c r="K43" s="38"/>
      <c r="L43" s="39"/>
      <c r="M43" s="34"/>
      <c r="N43" s="39"/>
      <c r="O43" s="34"/>
      <c r="P43" s="39"/>
      <c r="Q43" s="34"/>
      <c r="R43" s="39"/>
      <c r="S43" s="34"/>
      <c r="T43" s="35" t="s">
        <v>170</v>
      </c>
      <c r="U43" s="35" t="s">
        <v>235</v>
      </c>
    </row>
    <row r="44" spans="1:21" ht="12" customHeight="1">
      <c r="B44" s="35" t="s">
        <v>232</v>
      </c>
      <c r="C44" s="34" t="s">
        <v>132</v>
      </c>
      <c r="D44" s="35" t="s">
        <v>233</v>
      </c>
      <c r="E44" s="35" t="s">
        <v>234</v>
      </c>
      <c r="F44" s="34" t="s">
        <v>135</v>
      </c>
      <c r="G44" s="34" t="s">
        <v>194</v>
      </c>
      <c r="H44" s="35" t="s">
        <v>195</v>
      </c>
      <c r="I44" s="37">
        <v>2.0781429999999999</v>
      </c>
      <c r="J44" s="34" t="s">
        <v>138</v>
      </c>
      <c r="K44" s="39">
        <v>66.099999999999994</v>
      </c>
      <c r="L44" s="39">
        <v>5.9</v>
      </c>
      <c r="M44" s="34" t="s">
        <v>140</v>
      </c>
      <c r="N44" s="39">
        <v>13.9</v>
      </c>
      <c r="O44" s="34" t="s">
        <v>138</v>
      </c>
      <c r="P44" s="39">
        <v>41.3</v>
      </c>
      <c r="Q44" s="34" t="s">
        <v>138</v>
      </c>
      <c r="R44" s="34">
        <v>5</v>
      </c>
      <c r="S44" s="34" t="s">
        <v>138</v>
      </c>
      <c r="T44" s="35" t="s">
        <v>170</v>
      </c>
      <c r="U44" s="35" t="s">
        <v>235</v>
      </c>
    </row>
    <row r="45" spans="1:21" ht="12" customHeight="1">
      <c r="B45" s="33" t="s">
        <v>236</v>
      </c>
      <c r="C45" s="34" t="s">
        <v>132</v>
      </c>
      <c r="D45" s="35" t="s">
        <v>237</v>
      </c>
      <c r="E45" s="35" t="s">
        <v>238</v>
      </c>
      <c r="F45" s="36" t="s">
        <v>135</v>
      </c>
      <c r="G45" s="34" t="s">
        <v>136</v>
      </c>
      <c r="H45" s="35" t="s">
        <v>155</v>
      </c>
      <c r="I45" s="37">
        <v>11.774722955145119</v>
      </c>
      <c r="J45" s="36" t="s">
        <v>147</v>
      </c>
      <c r="K45" s="38">
        <v>80.8</v>
      </c>
      <c r="L45" s="39">
        <v>9.1</v>
      </c>
      <c r="M45" s="34" t="s">
        <v>138</v>
      </c>
      <c r="N45" s="39">
        <v>25</v>
      </c>
      <c r="O45" s="34" t="s">
        <v>147</v>
      </c>
      <c r="P45" s="39">
        <v>46.7</v>
      </c>
      <c r="Q45" s="34" t="s">
        <v>147</v>
      </c>
      <c r="R45" s="39">
        <v>0</v>
      </c>
      <c r="S45" s="34" t="s">
        <v>147</v>
      </c>
      <c r="T45" s="35" t="s">
        <v>170</v>
      </c>
      <c r="U45" s="35" t="s">
        <v>142</v>
      </c>
    </row>
    <row r="46" spans="1:21" ht="12" customHeight="1">
      <c r="B46" s="35" t="s">
        <v>236</v>
      </c>
      <c r="C46" s="34" t="s">
        <v>132</v>
      </c>
      <c r="D46" s="35" t="s">
        <v>237</v>
      </c>
      <c r="E46" s="35" t="s">
        <v>238</v>
      </c>
      <c r="F46" s="34" t="s">
        <v>135</v>
      </c>
      <c r="G46" s="34" t="s">
        <v>194</v>
      </c>
      <c r="H46" s="35" t="s">
        <v>195</v>
      </c>
      <c r="I46" s="37">
        <v>3.5058690000000001</v>
      </c>
      <c r="J46" s="34" t="s">
        <v>147</v>
      </c>
      <c r="K46" s="39">
        <v>78.7</v>
      </c>
      <c r="L46" s="39">
        <v>10</v>
      </c>
      <c r="M46" s="34" t="s">
        <v>138</v>
      </c>
      <c r="N46" s="39">
        <v>22.1</v>
      </c>
      <c r="O46" s="34" t="s">
        <v>147</v>
      </c>
      <c r="P46" s="39">
        <v>46.6</v>
      </c>
      <c r="Q46" s="34" t="s">
        <v>147</v>
      </c>
      <c r="R46" s="34">
        <v>0</v>
      </c>
      <c r="S46" s="34" t="s">
        <v>147</v>
      </c>
      <c r="T46" s="35" t="s">
        <v>170</v>
      </c>
      <c r="U46" s="35" t="s">
        <v>142</v>
      </c>
    </row>
    <row r="47" spans="1:21" ht="12" customHeight="1">
      <c r="B47" s="35" t="s">
        <v>239</v>
      </c>
      <c r="C47" s="34" t="s">
        <v>132</v>
      </c>
      <c r="D47" s="35" t="s">
        <v>240</v>
      </c>
      <c r="E47" s="35" t="s">
        <v>241</v>
      </c>
      <c r="F47" s="34" t="s">
        <v>146</v>
      </c>
      <c r="G47" s="34" t="s">
        <v>194</v>
      </c>
      <c r="H47" s="35" t="s">
        <v>195</v>
      </c>
      <c r="I47" s="37">
        <v>3.791455</v>
      </c>
      <c r="J47" s="34" t="s">
        <v>138</v>
      </c>
      <c r="K47" s="39">
        <v>66.2</v>
      </c>
      <c r="L47" s="39">
        <v>11.5</v>
      </c>
      <c r="M47" s="34" t="s">
        <v>147</v>
      </c>
      <c r="N47" s="39">
        <v>17.399999999999999</v>
      </c>
      <c r="O47" s="34" t="s">
        <v>138</v>
      </c>
      <c r="P47" s="39">
        <v>37.299999999999997</v>
      </c>
      <c r="Q47" s="34" t="s">
        <v>138</v>
      </c>
      <c r="R47" s="34">
        <v>0</v>
      </c>
      <c r="S47" s="34" t="s">
        <v>138</v>
      </c>
      <c r="T47" s="35" t="s">
        <v>170</v>
      </c>
      <c r="U47" s="35" t="s">
        <v>142</v>
      </c>
    </row>
    <row r="48" spans="1:21" ht="12" customHeight="1">
      <c r="A48" s="40"/>
      <c r="B48" s="33" t="s">
        <v>242</v>
      </c>
      <c r="C48" s="34" t="s">
        <v>132</v>
      </c>
      <c r="D48" s="35" t="s">
        <v>243</v>
      </c>
      <c r="E48" s="35" t="s">
        <v>244</v>
      </c>
      <c r="F48" s="36" t="s">
        <v>146</v>
      </c>
      <c r="G48" s="34" t="s">
        <v>136</v>
      </c>
      <c r="H48" s="35" t="s">
        <v>192</v>
      </c>
      <c r="I48" s="37">
        <v>3.3520943952802376</v>
      </c>
      <c r="J48" s="36" t="s">
        <v>147</v>
      </c>
      <c r="K48" s="38">
        <v>96.3</v>
      </c>
      <c r="L48" s="39">
        <v>14</v>
      </c>
      <c r="M48" s="34" t="s">
        <v>147</v>
      </c>
      <c r="N48" s="39">
        <v>23.3</v>
      </c>
      <c r="O48" s="34" t="s">
        <v>147</v>
      </c>
      <c r="P48" s="39">
        <v>51.5</v>
      </c>
      <c r="Q48" s="34" t="s">
        <v>147</v>
      </c>
      <c r="R48" s="39">
        <v>7.5</v>
      </c>
      <c r="S48" s="34" t="s">
        <v>147</v>
      </c>
      <c r="T48" s="35" t="s">
        <v>141</v>
      </c>
      <c r="U48" s="35" t="s">
        <v>142</v>
      </c>
    </row>
    <row r="49" spans="2:21" ht="12" customHeight="1">
      <c r="B49" s="33" t="s">
        <v>245</v>
      </c>
      <c r="C49" s="34" t="s">
        <v>246</v>
      </c>
      <c r="D49" s="35" t="s">
        <v>247</v>
      </c>
      <c r="E49" s="35" t="s">
        <v>248</v>
      </c>
      <c r="F49" s="36" t="s">
        <v>135</v>
      </c>
      <c r="G49" s="34" t="s">
        <v>136</v>
      </c>
      <c r="H49" s="35" t="s">
        <v>137</v>
      </c>
      <c r="I49" s="37">
        <v>40.337418111753372</v>
      </c>
      <c r="J49" s="36" t="s">
        <v>138</v>
      </c>
      <c r="K49" s="38">
        <v>66</v>
      </c>
      <c r="L49" s="39">
        <v>5</v>
      </c>
      <c r="M49" s="34" t="s">
        <v>140</v>
      </c>
      <c r="N49" s="39">
        <v>18.600000000000001</v>
      </c>
      <c r="O49" s="34" t="s">
        <v>147</v>
      </c>
      <c r="P49" s="39">
        <v>40.1</v>
      </c>
      <c r="Q49" s="34" t="s">
        <v>138</v>
      </c>
      <c r="R49" s="39">
        <v>2.2999999999999998</v>
      </c>
      <c r="S49" s="34" t="s">
        <v>138</v>
      </c>
      <c r="T49" s="35" t="s">
        <v>170</v>
      </c>
      <c r="U49" s="35" t="s">
        <v>142</v>
      </c>
    </row>
    <row r="50" spans="2:21" ht="12" customHeight="1">
      <c r="B50" s="33" t="s">
        <v>249</v>
      </c>
      <c r="C50" s="34" t="s">
        <v>246</v>
      </c>
      <c r="D50" s="35" t="s">
        <v>250</v>
      </c>
      <c r="E50" s="35" t="s">
        <v>251</v>
      </c>
      <c r="F50" s="36" t="s">
        <v>135</v>
      </c>
      <c r="G50" s="34" t="s">
        <v>136</v>
      </c>
      <c r="H50" s="35" t="s">
        <v>137</v>
      </c>
      <c r="I50" s="37">
        <v>39.619130434782605</v>
      </c>
      <c r="J50" s="36" t="s">
        <v>147</v>
      </c>
      <c r="K50" s="38">
        <v>94.1</v>
      </c>
      <c r="L50" s="39">
        <v>10.1</v>
      </c>
      <c r="M50" s="34" t="s">
        <v>138</v>
      </c>
      <c r="N50" s="39">
        <v>19.600000000000001</v>
      </c>
      <c r="O50" s="34" t="s">
        <v>147</v>
      </c>
      <c r="P50" s="39">
        <v>58.4</v>
      </c>
      <c r="Q50" s="34" t="s">
        <v>147</v>
      </c>
      <c r="R50" s="39">
        <v>6</v>
      </c>
      <c r="S50" s="34" t="s">
        <v>147</v>
      </c>
      <c r="T50" s="35" t="s">
        <v>170</v>
      </c>
      <c r="U50" s="35" t="s">
        <v>142</v>
      </c>
    </row>
    <row r="51" spans="2:21" ht="12" customHeight="1">
      <c r="B51" s="33" t="s">
        <v>252</v>
      </c>
      <c r="C51" s="34" t="s">
        <v>246</v>
      </c>
      <c r="D51" s="35" t="s">
        <v>253</v>
      </c>
      <c r="E51" s="35" t="s">
        <v>254</v>
      </c>
      <c r="F51" s="36" t="s">
        <v>135</v>
      </c>
      <c r="G51" s="34" t="s">
        <v>136</v>
      </c>
      <c r="H51" s="35" t="s">
        <v>137</v>
      </c>
      <c r="I51" s="37">
        <v>18.640898876404496</v>
      </c>
      <c r="J51" s="36" t="s">
        <v>147</v>
      </c>
      <c r="K51" s="38">
        <v>87.8</v>
      </c>
      <c r="L51" s="39">
        <v>10.199999999999999</v>
      </c>
      <c r="M51" s="34" t="s">
        <v>147</v>
      </c>
      <c r="N51" s="39">
        <v>17.5</v>
      </c>
      <c r="O51" s="34" t="s">
        <v>147</v>
      </c>
      <c r="P51" s="39">
        <v>57.8</v>
      </c>
      <c r="Q51" s="34" t="s">
        <v>147</v>
      </c>
      <c r="R51" s="39">
        <v>2.2999999999999998</v>
      </c>
      <c r="S51" s="34" t="s">
        <v>138</v>
      </c>
      <c r="T51" s="35" t="s">
        <v>148</v>
      </c>
      <c r="U51" s="35" t="s">
        <v>142</v>
      </c>
    </row>
    <row r="52" spans="2:21" ht="12" customHeight="1">
      <c r="B52" s="33" t="s">
        <v>255</v>
      </c>
      <c r="C52" s="34" t="s">
        <v>246</v>
      </c>
      <c r="D52" s="35" t="s">
        <v>256</v>
      </c>
      <c r="E52" s="35" t="s">
        <v>257</v>
      </c>
      <c r="F52" s="36" t="s">
        <v>146</v>
      </c>
      <c r="G52" s="34" t="s">
        <v>136</v>
      </c>
      <c r="H52" s="35" t="s">
        <v>137</v>
      </c>
      <c r="I52" s="37">
        <v>11.782155388471176</v>
      </c>
      <c r="J52" s="36" t="s">
        <v>147</v>
      </c>
      <c r="K52" s="38">
        <v>76.2</v>
      </c>
      <c r="L52" s="39">
        <v>8.4</v>
      </c>
      <c r="M52" s="34" t="s">
        <v>138</v>
      </c>
      <c r="N52" s="39">
        <v>16.8</v>
      </c>
      <c r="O52" s="34" t="s">
        <v>138</v>
      </c>
      <c r="P52" s="39">
        <v>48</v>
      </c>
      <c r="Q52" s="34" t="s">
        <v>147</v>
      </c>
      <c r="R52" s="39">
        <v>3</v>
      </c>
      <c r="S52" s="34" t="s">
        <v>138</v>
      </c>
      <c r="T52" s="35" t="s">
        <v>148</v>
      </c>
      <c r="U52" s="35" t="s">
        <v>142</v>
      </c>
    </row>
    <row r="53" spans="2:21" ht="12" customHeight="1">
      <c r="B53" s="33" t="s">
        <v>258</v>
      </c>
      <c r="C53" s="34" t="s">
        <v>246</v>
      </c>
      <c r="D53" s="35" t="s">
        <v>259</v>
      </c>
      <c r="E53" s="35" t="s">
        <v>260</v>
      </c>
      <c r="F53" s="36" t="s">
        <v>135</v>
      </c>
      <c r="G53" s="34" t="s">
        <v>136</v>
      </c>
      <c r="H53" s="35" t="s">
        <v>137</v>
      </c>
      <c r="I53" s="37">
        <v>43.846389452332659</v>
      </c>
      <c r="J53" s="36" t="s">
        <v>147</v>
      </c>
      <c r="K53" s="38">
        <v>99.4</v>
      </c>
      <c r="L53" s="39">
        <v>13.6</v>
      </c>
      <c r="M53" s="34" t="s">
        <v>147</v>
      </c>
      <c r="N53" s="39">
        <v>21.4</v>
      </c>
      <c r="O53" s="34" t="s">
        <v>147</v>
      </c>
      <c r="P53" s="39">
        <v>59.9</v>
      </c>
      <c r="Q53" s="34" t="s">
        <v>147</v>
      </c>
      <c r="R53" s="39">
        <v>4.5</v>
      </c>
      <c r="S53" s="34" t="s">
        <v>138</v>
      </c>
      <c r="T53" s="35" t="s">
        <v>148</v>
      </c>
      <c r="U53" s="35" t="s">
        <v>142</v>
      </c>
    </row>
    <row r="54" spans="2:21" ht="12" customHeight="1">
      <c r="B54" s="33" t="s">
        <v>261</v>
      </c>
      <c r="C54" s="34" t="s">
        <v>246</v>
      </c>
      <c r="D54" s="35" t="s">
        <v>262</v>
      </c>
      <c r="E54" s="35" t="s">
        <v>263</v>
      </c>
      <c r="F54" s="36" t="s">
        <v>135</v>
      </c>
      <c r="G54" s="34" t="s">
        <v>136</v>
      </c>
      <c r="H54" s="35" t="s">
        <v>137</v>
      </c>
      <c r="I54" s="37">
        <v>51.879072847682117</v>
      </c>
      <c r="J54" s="36" t="s">
        <v>147</v>
      </c>
      <c r="K54" s="38">
        <v>98</v>
      </c>
      <c r="L54" s="39">
        <v>15</v>
      </c>
      <c r="M54" s="34" t="s">
        <v>147</v>
      </c>
      <c r="N54" s="39">
        <v>25</v>
      </c>
      <c r="O54" s="34" t="s">
        <v>147</v>
      </c>
      <c r="P54" s="39">
        <v>54.2</v>
      </c>
      <c r="Q54" s="34" t="s">
        <v>147</v>
      </c>
      <c r="R54" s="39">
        <v>3.8</v>
      </c>
      <c r="S54" s="34" t="s">
        <v>147</v>
      </c>
      <c r="T54" s="35" t="s">
        <v>148</v>
      </c>
      <c r="U54" s="35" t="s">
        <v>142</v>
      </c>
    </row>
    <row r="55" spans="2:21" ht="12" customHeight="1">
      <c r="B55" s="33" t="s">
        <v>264</v>
      </c>
      <c r="C55" s="34" t="s">
        <v>246</v>
      </c>
      <c r="D55" s="35" t="s">
        <v>265</v>
      </c>
      <c r="E55" s="35" t="s">
        <v>266</v>
      </c>
      <c r="F55" s="36" t="s">
        <v>146</v>
      </c>
      <c r="G55" s="34" t="s">
        <v>136</v>
      </c>
      <c r="H55" s="35" t="s">
        <v>137</v>
      </c>
      <c r="I55" s="37">
        <v>15.390000000000002</v>
      </c>
      <c r="J55" s="36" t="s">
        <v>147</v>
      </c>
      <c r="K55" s="38">
        <v>79.599999999999994</v>
      </c>
      <c r="L55" s="39">
        <v>10.4</v>
      </c>
      <c r="M55" s="34" t="s">
        <v>147</v>
      </c>
      <c r="N55" s="39">
        <v>19.8</v>
      </c>
      <c r="O55" s="34" t="s">
        <v>147</v>
      </c>
      <c r="P55" s="39">
        <v>49.4</v>
      </c>
      <c r="Q55" s="34" t="s">
        <v>147</v>
      </c>
      <c r="R55" s="39">
        <v>0</v>
      </c>
      <c r="S55" s="34" t="s">
        <v>138</v>
      </c>
      <c r="T55" s="35" t="s">
        <v>148</v>
      </c>
      <c r="U55" s="35" t="s">
        <v>142</v>
      </c>
    </row>
    <row r="56" spans="2:21" ht="12" customHeight="1">
      <c r="B56" s="33" t="s">
        <v>267</v>
      </c>
      <c r="C56" s="34" t="s">
        <v>246</v>
      </c>
      <c r="D56" s="35" t="s">
        <v>268</v>
      </c>
      <c r="E56" s="35" t="s">
        <v>269</v>
      </c>
      <c r="F56" s="36" t="s">
        <v>135</v>
      </c>
      <c r="G56" s="34" t="s">
        <v>136</v>
      </c>
      <c r="H56" s="35" t="s">
        <v>137</v>
      </c>
      <c r="I56" s="37">
        <v>14.336373937677052</v>
      </c>
      <c r="J56" s="36" t="s">
        <v>147</v>
      </c>
      <c r="K56" s="38">
        <v>84.3</v>
      </c>
      <c r="L56" s="39">
        <v>11.4</v>
      </c>
      <c r="M56" s="34" t="s">
        <v>147</v>
      </c>
      <c r="N56" s="39">
        <v>18.899999999999999</v>
      </c>
      <c r="O56" s="34" t="s">
        <v>147</v>
      </c>
      <c r="P56" s="39">
        <v>54</v>
      </c>
      <c r="Q56" s="34" t="s">
        <v>147</v>
      </c>
      <c r="R56" s="39">
        <v>0</v>
      </c>
      <c r="S56" s="34" t="s">
        <v>147</v>
      </c>
      <c r="T56" s="35" t="s">
        <v>148</v>
      </c>
      <c r="U56" s="35" t="s">
        <v>142</v>
      </c>
    </row>
    <row r="57" spans="2:21" ht="12" customHeight="1">
      <c r="B57" s="33" t="s">
        <v>270</v>
      </c>
      <c r="C57" s="34" t="s">
        <v>246</v>
      </c>
      <c r="D57" s="35" t="s">
        <v>271</v>
      </c>
      <c r="E57" s="35" t="s">
        <v>272</v>
      </c>
      <c r="F57" s="36" t="s">
        <v>135</v>
      </c>
      <c r="G57" s="34" t="s">
        <v>136</v>
      </c>
      <c r="H57" s="35" t="s">
        <v>137</v>
      </c>
      <c r="I57" s="37">
        <v>35.801428571428566</v>
      </c>
      <c r="J57" s="36" t="s">
        <v>147</v>
      </c>
      <c r="K57" s="38">
        <v>98.1</v>
      </c>
      <c r="L57" s="39">
        <v>12.2</v>
      </c>
      <c r="M57" s="34" t="s">
        <v>147</v>
      </c>
      <c r="N57" s="39">
        <v>23.3</v>
      </c>
      <c r="O57" s="34" t="s">
        <v>147</v>
      </c>
      <c r="P57" s="39">
        <v>58.1</v>
      </c>
      <c r="Q57" s="34" t="s">
        <v>147</v>
      </c>
      <c r="R57" s="39">
        <v>4.5</v>
      </c>
      <c r="S57" s="34" t="s">
        <v>147</v>
      </c>
      <c r="T57" s="35" t="s">
        <v>273</v>
      </c>
      <c r="U57" s="35" t="s">
        <v>142</v>
      </c>
    </row>
    <row r="58" spans="2:21" ht="12" customHeight="1">
      <c r="B58" s="33" t="s">
        <v>274</v>
      </c>
      <c r="C58" s="34" t="s">
        <v>246</v>
      </c>
      <c r="D58" s="35" t="s">
        <v>275</v>
      </c>
      <c r="E58" s="35" t="s">
        <v>276</v>
      </c>
      <c r="F58" s="36" t="s">
        <v>146</v>
      </c>
      <c r="G58" s="34" t="s">
        <v>136</v>
      </c>
      <c r="H58" s="35" t="s">
        <v>192</v>
      </c>
      <c r="I58" s="37"/>
      <c r="J58" s="36" t="s">
        <v>223</v>
      </c>
      <c r="K58" s="38"/>
      <c r="L58" s="39"/>
      <c r="M58" s="34"/>
      <c r="N58" s="39"/>
      <c r="O58" s="34"/>
      <c r="P58" s="39"/>
      <c r="Q58" s="34"/>
      <c r="R58" s="39"/>
      <c r="S58" s="34" t="s">
        <v>138</v>
      </c>
      <c r="T58" s="35" t="s">
        <v>199</v>
      </c>
      <c r="U58" s="35" t="s">
        <v>142</v>
      </c>
    </row>
    <row r="59" spans="2:21" ht="12" customHeight="1">
      <c r="B59" s="35" t="s">
        <v>274</v>
      </c>
      <c r="C59" s="34" t="s">
        <v>246</v>
      </c>
      <c r="D59" s="35" t="s">
        <v>275</v>
      </c>
      <c r="E59" s="35" t="s">
        <v>276</v>
      </c>
      <c r="F59" s="34" t="s">
        <v>146</v>
      </c>
      <c r="G59" s="34" t="s">
        <v>194</v>
      </c>
      <c r="H59" s="35" t="s">
        <v>195</v>
      </c>
      <c r="I59" s="37">
        <v>1.6216539999999999</v>
      </c>
      <c r="J59" s="34" t="s">
        <v>147</v>
      </c>
      <c r="K59" s="39">
        <v>71.8</v>
      </c>
      <c r="L59" s="39">
        <v>10.199999999999999</v>
      </c>
      <c r="M59" s="34" t="s">
        <v>138</v>
      </c>
      <c r="N59" s="39">
        <v>9.6999999999999993</v>
      </c>
      <c r="O59" s="34" t="s">
        <v>140</v>
      </c>
      <c r="P59" s="39">
        <v>47.9</v>
      </c>
      <c r="Q59" s="34" t="s">
        <v>147</v>
      </c>
      <c r="R59" s="34">
        <v>4</v>
      </c>
      <c r="S59" s="34" t="s">
        <v>138</v>
      </c>
      <c r="T59" s="35" t="s">
        <v>199</v>
      </c>
      <c r="U59" s="35" t="s">
        <v>142</v>
      </c>
    </row>
    <row r="60" spans="2:21" ht="12" customHeight="1">
      <c r="B60" s="33" t="s">
        <v>277</v>
      </c>
      <c r="C60" s="34" t="s">
        <v>246</v>
      </c>
      <c r="D60" s="35" t="s">
        <v>278</v>
      </c>
      <c r="E60" s="35" t="s">
        <v>279</v>
      </c>
      <c r="F60" s="36" t="s">
        <v>135</v>
      </c>
      <c r="G60" s="34" t="s">
        <v>136</v>
      </c>
      <c r="H60" s="35" t="s">
        <v>137</v>
      </c>
      <c r="I60" s="37">
        <v>48.572617449664428</v>
      </c>
      <c r="J60" s="36" t="s">
        <v>147</v>
      </c>
      <c r="K60" s="38">
        <v>78.7</v>
      </c>
      <c r="L60" s="39">
        <v>13.4</v>
      </c>
      <c r="M60" s="34" t="s">
        <v>147</v>
      </c>
      <c r="N60" s="39">
        <v>20.6</v>
      </c>
      <c r="O60" s="34" t="s">
        <v>147</v>
      </c>
      <c r="P60" s="39">
        <v>44.7</v>
      </c>
      <c r="Q60" s="34" t="s">
        <v>147</v>
      </c>
      <c r="R60" s="39">
        <v>0</v>
      </c>
      <c r="S60" s="34" t="s">
        <v>147</v>
      </c>
      <c r="T60" s="35" t="s">
        <v>148</v>
      </c>
      <c r="U60" s="35" t="s">
        <v>142</v>
      </c>
    </row>
    <row r="61" spans="2:21" ht="12" customHeight="1">
      <c r="B61" s="33" t="s">
        <v>280</v>
      </c>
      <c r="C61" s="34" t="s">
        <v>246</v>
      </c>
      <c r="D61" s="35" t="s">
        <v>281</v>
      </c>
      <c r="E61" s="35" t="s">
        <v>282</v>
      </c>
      <c r="F61" s="36" t="s">
        <v>135</v>
      </c>
      <c r="G61" s="34" t="s">
        <v>136</v>
      </c>
      <c r="H61" s="35" t="s">
        <v>137</v>
      </c>
      <c r="I61" s="37">
        <v>19.79755868544601</v>
      </c>
      <c r="J61" s="36" t="s">
        <v>147</v>
      </c>
      <c r="K61" s="38">
        <v>80.8</v>
      </c>
      <c r="L61" s="39">
        <v>10.6</v>
      </c>
      <c r="M61" s="34" t="s">
        <v>147</v>
      </c>
      <c r="N61" s="39">
        <v>17.100000000000001</v>
      </c>
      <c r="O61" s="34" t="s">
        <v>147</v>
      </c>
      <c r="P61" s="39">
        <v>53.1</v>
      </c>
      <c r="Q61" s="34" t="s">
        <v>147</v>
      </c>
      <c r="R61" s="39">
        <v>0</v>
      </c>
      <c r="S61" s="34" t="s">
        <v>139</v>
      </c>
      <c r="T61" s="35" t="s">
        <v>166</v>
      </c>
      <c r="U61" s="35" t="s">
        <v>142</v>
      </c>
    </row>
    <row r="62" spans="2:21" ht="12" customHeight="1">
      <c r="B62" s="33" t="s">
        <v>283</v>
      </c>
      <c r="C62" s="34" t="s">
        <v>246</v>
      </c>
      <c r="D62" s="35" t="s">
        <v>284</v>
      </c>
      <c r="E62" s="35" t="s">
        <v>285</v>
      </c>
      <c r="F62" s="36" t="s">
        <v>146</v>
      </c>
      <c r="G62" s="34" t="s">
        <v>136</v>
      </c>
      <c r="H62" s="35" t="s">
        <v>137</v>
      </c>
      <c r="I62" s="37">
        <v>11.740561797752809</v>
      </c>
      <c r="J62" s="36" t="s">
        <v>147</v>
      </c>
      <c r="K62" s="38">
        <v>74.400000000000006</v>
      </c>
      <c r="L62" s="39">
        <v>9</v>
      </c>
      <c r="M62" s="34" t="s">
        <v>138</v>
      </c>
      <c r="N62" s="39">
        <v>22.6</v>
      </c>
      <c r="O62" s="34" t="s">
        <v>147</v>
      </c>
      <c r="P62" s="39">
        <v>42.8</v>
      </c>
      <c r="Q62" s="34" t="s">
        <v>147</v>
      </c>
      <c r="R62" s="39">
        <v>0</v>
      </c>
      <c r="S62" s="34" t="s">
        <v>147</v>
      </c>
      <c r="T62" s="35" t="s">
        <v>141</v>
      </c>
      <c r="U62" s="35" t="s">
        <v>142</v>
      </c>
    </row>
    <row r="63" spans="2:21" ht="12" customHeight="1">
      <c r="B63" s="33" t="s">
        <v>286</v>
      </c>
      <c r="C63" s="34" t="s">
        <v>246</v>
      </c>
      <c r="D63" s="35" t="s">
        <v>287</v>
      </c>
      <c r="E63" s="35" t="s">
        <v>288</v>
      </c>
      <c r="F63" s="36" t="s">
        <v>146</v>
      </c>
      <c r="G63" s="34" t="s">
        <v>136</v>
      </c>
      <c r="H63" s="35" t="s">
        <v>137</v>
      </c>
      <c r="I63" s="37">
        <v>14.098423236514522</v>
      </c>
      <c r="J63" s="36" t="s">
        <v>147</v>
      </c>
      <c r="K63" s="38">
        <v>88.1</v>
      </c>
      <c r="L63" s="39">
        <v>8.8000000000000007</v>
      </c>
      <c r="M63" s="34" t="s">
        <v>138</v>
      </c>
      <c r="N63" s="39">
        <v>19.3</v>
      </c>
      <c r="O63" s="34" t="s">
        <v>147</v>
      </c>
      <c r="P63" s="39">
        <v>59.2</v>
      </c>
      <c r="Q63" s="34" t="s">
        <v>147</v>
      </c>
      <c r="R63" s="39">
        <v>0.8</v>
      </c>
      <c r="S63" s="34" t="s">
        <v>138</v>
      </c>
      <c r="T63" s="35" t="s">
        <v>170</v>
      </c>
      <c r="U63" s="35" t="s">
        <v>142</v>
      </c>
    </row>
    <row r="64" spans="2:21" ht="12" customHeight="1">
      <c r="B64" s="33" t="s">
        <v>289</v>
      </c>
      <c r="C64" s="34" t="s">
        <v>246</v>
      </c>
      <c r="D64" s="35" t="s">
        <v>290</v>
      </c>
      <c r="E64" s="35" t="s">
        <v>291</v>
      </c>
      <c r="F64" s="36" t="s">
        <v>146</v>
      </c>
      <c r="G64" s="34" t="s">
        <v>136</v>
      </c>
      <c r="H64" s="35" t="s">
        <v>192</v>
      </c>
      <c r="I64" s="37">
        <v>3.5102762119503921</v>
      </c>
      <c r="J64" s="36" t="s">
        <v>147</v>
      </c>
      <c r="K64" s="38">
        <v>80.5</v>
      </c>
      <c r="L64" s="39">
        <v>8.1</v>
      </c>
      <c r="M64" s="34" t="s">
        <v>138</v>
      </c>
      <c r="N64" s="39">
        <v>19.2</v>
      </c>
      <c r="O64" s="34" t="s">
        <v>147</v>
      </c>
      <c r="P64" s="39">
        <v>43.4</v>
      </c>
      <c r="Q64" s="34" t="s">
        <v>147</v>
      </c>
      <c r="R64" s="39">
        <v>9.8000000000000007</v>
      </c>
      <c r="S64" s="34" t="s">
        <v>138</v>
      </c>
      <c r="T64" s="35" t="s">
        <v>170</v>
      </c>
      <c r="U64" s="35" t="s">
        <v>142</v>
      </c>
    </row>
    <row r="65" spans="2:21" ht="12" customHeight="1">
      <c r="B65" s="33" t="s">
        <v>292</v>
      </c>
      <c r="C65" s="34" t="s">
        <v>246</v>
      </c>
      <c r="D65" s="35" t="s">
        <v>293</v>
      </c>
      <c r="E65" s="35" t="s">
        <v>294</v>
      </c>
      <c r="F65" s="36" t="s">
        <v>135</v>
      </c>
      <c r="G65" s="34" t="s">
        <v>136</v>
      </c>
      <c r="H65" s="35" t="s">
        <v>155</v>
      </c>
      <c r="I65" s="37">
        <v>53.641322160148974</v>
      </c>
      <c r="J65" s="36" t="s">
        <v>147</v>
      </c>
      <c r="K65" s="38">
        <v>83.8</v>
      </c>
      <c r="L65" s="39">
        <v>9</v>
      </c>
      <c r="M65" s="34" t="s">
        <v>138</v>
      </c>
      <c r="N65" s="39">
        <v>17.7</v>
      </c>
      <c r="O65" s="34" t="s">
        <v>147</v>
      </c>
      <c r="P65" s="39">
        <v>51.1</v>
      </c>
      <c r="Q65" s="34" t="s">
        <v>147</v>
      </c>
      <c r="R65" s="39">
        <v>6</v>
      </c>
      <c r="S65" s="34" t="s">
        <v>138</v>
      </c>
      <c r="T65" s="35" t="s">
        <v>170</v>
      </c>
      <c r="U65" s="35" t="s">
        <v>142</v>
      </c>
    </row>
    <row r="66" spans="2:21" ht="12" customHeight="1">
      <c r="B66" s="33" t="s">
        <v>295</v>
      </c>
      <c r="C66" s="34" t="s">
        <v>246</v>
      </c>
      <c r="D66" s="35" t="s">
        <v>296</v>
      </c>
      <c r="E66" s="35" t="s">
        <v>297</v>
      </c>
      <c r="F66" s="36" t="s">
        <v>146</v>
      </c>
      <c r="G66" s="34" t="s">
        <v>136</v>
      </c>
      <c r="H66" s="35" t="s">
        <v>192</v>
      </c>
      <c r="I66" s="37">
        <v>3.8701000000000016</v>
      </c>
      <c r="J66" s="36" t="s">
        <v>147</v>
      </c>
      <c r="K66" s="38">
        <v>86.3</v>
      </c>
      <c r="L66" s="39">
        <v>12.9</v>
      </c>
      <c r="M66" s="34" t="s">
        <v>147</v>
      </c>
      <c r="N66" s="39">
        <v>23.3</v>
      </c>
      <c r="O66" s="34" t="s">
        <v>147</v>
      </c>
      <c r="P66" s="39">
        <v>50.1</v>
      </c>
      <c r="Q66" s="34" t="s">
        <v>147</v>
      </c>
      <c r="R66" s="39">
        <v>0</v>
      </c>
      <c r="S66" s="34" t="s">
        <v>138</v>
      </c>
      <c r="T66" s="35" t="s">
        <v>148</v>
      </c>
      <c r="U66" s="35" t="s">
        <v>142</v>
      </c>
    </row>
    <row r="67" spans="2:21" ht="12" customHeight="1">
      <c r="B67" s="33" t="s">
        <v>298</v>
      </c>
      <c r="C67" s="34" t="s">
        <v>246</v>
      </c>
      <c r="D67" s="35" t="s">
        <v>299</v>
      </c>
      <c r="E67" s="35" t="s">
        <v>300</v>
      </c>
      <c r="F67" s="36" t="s">
        <v>135</v>
      </c>
      <c r="G67" s="34" t="s">
        <v>136</v>
      </c>
      <c r="H67" s="35" t="s">
        <v>137</v>
      </c>
      <c r="I67" s="37">
        <v>19.643711340206185</v>
      </c>
      <c r="J67" s="36" t="s">
        <v>147</v>
      </c>
      <c r="K67" s="38">
        <v>89.8</v>
      </c>
      <c r="L67" s="39">
        <v>8.6</v>
      </c>
      <c r="M67" s="34" t="s">
        <v>138</v>
      </c>
      <c r="N67" s="39">
        <v>23</v>
      </c>
      <c r="O67" s="34" t="s">
        <v>147</v>
      </c>
      <c r="P67" s="39">
        <v>57.4</v>
      </c>
      <c r="Q67" s="34" t="s">
        <v>147</v>
      </c>
      <c r="R67" s="39">
        <v>0.8</v>
      </c>
      <c r="S67" s="34" t="s">
        <v>139</v>
      </c>
      <c r="T67" s="35" t="s">
        <v>141</v>
      </c>
      <c r="U67" s="35" t="s">
        <v>142</v>
      </c>
    </row>
    <row r="68" spans="2:21" ht="12" customHeight="1">
      <c r="B68" s="33" t="s">
        <v>301</v>
      </c>
      <c r="C68" s="34" t="s">
        <v>246</v>
      </c>
      <c r="D68" s="35" t="s">
        <v>302</v>
      </c>
      <c r="E68" s="35" t="s">
        <v>303</v>
      </c>
      <c r="F68" s="36" t="s">
        <v>135</v>
      </c>
      <c r="G68" s="34" t="s">
        <v>136</v>
      </c>
      <c r="H68" s="35" t="s">
        <v>137</v>
      </c>
      <c r="I68" s="37">
        <v>25.73219562955255</v>
      </c>
      <c r="J68" s="36" t="s">
        <v>147</v>
      </c>
      <c r="K68" s="38">
        <v>90</v>
      </c>
      <c r="L68" s="39">
        <v>10.9</v>
      </c>
      <c r="M68" s="34" t="s">
        <v>147</v>
      </c>
      <c r="N68" s="39">
        <v>22.5</v>
      </c>
      <c r="O68" s="34" t="s">
        <v>147</v>
      </c>
      <c r="P68" s="39">
        <v>52.8</v>
      </c>
      <c r="Q68" s="34" t="s">
        <v>147</v>
      </c>
      <c r="R68" s="39">
        <v>3.8</v>
      </c>
      <c r="S68" s="34" t="s">
        <v>147</v>
      </c>
      <c r="T68" s="35" t="s">
        <v>148</v>
      </c>
      <c r="U68" s="35" t="s">
        <v>142</v>
      </c>
    </row>
    <row r="69" spans="2:21" ht="12" customHeight="1">
      <c r="B69" s="33" t="s">
        <v>304</v>
      </c>
      <c r="C69" s="34" t="s">
        <v>246</v>
      </c>
      <c r="D69" s="35" t="s">
        <v>305</v>
      </c>
      <c r="E69" s="35" t="s">
        <v>306</v>
      </c>
      <c r="F69" s="36" t="s">
        <v>135</v>
      </c>
      <c r="G69" s="34" t="s">
        <v>136</v>
      </c>
      <c r="H69" s="35" t="s">
        <v>155</v>
      </c>
      <c r="I69" s="37">
        <v>42.921509433962257</v>
      </c>
      <c r="J69" s="36" t="s">
        <v>147</v>
      </c>
      <c r="K69" s="38">
        <v>92.1</v>
      </c>
      <c r="L69" s="39">
        <v>5.7</v>
      </c>
      <c r="M69" s="34" t="s">
        <v>140</v>
      </c>
      <c r="N69" s="39">
        <v>22.5</v>
      </c>
      <c r="O69" s="34" t="s">
        <v>147</v>
      </c>
      <c r="P69" s="39">
        <v>54.9</v>
      </c>
      <c r="Q69" s="34" t="s">
        <v>147</v>
      </c>
      <c r="R69" s="39">
        <v>9</v>
      </c>
      <c r="S69" s="34" t="s">
        <v>147</v>
      </c>
      <c r="T69" s="35" t="s">
        <v>148</v>
      </c>
      <c r="U69" s="35" t="s">
        <v>142</v>
      </c>
    </row>
    <row r="70" spans="2:21" ht="12" customHeight="1">
      <c r="B70" s="33" t="s">
        <v>307</v>
      </c>
      <c r="C70" s="34" t="s">
        <v>246</v>
      </c>
      <c r="D70" s="35" t="s">
        <v>308</v>
      </c>
      <c r="E70" s="35" t="s">
        <v>309</v>
      </c>
      <c r="F70" s="36" t="s">
        <v>146</v>
      </c>
      <c r="G70" s="34" t="s">
        <v>136</v>
      </c>
      <c r="H70" s="35" t="s">
        <v>137</v>
      </c>
      <c r="I70" s="37">
        <v>26.835000000000001</v>
      </c>
      <c r="J70" s="36" t="s">
        <v>147</v>
      </c>
      <c r="K70" s="38">
        <v>101.1</v>
      </c>
      <c r="L70" s="39">
        <v>14.1</v>
      </c>
      <c r="M70" s="34" t="s">
        <v>147</v>
      </c>
      <c r="N70" s="39">
        <v>22.5</v>
      </c>
      <c r="O70" s="34" t="s">
        <v>147</v>
      </c>
      <c r="P70" s="39">
        <v>60</v>
      </c>
      <c r="Q70" s="34" t="s">
        <v>147</v>
      </c>
      <c r="R70" s="39">
        <v>4.5</v>
      </c>
      <c r="S70" s="34" t="s">
        <v>147</v>
      </c>
      <c r="T70" s="35" t="s">
        <v>273</v>
      </c>
      <c r="U70" s="35" t="s">
        <v>142</v>
      </c>
    </row>
    <row r="71" spans="2:21" ht="12" customHeight="1">
      <c r="B71" s="33" t="s">
        <v>310</v>
      </c>
      <c r="C71" s="34" t="s">
        <v>246</v>
      </c>
      <c r="D71" s="35" t="s">
        <v>311</v>
      </c>
      <c r="E71" s="35" t="s">
        <v>312</v>
      </c>
      <c r="F71" s="36" t="s">
        <v>146</v>
      </c>
      <c r="G71" s="34" t="s">
        <v>136</v>
      </c>
      <c r="H71" s="35" t="s">
        <v>192</v>
      </c>
      <c r="I71" s="37">
        <v>3.3290996784565929</v>
      </c>
      <c r="J71" s="36" t="s">
        <v>147</v>
      </c>
      <c r="K71" s="38">
        <v>78.900000000000006</v>
      </c>
      <c r="L71" s="39">
        <v>10.5</v>
      </c>
      <c r="M71" s="34" t="s">
        <v>147</v>
      </c>
      <c r="N71" s="39">
        <v>18.100000000000001</v>
      </c>
      <c r="O71" s="34" t="s">
        <v>147</v>
      </c>
      <c r="P71" s="39">
        <v>44.3</v>
      </c>
      <c r="Q71" s="34" t="s">
        <v>147</v>
      </c>
      <c r="R71" s="39">
        <v>6</v>
      </c>
      <c r="S71" s="34" t="s">
        <v>147</v>
      </c>
      <c r="T71" s="35" t="s">
        <v>148</v>
      </c>
      <c r="U71" s="35" t="s">
        <v>313</v>
      </c>
    </row>
    <row r="72" spans="2:21" ht="12" customHeight="1">
      <c r="B72" s="33" t="s">
        <v>314</v>
      </c>
      <c r="C72" s="34" t="s">
        <v>246</v>
      </c>
      <c r="D72" s="35" t="s">
        <v>315</v>
      </c>
      <c r="E72" s="35" t="s">
        <v>316</v>
      </c>
      <c r="F72" s="36" t="s">
        <v>146</v>
      </c>
      <c r="G72" s="34" t="s">
        <v>136</v>
      </c>
      <c r="H72" s="35" t="s">
        <v>137</v>
      </c>
      <c r="I72" s="37">
        <v>14.71509202453988</v>
      </c>
      <c r="J72" s="36" t="s">
        <v>147</v>
      </c>
      <c r="K72" s="38">
        <v>76.2</v>
      </c>
      <c r="L72" s="39">
        <v>10.9</v>
      </c>
      <c r="M72" s="34" t="s">
        <v>147</v>
      </c>
      <c r="N72" s="39">
        <v>21.7</v>
      </c>
      <c r="O72" s="34" t="s">
        <v>147</v>
      </c>
      <c r="P72" s="39">
        <v>43.6</v>
      </c>
      <c r="Q72" s="34" t="s">
        <v>147</v>
      </c>
      <c r="R72" s="39">
        <v>0</v>
      </c>
      <c r="S72" s="34" t="s">
        <v>147</v>
      </c>
      <c r="T72" s="35" t="s">
        <v>170</v>
      </c>
      <c r="U72" s="35" t="s">
        <v>142</v>
      </c>
    </row>
    <row r="73" spans="2:21" ht="12" customHeight="1">
      <c r="B73" s="33" t="s">
        <v>317</v>
      </c>
      <c r="C73" s="34" t="s">
        <v>246</v>
      </c>
      <c r="D73" s="35" t="s">
        <v>318</v>
      </c>
      <c r="E73" s="35" t="s">
        <v>319</v>
      </c>
      <c r="F73" s="36" t="s">
        <v>135</v>
      </c>
      <c r="G73" s="34" t="s">
        <v>136</v>
      </c>
      <c r="H73" s="35" t="s">
        <v>137</v>
      </c>
      <c r="I73" s="37">
        <v>20.791305007587255</v>
      </c>
      <c r="J73" s="36" t="s">
        <v>147</v>
      </c>
      <c r="K73" s="38">
        <v>78.599999999999994</v>
      </c>
      <c r="L73" s="39">
        <v>5.4</v>
      </c>
      <c r="M73" s="34" t="s">
        <v>140</v>
      </c>
      <c r="N73" s="39">
        <v>23.5</v>
      </c>
      <c r="O73" s="34" t="s">
        <v>147</v>
      </c>
      <c r="P73" s="39">
        <v>49.7</v>
      </c>
      <c r="Q73" s="34" t="s">
        <v>147</v>
      </c>
      <c r="R73" s="39">
        <v>0</v>
      </c>
      <c r="S73" s="34" t="s">
        <v>138</v>
      </c>
      <c r="T73" s="35" t="s">
        <v>148</v>
      </c>
      <c r="U73" s="35" t="s">
        <v>142</v>
      </c>
    </row>
    <row r="74" spans="2:21" ht="12" customHeight="1">
      <c r="B74" s="33" t="s">
        <v>320</v>
      </c>
      <c r="C74" s="34" t="s">
        <v>246</v>
      </c>
      <c r="D74" s="35" t="s">
        <v>321</v>
      </c>
      <c r="E74" s="35" t="s">
        <v>322</v>
      </c>
      <c r="F74" s="36" t="s">
        <v>146</v>
      </c>
      <c r="G74" s="34" t="s">
        <v>136</v>
      </c>
      <c r="H74" s="35" t="s">
        <v>192</v>
      </c>
      <c r="I74" s="37">
        <v>3.5431958295557582</v>
      </c>
      <c r="J74" s="36" t="s">
        <v>147</v>
      </c>
      <c r="K74" s="38">
        <v>85.2</v>
      </c>
      <c r="L74" s="39">
        <v>8.6999999999999993</v>
      </c>
      <c r="M74" s="34" t="s">
        <v>138</v>
      </c>
      <c r="N74" s="39">
        <v>19.399999999999999</v>
      </c>
      <c r="O74" s="34" t="s">
        <v>147</v>
      </c>
      <c r="P74" s="39">
        <v>46.6</v>
      </c>
      <c r="Q74" s="34" t="s">
        <v>147</v>
      </c>
      <c r="R74" s="39">
        <v>10.5</v>
      </c>
      <c r="S74" s="34" t="s">
        <v>138</v>
      </c>
      <c r="T74" s="35" t="s">
        <v>148</v>
      </c>
      <c r="U74" s="35" t="s">
        <v>142</v>
      </c>
    </row>
    <row r="75" spans="2:21" ht="12" customHeight="1">
      <c r="B75" s="33" t="s">
        <v>323</v>
      </c>
      <c r="C75" s="34" t="s">
        <v>246</v>
      </c>
      <c r="D75" s="35" t="s">
        <v>324</v>
      </c>
      <c r="E75" s="35" t="s">
        <v>325</v>
      </c>
      <c r="F75" s="36" t="s">
        <v>146</v>
      </c>
      <c r="G75" s="34" t="s">
        <v>136</v>
      </c>
      <c r="H75" s="35" t="s">
        <v>137</v>
      </c>
      <c r="I75" s="37">
        <v>17.539863013698632</v>
      </c>
      <c r="J75" s="36" t="s">
        <v>147</v>
      </c>
      <c r="K75" s="38">
        <v>87.5</v>
      </c>
      <c r="L75" s="39">
        <v>8.6</v>
      </c>
      <c r="M75" s="34" t="s">
        <v>138</v>
      </c>
      <c r="N75" s="39">
        <v>15.1</v>
      </c>
      <c r="O75" s="34" t="s">
        <v>138</v>
      </c>
      <c r="P75" s="39">
        <v>60</v>
      </c>
      <c r="Q75" s="34" t="s">
        <v>147</v>
      </c>
      <c r="R75" s="39">
        <v>3.8</v>
      </c>
      <c r="S75" s="34" t="s">
        <v>147</v>
      </c>
      <c r="T75" s="35" t="s">
        <v>170</v>
      </c>
      <c r="U75" s="35" t="s">
        <v>142</v>
      </c>
    </row>
    <row r="76" spans="2:21" ht="12" customHeight="1">
      <c r="B76" s="33" t="s">
        <v>326</v>
      </c>
      <c r="C76" s="34" t="s">
        <v>246</v>
      </c>
      <c r="D76" s="35" t="s">
        <v>327</v>
      </c>
      <c r="E76" s="35" t="s">
        <v>328</v>
      </c>
      <c r="F76" s="36" t="s">
        <v>135</v>
      </c>
      <c r="G76" s="34" t="s">
        <v>136</v>
      </c>
      <c r="H76" s="35" t="s">
        <v>137</v>
      </c>
      <c r="I76" s="37">
        <v>45.608531187122729</v>
      </c>
      <c r="J76" s="36" t="s">
        <v>138</v>
      </c>
      <c r="K76" s="38">
        <v>62.5</v>
      </c>
      <c r="L76" s="39">
        <v>6.4</v>
      </c>
      <c r="M76" s="34" t="s">
        <v>140</v>
      </c>
      <c r="N76" s="39">
        <v>15.8</v>
      </c>
      <c r="O76" s="34" t="s">
        <v>138</v>
      </c>
      <c r="P76" s="39">
        <v>38</v>
      </c>
      <c r="Q76" s="34" t="s">
        <v>138</v>
      </c>
      <c r="R76" s="39">
        <v>2.2999999999999998</v>
      </c>
      <c r="S76" s="34" t="s">
        <v>138</v>
      </c>
      <c r="T76" s="35" t="s">
        <v>148</v>
      </c>
      <c r="U76" s="35" t="s">
        <v>142</v>
      </c>
    </row>
    <row r="77" spans="2:21" ht="12" customHeight="1">
      <c r="B77" s="33" t="s">
        <v>329</v>
      </c>
      <c r="C77" s="34" t="s">
        <v>246</v>
      </c>
      <c r="D77" s="35" t="s">
        <v>330</v>
      </c>
      <c r="E77" s="35" t="s">
        <v>331</v>
      </c>
      <c r="F77" s="36" t="s">
        <v>135</v>
      </c>
      <c r="G77" s="34" t="s">
        <v>136</v>
      </c>
      <c r="H77" s="35" t="s">
        <v>137</v>
      </c>
      <c r="I77" s="37">
        <v>25.371902017291067</v>
      </c>
      <c r="J77" s="36" t="s">
        <v>147</v>
      </c>
      <c r="K77" s="38">
        <v>96.3</v>
      </c>
      <c r="L77" s="39">
        <v>12.8</v>
      </c>
      <c r="M77" s="34" t="s">
        <v>147</v>
      </c>
      <c r="N77" s="39">
        <v>19.7</v>
      </c>
      <c r="O77" s="34" t="s">
        <v>147</v>
      </c>
      <c r="P77" s="39">
        <v>60</v>
      </c>
      <c r="Q77" s="34" t="s">
        <v>147</v>
      </c>
      <c r="R77" s="39">
        <v>3.8</v>
      </c>
      <c r="S77" s="34" t="s">
        <v>147</v>
      </c>
      <c r="T77" s="35" t="s">
        <v>148</v>
      </c>
      <c r="U77" s="35" t="s">
        <v>142</v>
      </c>
    </row>
    <row r="78" spans="2:21" ht="12" customHeight="1">
      <c r="B78" s="33" t="s">
        <v>332</v>
      </c>
      <c r="C78" s="34" t="s">
        <v>246</v>
      </c>
      <c r="D78" s="35" t="s">
        <v>333</v>
      </c>
      <c r="E78" s="35" t="s">
        <v>334</v>
      </c>
      <c r="F78" s="36" t="s">
        <v>146</v>
      </c>
      <c r="G78" s="34" t="s">
        <v>136</v>
      </c>
      <c r="H78" s="35" t="s">
        <v>155</v>
      </c>
      <c r="I78" s="37">
        <v>35.50180138568129</v>
      </c>
      <c r="J78" s="36" t="s">
        <v>138</v>
      </c>
      <c r="K78" s="38">
        <v>66</v>
      </c>
      <c r="L78" s="39">
        <v>8.3000000000000007</v>
      </c>
      <c r="M78" s="34" t="s">
        <v>138</v>
      </c>
      <c r="N78" s="39">
        <v>15.4</v>
      </c>
      <c r="O78" s="34" t="s">
        <v>138</v>
      </c>
      <c r="P78" s="39">
        <v>40.799999999999997</v>
      </c>
      <c r="Q78" s="34" t="s">
        <v>147</v>
      </c>
      <c r="R78" s="39">
        <v>1.5</v>
      </c>
      <c r="S78" s="34" t="s">
        <v>139</v>
      </c>
      <c r="T78" s="35" t="s">
        <v>141</v>
      </c>
      <c r="U78" s="35" t="s">
        <v>142</v>
      </c>
    </row>
    <row r="79" spans="2:21" ht="12" customHeight="1">
      <c r="B79" s="33" t="s">
        <v>335</v>
      </c>
      <c r="C79" s="34" t="s">
        <v>246</v>
      </c>
      <c r="D79" s="35" t="s">
        <v>336</v>
      </c>
      <c r="E79" s="35" t="s">
        <v>337</v>
      </c>
      <c r="F79" s="36" t="s">
        <v>146</v>
      </c>
      <c r="G79" s="34" t="s">
        <v>136</v>
      </c>
      <c r="H79" s="35" t="s">
        <v>155</v>
      </c>
      <c r="I79" s="37">
        <v>42.922304526748974</v>
      </c>
      <c r="J79" s="36" t="s">
        <v>147</v>
      </c>
      <c r="K79" s="38">
        <v>68.7</v>
      </c>
      <c r="L79" s="39">
        <v>11.3</v>
      </c>
      <c r="M79" s="34" t="s">
        <v>147</v>
      </c>
      <c r="N79" s="39">
        <v>12.2</v>
      </c>
      <c r="O79" s="34" t="s">
        <v>139</v>
      </c>
      <c r="P79" s="39">
        <v>40.700000000000003</v>
      </c>
      <c r="Q79" s="34" t="s">
        <v>138</v>
      </c>
      <c r="R79" s="39">
        <v>4.5</v>
      </c>
      <c r="S79" s="34" t="s">
        <v>139</v>
      </c>
      <c r="T79" s="35" t="s">
        <v>166</v>
      </c>
      <c r="U79" s="35" t="s">
        <v>142</v>
      </c>
    </row>
    <row r="80" spans="2:21" ht="12" customHeight="1">
      <c r="B80" s="33" t="s">
        <v>338</v>
      </c>
      <c r="C80" s="34" t="s">
        <v>246</v>
      </c>
      <c r="D80" s="35" t="s">
        <v>339</v>
      </c>
      <c r="E80" s="35" t="s">
        <v>340</v>
      </c>
      <c r="F80" s="36" t="s">
        <v>135</v>
      </c>
      <c r="G80" s="34" t="s">
        <v>136</v>
      </c>
      <c r="H80" s="35" t="s">
        <v>137</v>
      </c>
      <c r="I80" s="37">
        <v>10.270596026490065</v>
      </c>
      <c r="J80" s="36" t="s">
        <v>147</v>
      </c>
      <c r="K80" s="38">
        <v>93.6</v>
      </c>
      <c r="L80" s="39">
        <v>10.9</v>
      </c>
      <c r="M80" s="34" t="s">
        <v>147</v>
      </c>
      <c r="N80" s="39">
        <v>21.9</v>
      </c>
      <c r="O80" s="34" t="s">
        <v>147</v>
      </c>
      <c r="P80" s="39">
        <v>60</v>
      </c>
      <c r="Q80" s="34" t="s">
        <v>147</v>
      </c>
      <c r="R80" s="39">
        <v>0.8</v>
      </c>
      <c r="S80" s="34" t="s">
        <v>147</v>
      </c>
      <c r="T80" s="35" t="s">
        <v>170</v>
      </c>
      <c r="U80" s="35" t="s">
        <v>142</v>
      </c>
    </row>
    <row r="81" spans="2:21" ht="12" customHeight="1">
      <c r="B81" s="33" t="s">
        <v>341</v>
      </c>
      <c r="C81" s="34" t="s">
        <v>246</v>
      </c>
      <c r="D81" s="35" t="s">
        <v>342</v>
      </c>
      <c r="E81" s="35" t="s">
        <v>343</v>
      </c>
      <c r="F81" s="36" t="s">
        <v>146</v>
      </c>
      <c r="G81" s="34" t="s">
        <v>136</v>
      </c>
      <c r="H81" s="35" t="s">
        <v>192</v>
      </c>
      <c r="I81" s="37">
        <v>3.8578415300546491</v>
      </c>
      <c r="J81" s="36" t="s">
        <v>138</v>
      </c>
      <c r="K81" s="38">
        <v>66.5</v>
      </c>
      <c r="L81" s="39">
        <v>11.7</v>
      </c>
      <c r="M81" s="34" t="s">
        <v>147</v>
      </c>
      <c r="N81" s="39">
        <v>22.4</v>
      </c>
      <c r="O81" s="34" t="s">
        <v>147</v>
      </c>
      <c r="P81" s="39">
        <v>29.4</v>
      </c>
      <c r="Q81" s="34" t="s">
        <v>139</v>
      </c>
      <c r="R81" s="39">
        <v>3</v>
      </c>
      <c r="S81" s="34" t="s">
        <v>138</v>
      </c>
      <c r="T81" s="35" t="s">
        <v>148</v>
      </c>
      <c r="U81" s="35" t="s">
        <v>142</v>
      </c>
    </row>
    <row r="82" spans="2:21" ht="12" customHeight="1">
      <c r="B82" s="33" t="s">
        <v>344</v>
      </c>
      <c r="C82" s="34" t="s">
        <v>246</v>
      </c>
      <c r="D82" s="35" t="s">
        <v>345</v>
      </c>
      <c r="E82" s="35" t="s">
        <v>346</v>
      </c>
      <c r="F82" s="36" t="s">
        <v>146</v>
      </c>
      <c r="G82" s="34" t="s">
        <v>136</v>
      </c>
      <c r="H82" s="35" t="s">
        <v>192</v>
      </c>
      <c r="I82" s="37">
        <v>3.5438963963963968</v>
      </c>
      <c r="J82" s="36" t="s">
        <v>147</v>
      </c>
      <c r="K82" s="38">
        <v>90.7</v>
      </c>
      <c r="L82" s="39">
        <v>10.7</v>
      </c>
      <c r="M82" s="34" t="s">
        <v>147</v>
      </c>
      <c r="N82" s="39">
        <v>24</v>
      </c>
      <c r="O82" s="34" t="s">
        <v>147</v>
      </c>
      <c r="P82" s="39">
        <v>51.5</v>
      </c>
      <c r="Q82" s="34" t="s">
        <v>147</v>
      </c>
      <c r="R82" s="39">
        <v>4.5</v>
      </c>
      <c r="S82" s="34" t="s">
        <v>147</v>
      </c>
      <c r="T82" s="35" t="s">
        <v>170</v>
      </c>
      <c r="U82" s="35" t="s">
        <v>142</v>
      </c>
    </row>
    <row r="83" spans="2:21" ht="12" customHeight="1">
      <c r="B83" s="35" t="s">
        <v>347</v>
      </c>
      <c r="C83" s="34" t="s">
        <v>246</v>
      </c>
      <c r="D83" s="35" t="s">
        <v>348</v>
      </c>
      <c r="E83" s="35" t="s">
        <v>349</v>
      </c>
      <c r="F83" s="34" t="s">
        <v>146</v>
      </c>
      <c r="G83" s="34" t="s">
        <v>194</v>
      </c>
      <c r="H83" s="35" t="s">
        <v>195</v>
      </c>
      <c r="I83" s="37">
        <v>2.3085300000000002</v>
      </c>
      <c r="J83" s="34" t="s">
        <v>147</v>
      </c>
      <c r="K83" s="39">
        <v>85.7</v>
      </c>
      <c r="L83" s="39">
        <v>7.7</v>
      </c>
      <c r="M83" s="34" t="s">
        <v>139</v>
      </c>
      <c r="N83" s="39">
        <v>25</v>
      </c>
      <c r="O83" s="34" t="s">
        <v>147</v>
      </c>
      <c r="P83" s="39">
        <v>45</v>
      </c>
      <c r="Q83" s="34" t="s">
        <v>147</v>
      </c>
      <c r="R83" s="34">
        <v>8</v>
      </c>
      <c r="S83" s="34" t="s">
        <v>147</v>
      </c>
      <c r="T83" s="35" t="s">
        <v>170</v>
      </c>
      <c r="U83" s="35" t="s">
        <v>142</v>
      </c>
    </row>
    <row r="84" spans="2:21" ht="12" customHeight="1">
      <c r="B84" s="33" t="s">
        <v>350</v>
      </c>
      <c r="C84" s="34" t="s">
        <v>246</v>
      </c>
      <c r="D84" s="35" t="s">
        <v>351</v>
      </c>
      <c r="E84" s="35" t="s">
        <v>352</v>
      </c>
      <c r="F84" s="36" t="s">
        <v>146</v>
      </c>
      <c r="G84" s="34" t="s">
        <v>136</v>
      </c>
      <c r="H84" s="35" t="s">
        <v>192</v>
      </c>
      <c r="I84" s="37">
        <v>3.6863818181818164</v>
      </c>
      <c r="J84" s="36" t="s">
        <v>138</v>
      </c>
      <c r="K84" s="38">
        <v>65.900000000000006</v>
      </c>
      <c r="L84" s="39">
        <v>11</v>
      </c>
      <c r="M84" s="34" t="s">
        <v>147</v>
      </c>
      <c r="N84" s="39">
        <v>19.7</v>
      </c>
      <c r="O84" s="34" t="s">
        <v>147</v>
      </c>
      <c r="P84" s="39">
        <v>35.200000000000003</v>
      </c>
      <c r="Q84" s="34" t="s">
        <v>138</v>
      </c>
      <c r="R84" s="39">
        <v>0</v>
      </c>
      <c r="S84" s="34" t="s">
        <v>147</v>
      </c>
      <c r="T84" s="35" t="s">
        <v>148</v>
      </c>
      <c r="U84" s="35" t="s">
        <v>142</v>
      </c>
    </row>
    <row r="85" spans="2:21" ht="12" customHeight="1">
      <c r="B85" s="33" t="s">
        <v>353</v>
      </c>
      <c r="C85" s="34" t="s">
        <v>246</v>
      </c>
      <c r="D85" s="35" t="s">
        <v>354</v>
      </c>
      <c r="E85" s="35" t="s">
        <v>355</v>
      </c>
      <c r="F85" s="36" t="s">
        <v>135</v>
      </c>
      <c r="G85" s="34" t="s">
        <v>136</v>
      </c>
      <c r="H85" s="35" t="s">
        <v>137</v>
      </c>
      <c r="I85" s="37">
        <v>12.956867469879517</v>
      </c>
      <c r="J85" s="36" t="s">
        <v>147</v>
      </c>
      <c r="K85" s="38">
        <v>71.599999999999994</v>
      </c>
      <c r="L85" s="39">
        <v>13.3</v>
      </c>
      <c r="M85" s="34" t="s">
        <v>147</v>
      </c>
      <c r="N85" s="39">
        <v>18.600000000000001</v>
      </c>
      <c r="O85" s="34" t="s">
        <v>147</v>
      </c>
      <c r="P85" s="39">
        <v>38.9</v>
      </c>
      <c r="Q85" s="34" t="s">
        <v>138</v>
      </c>
      <c r="R85" s="39">
        <v>0.8</v>
      </c>
      <c r="S85" s="34" t="s">
        <v>147</v>
      </c>
      <c r="T85" s="35" t="s">
        <v>148</v>
      </c>
      <c r="U85" s="35" t="s">
        <v>142</v>
      </c>
    </row>
    <row r="86" spans="2:21" ht="12" customHeight="1">
      <c r="B86" s="35" t="s">
        <v>356</v>
      </c>
      <c r="C86" s="34" t="s">
        <v>246</v>
      </c>
      <c r="D86" s="35" t="s">
        <v>357</v>
      </c>
      <c r="E86" s="35" t="s">
        <v>358</v>
      </c>
      <c r="F86" s="34" t="s">
        <v>146</v>
      </c>
      <c r="G86" s="34" t="s">
        <v>194</v>
      </c>
      <c r="H86" s="35" t="s">
        <v>195</v>
      </c>
      <c r="I86" s="37">
        <v>2.2985600000000002</v>
      </c>
      <c r="J86" s="34" t="s">
        <v>147</v>
      </c>
      <c r="K86" s="39">
        <v>95.1</v>
      </c>
      <c r="L86" s="39">
        <v>12</v>
      </c>
      <c r="M86" s="34" t="s">
        <v>147</v>
      </c>
      <c r="N86" s="39">
        <v>25</v>
      </c>
      <c r="O86" s="34" t="s">
        <v>147</v>
      </c>
      <c r="P86" s="39">
        <v>49.1</v>
      </c>
      <c r="Q86" s="34" t="s">
        <v>147</v>
      </c>
      <c r="R86" s="34">
        <v>9</v>
      </c>
      <c r="S86" s="34" t="s">
        <v>147</v>
      </c>
      <c r="T86" s="35" t="s">
        <v>148</v>
      </c>
      <c r="U86" s="35" t="s">
        <v>142</v>
      </c>
    </row>
    <row r="87" spans="2:21" ht="12" customHeight="1">
      <c r="B87" s="35" t="s">
        <v>359</v>
      </c>
      <c r="C87" s="34" t="s">
        <v>246</v>
      </c>
      <c r="D87" s="35" t="s">
        <v>360</v>
      </c>
      <c r="E87" s="35" t="s">
        <v>361</v>
      </c>
      <c r="F87" s="34" t="s">
        <v>146</v>
      </c>
      <c r="G87" s="34" t="s">
        <v>194</v>
      </c>
      <c r="H87" s="35" t="s">
        <v>195</v>
      </c>
      <c r="I87" s="37">
        <v>2.3874249999999999</v>
      </c>
      <c r="J87" s="34" t="s">
        <v>147</v>
      </c>
      <c r="K87" s="39">
        <v>105.3</v>
      </c>
      <c r="L87" s="39">
        <v>6.5</v>
      </c>
      <c r="M87" s="34" t="s">
        <v>140</v>
      </c>
      <c r="N87" s="39">
        <v>24.8</v>
      </c>
      <c r="O87" s="34" t="s">
        <v>147</v>
      </c>
      <c r="P87" s="39">
        <v>60</v>
      </c>
      <c r="Q87" s="34" t="s">
        <v>147</v>
      </c>
      <c r="R87" s="34">
        <v>14</v>
      </c>
      <c r="S87" s="34" t="s">
        <v>147</v>
      </c>
      <c r="T87" s="35" t="s">
        <v>199</v>
      </c>
      <c r="U87" s="35" t="s">
        <v>142</v>
      </c>
    </row>
    <row r="88" spans="2:21" ht="12" customHeight="1">
      <c r="B88" s="35" t="s">
        <v>362</v>
      </c>
      <c r="C88" s="34" t="s">
        <v>246</v>
      </c>
      <c r="D88" s="35" t="s">
        <v>363</v>
      </c>
      <c r="E88" s="35" t="s">
        <v>364</v>
      </c>
      <c r="F88" s="34" t="s">
        <v>146</v>
      </c>
      <c r="G88" s="34" t="s">
        <v>194</v>
      </c>
      <c r="H88" s="35" t="s">
        <v>195</v>
      </c>
      <c r="I88" s="37">
        <v>2.8242699999999998</v>
      </c>
      <c r="J88" s="34" t="s">
        <v>147</v>
      </c>
      <c r="K88" s="39">
        <v>73.3</v>
      </c>
      <c r="L88" s="39">
        <v>10.7</v>
      </c>
      <c r="M88" s="34" t="s">
        <v>147</v>
      </c>
      <c r="N88" s="39">
        <v>16.899999999999999</v>
      </c>
      <c r="O88" s="34" t="s">
        <v>138</v>
      </c>
      <c r="P88" s="39">
        <v>39.700000000000003</v>
      </c>
      <c r="Q88" s="34" t="s">
        <v>138</v>
      </c>
      <c r="R88" s="34">
        <v>6</v>
      </c>
      <c r="S88" s="34" t="s">
        <v>147</v>
      </c>
      <c r="T88" s="35" t="s">
        <v>148</v>
      </c>
      <c r="U88" s="35" t="s">
        <v>142</v>
      </c>
    </row>
    <row r="89" spans="2:21" ht="12" customHeight="1">
      <c r="B89" s="35" t="s">
        <v>365</v>
      </c>
      <c r="C89" s="34" t="s">
        <v>246</v>
      </c>
      <c r="D89" s="35" t="s">
        <v>366</v>
      </c>
      <c r="E89" s="35" t="s">
        <v>367</v>
      </c>
      <c r="F89" s="34" t="s">
        <v>146</v>
      </c>
      <c r="G89" s="34" t="s">
        <v>194</v>
      </c>
      <c r="H89" s="35" t="s">
        <v>195</v>
      </c>
      <c r="I89" s="37">
        <v>2.511199</v>
      </c>
      <c r="J89" s="34" t="s">
        <v>147</v>
      </c>
      <c r="K89" s="39">
        <v>71.599999999999994</v>
      </c>
      <c r="L89" s="39">
        <v>7.6</v>
      </c>
      <c r="M89" s="34" t="s">
        <v>139</v>
      </c>
      <c r="N89" s="39">
        <v>19.399999999999999</v>
      </c>
      <c r="O89" s="34" t="s">
        <v>147</v>
      </c>
      <c r="P89" s="39">
        <v>38.6</v>
      </c>
      <c r="Q89" s="34" t="s">
        <v>138</v>
      </c>
      <c r="R89" s="34">
        <v>6</v>
      </c>
      <c r="S89" s="34" t="s">
        <v>138</v>
      </c>
      <c r="T89" s="35" t="s">
        <v>141</v>
      </c>
      <c r="U89" s="35" t="s">
        <v>142</v>
      </c>
    </row>
    <row r="90" spans="2:21" ht="12" customHeight="1">
      <c r="B90" s="35" t="s">
        <v>368</v>
      </c>
      <c r="C90" s="34" t="s">
        <v>246</v>
      </c>
      <c r="D90" s="35" t="s">
        <v>369</v>
      </c>
      <c r="E90" s="35" t="s">
        <v>370</v>
      </c>
      <c r="F90" s="34" t="s">
        <v>146</v>
      </c>
      <c r="G90" s="34" t="s">
        <v>194</v>
      </c>
      <c r="H90" s="35" t="s">
        <v>195</v>
      </c>
      <c r="I90" s="37">
        <v>1.9960599999999999</v>
      </c>
      <c r="J90" s="34" t="s">
        <v>147</v>
      </c>
      <c r="K90" s="39">
        <v>73.400000000000006</v>
      </c>
      <c r="L90" s="39">
        <v>10.8</v>
      </c>
      <c r="M90" s="34" t="s">
        <v>147</v>
      </c>
      <c r="N90" s="39">
        <v>12.4</v>
      </c>
      <c r="O90" s="34" t="s">
        <v>139</v>
      </c>
      <c r="P90" s="39">
        <v>40.200000000000003</v>
      </c>
      <c r="Q90" s="34" t="s">
        <v>138</v>
      </c>
      <c r="R90" s="34">
        <v>10</v>
      </c>
      <c r="S90" s="34" t="s">
        <v>223</v>
      </c>
      <c r="T90" s="35" t="s">
        <v>141</v>
      </c>
      <c r="U90" s="35" t="s">
        <v>142</v>
      </c>
    </row>
    <row r="91" spans="2:21" ht="12" customHeight="1">
      <c r="B91" s="35" t="s">
        <v>371</v>
      </c>
      <c r="C91" s="34" t="s">
        <v>246</v>
      </c>
      <c r="D91" s="35" t="s">
        <v>372</v>
      </c>
      <c r="E91" s="35" t="s">
        <v>373</v>
      </c>
      <c r="F91" s="34" t="s">
        <v>146</v>
      </c>
      <c r="G91" s="34" t="s">
        <v>194</v>
      </c>
      <c r="H91" s="35" t="s">
        <v>195</v>
      </c>
      <c r="I91" s="37">
        <v>2.4580000000000002</v>
      </c>
      <c r="J91" s="34" t="s">
        <v>138</v>
      </c>
      <c r="K91" s="39">
        <v>57.4</v>
      </c>
      <c r="L91" s="39">
        <v>5.5</v>
      </c>
      <c r="M91" s="34" t="s">
        <v>140</v>
      </c>
      <c r="N91" s="39">
        <v>13.9</v>
      </c>
      <c r="O91" s="34" t="s">
        <v>138</v>
      </c>
      <c r="P91" s="39">
        <v>35</v>
      </c>
      <c r="Q91" s="34" t="s">
        <v>138</v>
      </c>
      <c r="R91" s="34">
        <v>3</v>
      </c>
      <c r="S91" s="34" t="s">
        <v>223</v>
      </c>
      <c r="T91" s="35" t="s">
        <v>141</v>
      </c>
      <c r="U91" s="35" t="s">
        <v>142</v>
      </c>
    </row>
    <row r="92" spans="2:21" ht="12" customHeight="1">
      <c r="B92" s="35" t="s">
        <v>374</v>
      </c>
      <c r="C92" s="34" t="s">
        <v>246</v>
      </c>
      <c r="D92" s="35" t="s">
        <v>375</v>
      </c>
      <c r="E92" s="35" t="s">
        <v>376</v>
      </c>
      <c r="F92" s="34" t="s">
        <v>146</v>
      </c>
      <c r="G92" s="34" t="s">
        <v>194</v>
      </c>
      <c r="H92" s="35" t="s">
        <v>195</v>
      </c>
      <c r="I92" s="37">
        <v>2.093137</v>
      </c>
      <c r="J92" s="34" t="s">
        <v>147</v>
      </c>
      <c r="K92" s="39">
        <v>94.7</v>
      </c>
      <c r="L92" s="39">
        <v>11.4</v>
      </c>
      <c r="M92" s="34" t="s">
        <v>147</v>
      </c>
      <c r="N92" s="39">
        <v>20.2</v>
      </c>
      <c r="O92" s="34" t="s">
        <v>147</v>
      </c>
      <c r="P92" s="39">
        <v>52.1</v>
      </c>
      <c r="Q92" s="34" t="s">
        <v>147</v>
      </c>
      <c r="R92" s="34">
        <v>11</v>
      </c>
      <c r="S92" s="34" t="s">
        <v>223</v>
      </c>
      <c r="T92" s="35" t="s">
        <v>166</v>
      </c>
      <c r="U92" s="35" t="s">
        <v>142</v>
      </c>
    </row>
    <row r="93" spans="2:21" ht="12" customHeight="1">
      <c r="B93" s="33" t="s">
        <v>377</v>
      </c>
      <c r="C93" s="34" t="s">
        <v>246</v>
      </c>
      <c r="D93" s="35" t="s">
        <v>378</v>
      </c>
      <c r="E93" s="35" t="s">
        <v>379</v>
      </c>
      <c r="F93" s="36" t="s">
        <v>146</v>
      </c>
      <c r="G93" s="34" t="s">
        <v>136</v>
      </c>
      <c r="H93" s="35" t="s">
        <v>192</v>
      </c>
      <c r="I93" s="37">
        <v>3.9854044117647049</v>
      </c>
      <c r="J93" s="36" t="s">
        <v>147</v>
      </c>
      <c r="K93" s="38">
        <v>85</v>
      </c>
      <c r="L93" s="39">
        <v>11.3</v>
      </c>
      <c r="M93" s="34" t="s">
        <v>147</v>
      </c>
      <c r="N93" s="39">
        <v>22.8</v>
      </c>
      <c r="O93" s="34" t="s">
        <v>147</v>
      </c>
      <c r="P93" s="39">
        <v>50.9</v>
      </c>
      <c r="Q93" s="34" t="s">
        <v>147</v>
      </c>
      <c r="R93" s="39">
        <v>0</v>
      </c>
      <c r="S93" s="34" t="s">
        <v>147</v>
      </c>
      <c r="T93" s="35" t="s">
        <v>199</v>
      </c>
      <c r="U93" s="35" t="s">
        <v>142</v>
      </c>
    </row>
    <row r="94" spans="2:21" ht="12" customHeight="1">
      <c r="B94" s="35" t="s">
        <v>380</v>
      </c>
      <c r="C94" s="34" t="s">
        <v>246</v>
      </c>
      <c r="D94" s="35" t="s">
        <v>381</v>
      </c>
      <c r="E94" s="35" t="s">
        <v>382</v>
      </c>
      <c r="F94" s="34" t="s">
        <v>146</v>
      </c>
      <c r="G94" s="34" t="s">
        <v>194</v>
      </c>
      <c r="H94" s="35" t="s">
        <v>195</v>
      </c>
      <c r="I94" s="37">
        <v>2.2762699999999998</v>
      </c>
      <c r="J94" s="34" t="s">
        <v>147</v>
      </c>
      <c r="K94" s="39">
        <v>74.400000000000006</v>
      </c>
      <c r="L94" s="39">
        <v>10.1</v>
      </c>
      <c r="M94" s="34" t="s">
        <v>138</v>
      </c>
      <c r="N94" s="39">
        <v>19.100000000000001</v>
      </c>
      <c r="O94" s="34" t="s">
        <v>147</v>
      </c>
      <c r="P94" s="39">
        <v>39.200000000000003</v>
      </c>
      <c r="Q94" s="34" t="s">
        <v>138</v>
      </c>
      <c r="R94" s="34">
        <v>6</v>
      </c>
      <c r="S94" s="34" t="s">
        <v>223</v>
      </c>
      <c r="T94" s="35" t="s">
        <v>141</v>
      </c>
      <c r="U94" s="35" t="s">
        <v>142</v>
      </c>
    </row>
    <row r="95" spans="2:21" ht="12" customHeight="1">
      <c r="B95" s="33" t="s">
        <v>383</v>
      </c>
      <c r="C95" s="34" t="s">
        <v>246</v>
      </c>
      <c r="D95" s="35" t="s">
        <v>384</v>
      </c>
      <c r="E95" s="35" t="s">
        <v>385</v>
      </c>
      <c r="F95" s="36" t="s">
        <v>146</v>
      </c>
      <c r="G95" s="34" t="s">
        <v>136</v>
      </c>
      <c r="H95" s="35" t="s">
        <v>137</v>
      </c>
      <c r="I95" s="37">
        <v>63.680769230769222</v>
      </c>
      <c r="J95" s="36" t="s">
        <v>147</v>
      </c>
      <c r="K95" s="38">
        <v>82.5</v>
      </c>
      <c r="L95" s="39">
        <v>6.9</v>
      </c>
      <c r="M95" s="34" t="s">
        <v>139</v>
      </c>
      <c r="N95" s="39">
        <v>12.6</v>
      </c>
      <c r="O95" s="34" t="s">
        <v>139</v>
      </c>
      <c r="P95" s="39">
        <v>60</v>
      </c>
      <c r="Q95" s="34" t="s">
        <v>147</v>
      </c>
      <c r="R95" s="39">
        <v>3</v>
      </c>
      <c r="S95" s="34" t="s">
        <v>140</v>
      </c>
      <c r="T95" s="35" t="s">
        <v>141</v>
      </c>
      <c r="U95" s="35" t="s">
        <v>142</v>
      </c>
    </row>
    <row r="96" spans="2:21" ht="12" customHeight="1">
      <c r="B96" s="35" t="s">
        <v>386</v>
      </c>
      <c r="C96" s="34" t="s">
        <v>246</v>
      </c>
      <c r="D96" s="35" t="s">
        <v>387</v>
      </c>
      <c r="E96" s="35" t="s">
        <v>388</v>
      </c>
      <c r="F96" s="34" t="s">
        <v>146</v>
      </c>
      <c r="G96" s="34" t="s">
        <v>194</v>
      </c>
      <c r="H96" s="35" t="s">
        <v>195</v>
      </c>
      <c r="I96" s="37">
        <v>2.4042189999999999</v>
      </c>
      <c r="J96" s="34"/>
      <c r="K96" s="39"/>
      <c r="L96" s="39"/>
      <c r="M96" s="34"/>
      <c r="N96" s="39"/>
      <c r="O96" s="34"/>
      <c r="P96" s="39"/>
      <c r="Q96" s="34"/>
      <c r="R96" s="34">
        <v>7</v>
      </c>
      <c r="S96" s="34"/>
      <c r="T96" s="35" t="s">
        <v>223</v>
      </c>
      <c r="U96" s="35" t="s">
        <v>142</v>
      </c>
    </row>
    <row r="97" spans="2:21" ht="12" customHeight="1">
      <c r="B97" s="35" t="s">
        <v>389</v>
      </c>
      <c r="C97" s="34" t="s">
        <v>246</v>
      </c>
      <c r="D97" s="35" t="s">
        <v>390</v>
      </c>
      <c r="E97" s="35" t="s">
        <v>391</v>
      </c>
      <c r="F97" s="34" t="s">
        <v>146</v>
      </c>
      <c r="G97" s="34" t="s">
        <v>194</v>
      </c>
      <c r="H97" s="35" t="s">
        <v>195</v>
      </c>
      <c r="I97" s="37">
        <v>3.1902469999999998</v>
      </c>
      <c r="J97" s="34"/>
      <c r="K97" s="39"/>
      <c r="L97" s="39"/>
      <c r="M97" s="34"/>
      <c r="N97" s="39"/>
      <c r="O97" s="34"/>
      <c r="P97" s="39"/>
      <c r="Q97" s="34"/>
      <c r="R97" s="34">
        <v>0</v>
      </c>
      <c r="S97" s="34"/>
      <c r="T97" s="35" t="s">
        <v>223</v>
      </c>
      <c r="U97" s="35" t="s">
        <v>392</v>
      </c>
    </row>
    <row r="98" spans="2:21" ht="12" customHeight="1">
      <c r="B98" s="35" t="s">
        <v>393</v>
      </c>
      <c r="C98" s="34" t="s">
        <v>246</v>
      </c>
      <c r="D98" s="35" t="s">
        <v>394</v>
      </c>
      <c r="E98" s="35" t="s">
        <v>395</v>
      </c>
      <c r="F98" s="34" t="s">
        <v>135</v>
      </c>
      <c r="G98" s="34" t="s">
        <v>194</v>
      </c>
      <c r="H98" s="35" t="s">
        <v>195</v>
      </c>
      <c r="I98" s="37">
        <v>2.6785519999999998</v>
      </c>
      <c r="J98" s="34" t="s">
        <v>138</v>
      </c>
      <c r="K98" s="39">
        <v>62.1</v>
      </c>
      <c r="L98" s="39">
        <v>9</v>
      </c>
      <c r="M98" s="34" t="s">
        <v>138</v>
      </c>
      <c r="N98" s="39">
        <v>14.4</v>
      </c>
      <c r="O98" s="34" t="s">
        <v>138</v>
      </c>
      <c r="P98" s="39">
        <v>37.700000000000003</v>
      </c>
      <c r="Q98" s="34" t="s">
        <v>138</v>
      </c>
      <c r="R98" s="34">
        <v>1</v>
      </c>
      <c r="S98" s="34" t="s">
        <v>138</v>
      </c>
      <c r="T98" s="35" t="s">
        <v>148</v>
      </c>
      <c r="U98" s="35" t="s">
        <v>142</v>
      </c>
    </row>
    <row r="99" spans="2:21" ht="12" customHeight="1">
      <c r="B99" s="33" t="s">
        <v>396</v>
      </c>
      <c r="C99" s="34" t="s">
        <v>246</v>
      </c>
      <c r="D99" s="35" t="s">
        <v>397</v>
      </c>
      <c r="E99" s="35" t="s">
        <v>398</v>
      </c>
      <c r="F99" s="36" t="s">
        <v>146</v>
      </c>
      <c r="G99" s="34" t="s">
        <v>136</v>
      </c>
      <c r="H99" s="35" t="s">
        <v>192</v>
      </c>
      <c r="I99" s="37">
        <v>3.6130588235294114</v>
      </c>
      <c r="J99" s="36" t="s">
        <v>138</v>
      </c>
      <c r="K99" s="38">
        <v>67.3</v>
      </c>
      <c r="L99" s="39">
        <v>13.2</v>
      </c>
      <c r="M99" s="34" t="s">
        <v>147</v>
      </c>
      <c r="N99" s="39">
        <v>16.7</v>
      </c>
      <c r="O99" s="34" t="s">
        <v>138</v>
      </c>
      <c r="P99" s="39">
        <v>35.9</v>
      </c>
      <c r="Q99" s="34" t="s">
        <v>138</v>
      </c>
      <c r="R99" s="39">
        <v>1.5</v>
      </c>
      <c r="S99" s="34" t="s">
        <v>139</v>
      </c>
      <c r="T99" s="35" t="s">
        <v>166</v>
      </c>
      <c r="U99" s="35" t="s">
        <v>142</v>
      </c>
    </row>
    <row r="100" spans="2:21" ht="12" customHeight="1">
      <c r="B100" s="35" t="s">
        <v>396</v>
      </c>
      <c r="C100" s="34" t="s">
        <v>246</v>
      </c>
      <c r="D100" s="35" t="s">
        <v>397</v>
      </c>
      <c r="E100" s="35" t="s">
        <v>399</v>
      </c>
      <c r="F100" s="34" t="s">
        <v>146</v>
      </c>
      <c r="G100" s="34" t="s">
        <v>194</v>
      </c>
      <c r="H100" s="35" t="s">
        <v>195</v>
      </c>
      <c r="I100" s="37">
        <v>2.7291820000000002</v>
      </c>
      <c r="J100" s="34" t="s">
        <v>147</v>
      </c>
      <c r="K100" s="39">
        <v>81.099999999999994</v>
      </c>
      <c r="L100" s="39">
        <v>14.7</v>
      </c>
      <c r="M100" s="34" t="s">
        <v>147</v>
      </c>
      <c r="N100" s="39">
        <v>11.2</v>
      </c>
      <c r="O100" s="34" t="s">
        <v>139</v>
      </c>
      <c r="P100" s="39">
        <v>51.2</v>
      </c>
      <c r="Q100" s="34" t="s">
        <v>147</v>
      </c>
      <c r="R100" s="34">
        <v>4</v>
      </c>
      <c r="S100" s="34" t="s">
        <v>147</v>
      </c>
      <c r="T100" s="35" t="s">
        <v>166</v>
      </c>
      <c r="U100" s="35" t="s">
        <v>142</v>
      </c>
    </row>
    <row r="101" spans="2:21" ht="12" customHeight="1">
      <c r="B101" s="33" t="s">
        <v>400</v>
      </c>
      <c r="C101" s="34" t="s">
        <v>246</v>
      </c>
      <c r="D101" s="35" t="s">
        <v>401</v>
      </c>
      <c r="E101" s="35" t="s">
        <v>402</v>
      </c>
      <c r="F101" s="36" t="s">
        <v>222</v>
      </c>
      <c r="G101" s="34" t="s">
        <v>136</v>
      </c>
      <c r="H101" s="35" t="s">
        <v>192</v>
      </c>
      <c r="I101" s="37">
        <v>3.8242857142857147</v>
      </c>
      <c r="J101" s="36" t="s">
        <v>138</v>
      </c>
      <c r="K101" s="38">
        <v>64.400000000000006</v>
      </c>
      <c r="L101" s="39">
        <v>8.8000000000000007</v>
      </c>
      <c r="M101" s="34" t="s">
        <v>138</v>
      </c>
      <c r="N101" s="39">
        <v>18.8</v>
      </c>
      <c r="O101" s="34" t="s">
        <v>147</v>
      </c>
      <c r="P101" s="39">
        <v>36.799999999999997</v>
      </c>
      <c r="Q101" s="34" t="s">
        <v>138</v>
      </c>
      <c r="R101" s="39">
        <v>0</v>
      </c>
      <c r="S101" s="34" t="s">
        <v>147</v>
      </c>
      <c r="T101" s="35" t="s">
        <v>170</v>
      </c>
      <c r="U101" s="35" t="s">
        <v>142</v>
      </c>
    </row>
    <row r="102" spans="2:21" ht="12" customHeight="1">
      <c r="B102" s="35" t="s">
        <v>400</v>
      </c>
      <c r="C102" s="34" t="s">
        <v>246</v>
      </c>
      <c r="D102" s="35" t="s">
        <v>401</v>
      </c>
      <c r="E102" s="35" t="s">
        <v>402</v>
      </c>
      <c r="F102" s="34" t="s">
        <v>222</v>
      </c>
      <c r="G102" s="34" t="s">
        <v>194</v>
      </c>
      <c r="H102" s="35" t="s">
        <v>195</v>
      </c>
      <c r="I102" s="37">
        <v>3.1343719999999999</v>
      </c>
      <c r="J102" s="34" t="s">
        <v>147</v>
      </c>
      <c r="K102" s="39">
        <v>78.2</v>
      </c>
      <c r="L102" s="39">
        <v>10.7</v>
      </c>
      <c r="M102" s="34" t="s">
        <v>147</v>
      </c>
      <c r="N102" s="39">
        <v>19.899999999999999</v>
      </c>
      <c r="O102" s="34" t="s">
        <v>147</v>
      </c>
      <c r="P102" s="39">
        <v>47.6</v>
      </c>
      <c r="Q102" s="34" t="s">
        <v>147</v>
      </c>
      <c r="R102" s="34">
        <v>0</v>
      </c>
      <c r="S102" s="34" t="s">
        <v>147</v>
      </c>
      <c r="T102" s="35" t="s">
        <v>170</v>
      </c>
      <c r="U102" s="35" t="s">
        <v>142</v>
      </c>
    </row>
    <row r="103" spans="2:21" ht="12" customHeight="1">
      <c r="B103" s="35" t="s">
        <v>403</v>
      </c>
      <c r="C103" s="34" t="s">
        <v>246</v>
      </c>
      <c r="D103" s="35" t="s">
        <v>404</v>
      </c>
      <c r="E103" s="35" t="s">
        <v>405</v>
      </c>
      <c r="F103" s="34" t="s">
        <v>146</v>
      </c>
      <c r="G103" s="34" t="s">
        <v>194</v>
      </c>
      <c r="H103" s="35" t="s">
        <v>195</v>
      </c>
      <c r="I103" s="37">
        <v>3.4655200000000002</v>
      </c>
      <c r="J103" s="34" t="s">
        <v>147</v>
      </c>
      <c r="K103" s="39">
        <v>83.6</v>
      </c>
      <c r="L103" s="39">
        <v>12.1</v>
      </c>
      <c r="M103" s="34" t="s">
        <v>147</v>
      </c>
      <c r="N103" s="39">
        <v>22.5</v>
      </c>
      <c r="O103" s="34" t="s">
        <v>147</v>
      </c>
      <c r="P103" s="39">
        <v>49</v>
      </c>
      <c r="Q103" s="34" t="s">
        <v>147</v>
      </c>
      <c r="R103" s="34">
        <v>0</v>
      </c>
      <c r="S103" s="34" t="s">
        <v>147</v>
      </c>
      <c r="T103" s="35" t="s">
        <v>148</v>
      </c>
      <c r="U103" s="35" t="s">
        <v>142</v>
      </c>
    </row>
    <row r="104" spans="2:21" ht="12" customHeight="1">
      <c r="B104" s="35" t="s">
        <v>406</v>
      </c>
      <c r="C104" s="34" t="s">
        <v>246</v>
      </c>
      <c r="D104" s="35" t="s">
        <v>407</v>
      </c>
      <c r="E104" s="35" t="s">
        <v>408</v>
      </c>
      <c r="F104" s="34" t="s">
        <v>146</v>
      </c>
      <c r="G104" s="34" t="s">
        <v>194</v>
      </c>
      <c r="H104" s="35" t="s">
        <v>195</v>
      </c>
      <c r="I104" s="37">
        <v>3.3074699999999999</v>
      </c>
      <c r="J104" s="34" t="s">
        <v>147</v>
      </c>
      <c r="K104" s="39">
        <v>79.8</v>
      </c>
      <c r="L104" s="39">
        <v>9.6</v>
      </c>
      <c r="M104" s="34" t="s">
        <v>138</v>
      </c>
      <c r="N104" s="39">
        <v>23.7</v>
      </c>
      <c r="O104" s="34" t="s">
        <v>147</v>
      </c>
      <c r="P104" s="39">
        <v>44.5</v>
      </c>
      <c r="Q104" s="34" t="s">
        <v>147</v>
      </c>
      <c r="R104" s="34">
        <v>2</v>
      </c>
      <c r="S104" s="34" t="s">
        <v>147</v>
      </c>
      <c r="T104" s="35" t="s">
        <v>170</v>
      </c>
      <c r="U104" s="35" t="s">
        <v>142</v>
      </c>
    </row>
    <row r="105" spans="2:21" ht="12" customHeight="1">
      <c r="B105" s="33" t="s">
        <v>409</v>
      </c>
      <c r="C105" s="34" t="s">
        <v>246</v>
      </c>
      <c r="D105" s="35" t="s">
        <v>410</v>
      </c>
      <c r="E105" s="35" t="s">
        <v>411</v>
      </c>
      <c r="F105" s="36" t="s">
        <v>222</v>
      </c>
      <c r="G105" s="34" t="s">
        <v>136</v>
      </c>
      <c r="H105" s="35" t="s">
        <v>192</v>
      </c>
      <c r="I105" s="37">
        <v>3.5375729927007331</v>
      </c>
      <c r="J105" s="36" t="s">
        <v>147</v>
      </c>
      <c r="K105" s="38">
        <v>78.599999999999994</v>
      </c>
      <c r="L105" s="39">
        <v>9.6999999999999993</v>
      </c>
      <c r="M105" s="34" t="s">
        <v>138</v>
      </c>
      <c r="N105" s="39">
        <v>22.5</v>
      </c>
      <c r="O105" s="34" t="s">
        <v>147</v>
      </c>
      <c r="P105" s="39">
        <v>44.9</v>
      </c>
      <c r="Q105" s="34" t="s">
        <v>147</v>
      </c>
      <c r="R105" s="39">
        <v>1.5</v>
      </c>
      <c r="S105" s="34" t="s">
        <v>138</v>
      </c>
      <c r="T105" s="35" t="s">
        <v>148</v>
      </c>
      <c r="U105" s="35" t="s">
        <v>142</v>
      </c>
    </row>
    <row r="106" spans="2:21" ht="12" customHeight="1">
      <c r="B106" s="35" t="s">
        <v>409</v>
      </c>
      <c r="C106" s="34" t="s">
        <v>246</v>
      </c>
      <c r="D106" s="35" t="s">
        <v>410</v>
      </c>
      <c r="E106" s="35" t="s">
        <v>412</v>
      </c>
      <c r="F106" s="34" t="s">
        <v>222</v>
      </c>
      <c r="G106" s="34" t="s">
        <v>194</v>
      </c>
      <c r="H106" s="35" t="s">
        <v>195</v>
      </c>
      <c r="I106" s="37">
        <v>2.752704</v>
      </c>
      <c r="J106" s="34" t="s">
        <v>147</v>
      </c>
      <c r="K106" s="39">
        <v>81.5</v>
      </c>
      <c r="L106" s="39">
        <v>10.199999999999999</v>
      </c>
      <c r="M106" s="34" t="s">
        <v>138</v>
      </c>
      <c r="N106" s="39">
        <v>24.5</v>
      </c>
      <c r="O106" s="34" t="s">
        <v>147</v>
      </c>
      <c r="P106" s="39">
        <v>44.8</v>
      </c>
      <c r="Q106" s="34" t="s">
        <v>147</v>
      </c>
      <c r="R106" s="34">
        <v>2</v>
      </c>
      <c r="S106" s="34" t="s">
        <v>147</v>
      </c>
      <c r="T106" s="35" t="s">
        <v>148</v>
      </c>
      <c r="U106" s="35" t="s">
        <v>142</v>
      </c>
    </row>
    <row r="107" spans="2:21" ht="12" customHeight="1">
      <c r="B107" s="35" t="s">
        <v>413</v>
      </c>
      <c r="C107" s="34" t="s">
        <v>246</v>
      </c>
      <c r="D107" s="35" t="s">
        <v>414</v>
      </c>
      <c r="E107" s="35" t="s">
        <v>415</v>
      </c>
      <c r="F107" s="34" t="s">
        <v>135</v>
      </c>
      <c r="G107" s="34" t="s">
        <v>194</v>
      </c>
      <c r="H107" s="35" t="s">
        <v>195</v>
      </c>
      <c r="I107" s="37">
        <v>2.7924890000000002</v>
      </c>
      <c r="J107" s="34" t="s">
        <v>147</v>
      </c>
      <c r="K107" s="39">
        <v>79.3</v>
      </c>
      <c r="L107" s="39">
        <v>5.4</v>
      </c>
      <c r="M107" s="34" t="s">
        <v>140</v>
      </c>
      <c r="N107" s="39">
        <v>20</v>
      </c>
      <c r="O107" s="34" t="s">
        <v>147</v>
      </c>
      <c r="P107" s="39">
        <v>47.9</v>
      </c>
      <c r="Q107" s="34" t="s">
        <v>147</v>
      </c>
      <c r="R107" s="34">
        <v>6</v>
      </c>
      <c r="S107" s="34" t="s">
        <v>147</v>
      </c>
      <c r="T107" s="35" t="s">
        <v>170</v>
      </c>
      <c r="U107" s="35" t="s">
        <v>142</v>
      </c>
    </row>
    <row r="108" spans="2:21" ht="12" customHeight="1">
      <c r="B108" s="35" t="s">
        <v>416</v>
      </c>
      <c r="C108" s="34" t="s">
        <v>246</v>
      </c>
      <c r="D108" s="35" t="s">
        <v>417</v>
      </c>
      <c r="E108" s="35" t="s">
        <v>418</v>
      </c>
      <c r="F108" s="34" t="s">
        <v>146</v>
      </c>
      <c r="G108" s="34" t="s">
        <v>194</v>
      </c>
      <c r="H108" s="35" t="s">
        <v>195</v>
      </c>
      <c r="I108" s="37">
        <v>3.5091700000000001</v>
      </c>
      <c r="J108" s="34" t="s">
        <v>147</v>
      </c>
      <c r="K108" s="39">
        <v>85.6</v>
      </c>
      <c r="L108" s="39">
        <v>11.8</v>
      </c>
      <c r="M108" s="34" t="s">
        <v>147</v>
      </c>
      <c r="N108" s="39">
        <v>22.3</v>
      </c>
      <c r="O108" s="34" t="s">
        <v>147</v>
      </c>
      <c r="P108" s="39">
        <v>51.5</v>
      </c>
      <c r="Q108" s="34" t="s">
        <v>147</v>
      </c>
      <c r="R108" s="34">
        <v>0</v>
      </c>
      <c r="S108" s="34" t="s">
        <v>147</v>
      </c>
      <c r="T108" s="35" t="s">
        <v>166</v>
      </c>
      <c r="U108" s="35" t="s">
        <v>142</v>
      </c>
    </row>
    <row r="109" spans="2:21" ht="12" customHeight="1">
      <c r="B109" s="35" t="s">
        <v>419</v>
      </c>
      <c r="C109" s="34" t="s">
        <v>246</v>
      </c>
      <c r="D109" s="35" t="s">
        <v>420</v>
      </c>
      <c r="E109" s="35" t="s">
        <v>421</v>
      </c>
      <c r="F109" s="34" t="s">
        <v>184</v>
      </c>
      <c r="G109" s="34" t="s">
        <v>194</v>
      </c>
      <c r="H109" s="35" t="s">
        <v>195</v>
      </c>
      <c r="I109" s="37">
        <v>3.1862629999999998</v>
      </c>
      <c r="J109" s="34" t="s">
        <v>147</v>
      </c>
      <c r="K109" s="39">
        <v>80</v>
      </c>
      <c r="L109" s="39">
        <v>13.1</v>
      </c>
      <c r="M109" s="34" t="s">
        <v>147</v>
      </c>
      <c r="N109" s="39">
        <v>21.2</v>
      </c>
      <c r="O109" s="34" t="s">
        <v>147</v>
      </c>
      <c r="P109" s="39">
        <v>43.7</v>
      </c>
      <c r="Q109" s="34" t="s">
        <v>147</v>
      </c>
      <c r="R109" s="34">
        <v>2</v>
      </c>
      <c r="S109" s="34" t="s">
        <v>147</v>
      </c>
      <c r="T109" s="35" t="s">
        <v>148</v>
      </c>
      <c r="U109" s="35" t="s">
        <v>142</v>
      </c>
    </row>
    <row r="110" spans="2:21" ht="12" customHeight="1">
      <c r="B110" s="35" t="s">
        <v>422</v>
      </c>
      <c r="C110" s="34" t="s">
        <v>246</v>
      </c>
      <c r="D110" s="35" t="s">
        <v>423</v>
      </c>
      <c r="E110" s="35" t="s">
        <v>424</v>
      </c>
      <c r="F110" s="34" t="s">
        <v>146</v>
      </c>
      <c r="G110" s="34" t="s">
        <v>194</v>
      </c>
      <c r="H110" s="35" t="s">
        <v>195</v>
      </c>
      <c r="I110" s="37">
        <v>2.0822020000000001</v>
      </c>
      <c r="J110" s="34" t="s">
        <v>139</v>
      </c>
      <c r="K110" s="39">
        <v>46.8</v>
      </c>
      <c r="L110" s="39">
        <v>8.5</v>
      </c>
      <c r="M110" s="34" t="s">
        <v>138</v>
      </c>
      <c r="N110" s="39">
        <v>10.199999999999999</v>
      </c>
      <c r="O110" s="34" t="s">
        <v>140</v>
      </c>
      <c r="P110" s="39">
        <v>27.1</v>
      </c>
      <c r="Q110" s="34" t="s">
        <v>139</v>
      </c>
      <c r="R110" s="34">
        <v>1</v>
      </c>
      <c r="S110" s="34" t="s">
        <v>138</v>
      </c>
      <c r="T110" s="35" t="s">
        <v>148</v>
      </c>
      <c r="U110" s="35" t="s">
        <v>142</v>
      </c>
    </row>
    <row r="111" spans="2:21" ht="12" customHeight="1">
      <c r="B111" s="35" t="s">
        <v>425</v>
      </c>
      <c r="C111" s="34" t="s">
        <v>246</v>
      </c>
      <c r="D111" s="35" t="s">
        <v>426</v>
      </c>
      <c r="E111" s="35" t="s">
        <v>427</v>
      </c>
      <c r="F111" s="34" t="s">
        <v>222</v>
      </c>
      <c r="G111" s="34" t="s">
        <v>194</v>
      </c>
      <c r="H111" s="35" t="s">
        <v>195</v>
      </c>
      <c r="I111" s="37">
        <v>2.8552240000000002</v>
      </c>
      <c r="J111" s="34" t="s">
        <v>139</v>
      </c>
      <c r="K111" s="39">
        <v>45.3</v>
      </c>
      <c r="L111" s="39">
        <v>6.7</v>
      </c>
      <c r="M111" s="34" t="s">
        <v>139</v>
      </c>
      <c r="N111" s="39">
        <v>10.7</v>
      </c>
      <c r="O111" s="34" t="s">
        <v>140</v>
      </c>
      <c r="P111" s="39">
        <v>26.9</v>
      </c>
      <c r="Q111" s="34" t="s">
        <v>139</v>
      </c>
      <c r="R111" s="34">
        <v>1</v>
      </c>
      <c r="S111" s="34" t="s">
        <v>138</v>
      </c>
      <c r="T111" s="35" t="s">
        <v>148</v>
      </c>
      <c r="U111" s="35" t="s">
        <v>142</v>
      </c>
    </row>
    <row r="112" spans="2:21" ht="12" customHeight="1">
      <c r="B112" s="35" t="s">
        <v>428</v>
      </c>
      <c r="C112" s="34" t="s">
        <v>246</v>
      </c>
      <c r="D112" s="35" t="s">
        <v>429</v>
      </c>
      <c r="E112" s="35" t="s">
        <v>430</v>
      </c>
      <c r="F112" s="34" t="s">
        <v>146</v>
      </c>
      <c r="G112" s="34" t="s">
        <v>194</v>
      </c>
      <c r="H112" s="35" t="s">
        <v>195</v>
      </c>
      <c r="I112" s="37">
        <v>2.3307250000000002</v>
      </c>
      <c r="J112" s="34" t="s">
        <v>139</v>
      </c>
      <c r="K112" s="39">
        <v>51.7</v>
      </c>
      <c r="L112" s="39">
        <v>9.6</v>
      </c>
      <c r="M112" s="34" t="s">
        <v>138</v>
      </c>
      <c r="N112" s="39">
        <v>10</v>
      </c>
      <c r="O112" s="34" t="s">
        <v>140</v>
      </c>
      <c r="P112" s="39">
        <v>30.1</v>
      </c>
      <c r="Q112" s="34" t="s">
        <v>139</v>
      </c>
      <c r="R112" s="34">
        <v>2</v>
      </c>
      <c r="S112" s="34" t="s">
        <v>139</v>
      </c>
      <c r="T112" s="35" t="s">
        <v>199</v>
      </c>
      <c r="U112" s="35" t="s">
        <v>142</v>
      </c>
    </row>
    <row r="113" spans="2:21" ht="12" customHeight="1">
      <c r="B113" s="35" t="s">
        <v>431</v>
      </c>
      <c r="C113" s="34" t="s">
        <v>246</v>
      </c>
      <c r="D113" s="35" t="s">
        <v>432</v>
      </c>
      <c r="E113" s="35" t="s">
        <v>433</v>
      </c>
      <c r="F113" s="34" t="s">
        <v>135</v>
      </c>
      <c r="G113" s="34" t="s">
        <v>194</v>
      </c>
      <c r="H113" s="35" t="s">
        <v>195</v>
      </c>
      <c r="I113" s="37">
        <v>1.9632810000000001</v>
      </c>
      <c r="J113" s="34" t="s">
        <v>140</v>
      </c>
      <c r="K113" s="39">
        <v>43.1</v>
      </c>
      <c r="L113" s="39">
        <v>7.6</v>
      </c>
      <c r="M113" s="34" t="s">
        <v>139</v>
      </c>
      <c r="N113" s="39">
        <v>9.8000000000000007</v>
      </c>
      <c r="O113" s="34" t="s">
        <v>140</v>
      </c>
      <c r="P113" s="39">
        <v>25.7</v>
      </c>
      <c r="Q113" s="34" t="s">
        <v>140</v>
      </c>
      <c r="R113" s="34">
        <v>0</v>
      </c>
      <c r="S113" s="34" t="s">
        <v>139</v>
      </c>
      <c r="T113" s="35" t="s">
        <v>141</v>
      </c>
      <c r="U113" s="35" t="s">
        <v>142</v>
      </c>
    </row>
    <row r="114" spans="2:21" ht="12" customHeight="1">
      <c r="B114" s="35" t="s">
        <v>434</v>
      </c>
      <c r="C114" s="34" t="s">
        <v>246</v>
      </c>
      <c r="D114" s="35" t="s">
        <v>435</v>
      </c>
      <c r="E114" s="35" t="s">
        <v>436</v>
      </c>
      <c r="F114" s="34" t="s">
        <v>222</v>
      </c>
      <c r="G114" s="34" t="s">
        <v>194</v>
      </c>
      <c r="H114" s="35" t="s">
        <v>195</v>
      </c>
      <c r="I114" s="37">
        <v>2.8530820000000001</v>
      </c>
      <c r="J114" s="34" t="s">
        <v>147</v>
      </c>
      <c r="K114" s="39">
        <v>93.7</v>
      </c>
      <c r="L114" s="39">
        <v>13</v>
      </c>
      <c r="M114" s="34" t="s">
        <v>147</v>
      </c>
      <c r="N114" s="39">
        <v>19</v>
      </c>
      <c r="O114" s="34" t="s">
        <v>147</v>
      </c>
      <c r="P114" s="39">
        <v>57.7</v>
      </c>
      <c r="Q114" s="34" t="s">
        <v>147</v>
      </c>
      <c r="R114" s="34">
        <v>4</v>
      </c>
      <c r="S114" s="34" t="s">
        <v>147</v>
      </c>
      <c r="T114" s="35" t="s">
        <v>148</v>
      </c>
      <c r="U114" s="35" t="s">
        <v>142</v>
      </c>
    </row>
    <row r="115" spans="2:21" ht="12" customHeight="1">
      <c r="B115" s="35" t="s">
        <v>437</v>
      </c>
      <c r="C115" s="34" t="s">
        <v>246</v>
      </c>
      <c r="D115" s="35" t="s">
        <v>438</v>
      </c>
      <c r="E115" s="35" t="s">
        <v>439</v>
      </c>
      <c r="F115" s="34" t="s">
        <v>146</v>
      </c>
      <c r="G115" s="34" t="s">
        <v>194</v>
      </c>
      <c r="H115" s="35" t="s">
        <v>195</v>
      </c>
      <c r="I115" s="37"/>
      <c r="J115" s="34"/>
      <c r="K115" s="39"/>
      <c r="L115" s="39"/>
      <c r="M115" s="34"/>
      <c r="N115" s="39"/>
      <c r="O115" s="34"/>
      <c r="P115" s="39"/>
      <c r="Q115" s="34"/>
      <c r="R115" s="34">
        <v>1</v>
      </c>
      <c r="S115" s="34" t="s">
        <v>159</v>
      </c>
      <c r="T115" s="35" t="s">
        <v>170</v>
      </c>
      <c r="U115" s="35" t="s">
        <v>235</v>
      </c>
    </row>
    <row r="116" spans="2:21" ht="12" customHeight="1">
      <c r="B116" s="33" t="s">
        <v>440</v>
      </c>
      <c r="C116" s="34" t="s">
        <v>246</v>
      </c>
      <c r="D116" s="35" t="s">
        <v>441</v>
      </c>
      <c r="E116" s="35" t="s">
        <v>442</v>
      </c>
      <c r="F116" s="36" t="s">
        <v>222</v>
      </c>
      <c r="G116" s="34" t="s">
        <v>136</v>
      </c>
      <c r="H116" s="35" t="s">
        <v>155</v>
      </c>
      <c r="I116" s="37">
        <v>33.422980132450334</v>
      </c>
      <c r="J116" s="36" t="s">
        <v>147</v>
      </c>
      <c r="K116" s="38">
        <v>78.8</v>
      </c>
      <c r="L116" s="39">
        <v>11.6</v>
      </c>
      <c r="M116" s="34" t="s">
        <v>147</v>
      </c>
      <c r="N116" s="39">
        <v>22.6</v>
      </c>
      <c r="O116" s="34" t="s">
        <v>147</v>
      </c>
      <c r="P116" s="39">
        <v>44.6</v>
      </c>
      <c r="Q116" s="34" t="s">
        <v>147</v>
      </c>
      <c r="R116" s="39">
        <v>0</v>
      </c>
      <c r="S116" s="34" t="s">
        <v>138</v>
      </c>
      <c r="T116" s="35" t="s">
        <v>148</v>
      </c>
      <c r="U116" s="35" t="s">
        <v>142</v>
      </c>
    </row>
    <row r="117" spans="2:21" ht="12" customHeight="1">
      <c r="B117" s="35" t="s">
        <v>443</v>
      </c>
      <c r="C117" s="34" t="s">
        <v>246</v>
      </c>
      <c r="D117" s="35" t="s">
        <v>444</v>
      </c>
      <c r="E117" s="35" t="s">
        <v>445</v>
      </c>
      <c r="F117" s="34" t="s">
        <v>146</v>
      </c>
      <c r="G117" s="34" t="s">
        <v>194</v>
      </c>
      <c r="H117" s="35" t="s">
        <v>195</v>
      </c>
      <c r="I117" s="37">
        <v>2.0306380000000002</v>
      </c>
      <c r="J117" s="34" t="s">
        <v>147</v>
      </c>
      <c r="K117" s="39">
        <v>70.599999999999994</v>
      </c>
      <c r="L117" s="39">
        <v>11.9</v>
      </c>
      <c r="M117" s="34" t="s">
        <v>147</v>
      </c>
      <c r="N117" s="39">
        <v>21.3</v>
      </c>
      <c r="O117" s="34" t="s">
        <v>147</v>
      </c>
      <c r="P117" s="39">
        <v>30.4</v>
      </c>
      <c r="Q117" s="34" t="s">
        <v>139</v>
      </c>
      <c r="R117" s="34">
        <v>7</v>
      </c>
      <c r="S117" s="34" t="s">
        <v>147</v>
      </c>
      <c r="T117" s="35" t="s">
        <v>148</v>
      </c>
      <c r="U117" s="35" t="s">
        <v>142</v>
      </c>
    </row>
    <row r="118" spans="2:21" ht="12" customHeight="1">
      <c r="B118" s="35" t="s">
        <v>446</v>
      </c>
      <c r="C118" s="34" t="s">
        <v>246</v>
      </c>
      <c r="D118" s="35" t="s">
        <v>447</v>
      </c>
      <c r="E118" s="35" t="s">
        <v>448</v>
      </c>
      <c r="F118" s="34" t="s">
        <v>146</v>
      </c>
      <c r="G118" s="34" t="s">
        <v>194</v>
      </c>
      <c r="H118" s="35" t="s">
        <v>195</v>
      </c>
      <c r="I118" s="37">
        <v>2.5315699999999999</v>
      </c>
      <c r="J118" s="34" t="s">
        <v>147</v>
      </c>
      <c r="K118" s="39">
        <v>73.5</v>
      </c>
      <c r="L118" s="39">
        <v>12.1</v>
      </c>
      <c r="M118" s="34" t="s">
        <v>147</v>
      </c>
      <c r="N118" s="39">
        <v>12.6</v>
      </c>
      <c r="O118" s="34" t="s">
        <v>139</v>
      </c>
      <c r="P118" s="39">
        <v>42.8</v>
      </c>
      <c r="Q118" s="34" t="s">
        <v>147</v>
      </c>
      <c r="R118" s="34">
        <v>6</v>
      </c>
      <c r="S118" s="34" t="s">
        <v>138</v>
      </c>
      <c r="T118" s="35" t="s">
        <v>170</v>
      </c>
      <c r="U118" s="35" t="s">
        <v>142</v>
      </c>
    </row>
    <row r="119" spans="2:21" ht="12" customHeight="1">
      <c r="B119" s="35" t="s">
        <v>449</v>
      </c>
      <c r="C119" s="34" t="s">
        <v>246</v>
      </c>
      <c r="D119" s="35" t="s">
        <v>450</v>
      </c>
      <c r="E119" s="35" t="s">
        <v>451</v>
      </c>
      <c r="F119" s="34" t="s">
        <v>146</v>
      </c>
      <c r="G119" s="34" t="s">
        <v>194</v>
      </c>
      <c r="H119" s="35" t="s">
        <v>195</v>
      </c>
      <c r="I119" s="37">
        <v>2.0499529999999999</v>
      </c>
      <c r="J119" s="34" t="s">
        <v>139</v>
      </c>
      <c r="K119" s="39">
        <v>46.3</v>
      </c>
      <c r="L119" s="39">
        <v>5.9</v>
      </c>
      <c r="M119" s="34" t="s">
        <v>140</v>
      </c>
      <c r="N119" s="39">
        <v>7.2</v>
      </c>
      <c r="O119" s="34" t="s">
        <v>159</v>
      </c>
      <c r="P119" s="39">
        <v>30.2</v>
      </c>
      <c r="Q119" s="34" t="s">
        <v>139</v>
      </c>
      <c r="R119" s="34">
        <v>3</v>
      </c>
      <c r="S119" s="34" t="s">
        <v>159</v>
      </c>
      <c r="T119" s="35" t="s">
        <v>141</v>
      </c>
      <c r="U119" s="35" t="s">
        <v>235</v>
      </c>
    </row>
    <row r="120" spans="2:21" ht="12" customHeight="1">
      <c r="B120" s="35" t="s">
        <v>452</v>
      </c>
      <c r="C120" s="34" t="s">
        <v>246</v>
      </c>
      <c r="D120" s="35" t="s">
        <v>453</v>
      </c>
      <c r="E120" s="35" t="s">
        <v>454</v>
      </c>
      <c r="F120" s="34" t="s">
        <v>135</v>
      </c>
      <c r="G120" s="34" t="s">
        <v>194</v>
      </c>
      <c r="H120" s="35" t="s">
        <v>195</v>
      </c>
      <c r="I120" s="37">
        <v>4.0529060000000001</v>
      </c>
      <c r="J120" s="34" t="s">
        <v>147</v>
      </c>
      <c r="K120" s="39">
        <v>76.7</v>
      </c>
      <c r="L120" s="39">
        <v>8.9</v>
      </c>
      <c r="M120" s="34" t="s">
        <v>138</v>
      </c>
      <c r="N120" s="39">
        <v>21.6</v>
      </c>
      <c r="O120" s="34" t="s">
        <v>147</v>
      </c>
      <c r="P120" s="39">
        <v>46.2</v>
      </c>
      <c r="Q120" s="34" t="s">
        <v>147</v>
      </c>
      <c r="R120" s="34">
        <v>0</v>
      </c>
      <c r="S120" s="34" t="s">
        <v>147</v>
      </c>
      <c r="T120" s="35" t="s">
        <v>148</v>
      </c>
      <c r="U120" s="35" t="s">
        <v>142</v>
      </c>
    </row>
    <row r="121" spans="2:21" ht="12" customHeight="1">
      <c r="B121" s="35" t="s">
        <v>455</v>
      </c>
      <c r="C121" s="34" t="s">
        <v>246</v>
      </c>
      <c r="D121" s="35" t="s">
        <v>456</v>
      </c>
      <c r="E121" s="35" t="s">
        <v>457</v>
      </c>
      <c r="F121" s="34" t="s">
        <v>222</v>
      </c>
      <c r="G121" s="34" t="s">
        <v>194</v>
      </c>
      <c r="H121" s="35" t="s">
        <v>195</v>
      </c>
      <c r="I121" s="37">
        <v>2.7333799999999999</v>
      </c>
      <c r="J121" s="34" t="s">
        <v>138</v>
      </c>
      <c r="K121" s="39">
        <v>54.5</v>
      </c>
      <c r="L121" s="39">
        <v>6.7</v>
      </c>
      <c r="M121" s="34" t="s">
        <v>139</v>
      </c>
      <c r="N121" s="39">
        <v>12.2</v>
      </c>
      <c r="O121" s="34" t="s">
        <v>139</v>
      </c>
      <c r="P121" s="39">
        <v>34.6</v>
      </c>
      <c r="Q121" s="34" t="s">
        <v>138</v>
      </c>
      <c r="R121" s="34">
        <v>1</v>
      </c>
      <c r="S121" s="34" t="s">
        <v>138</v>
      </c>
      <c r="T121" s="35" t="s">
        <v>148</v>
      </c>
      <c r="U121" s="35" t="s">
        <v>142</v>
      </c>
    </row>
    <row r="122" spans="2:21" ht="12" customHeight="1">
      <c r="B122" s="35" t="s">
        <v>458</v>
      </c>
      <c r="C122" s="34" t="s">
        <v>246</v>
      </c>
      <c r="D122" s="35" t="s">
        <v>459</v>
      </c>
      <c r="E122" s="35" t="s">
        <v>460</v>
      </c>
      <c r="F122" s="34" t="s">
        <v>222</v>
      </c>
      <c r="G122" s="34" t="s">
        <v>194</v>
      </c>
      <c r="H122" s="35" t="s">
        <v>195</v>
      </c>
      <c r="I122" s="37">
        <v>1.8532219999999999</v>
      </c>
      <c r="J122" s="34" t="s">
        <v>147</v>
      </c>
      <c r="K122" s="39">
        <v>70.599999999999994</v>
      </c>
      <c r="L122" s="39">
        <v>9.1999999999999993</v>
      </c>
      <c r="M122" s="34" t="s">
        <v>138</v>
      </c>
      <c r="N122" s="39">
        <v>10.9</v>
      </c>
      <c r="O122" s="34" t="s">
        <v>140</v>
      </c>
      <c r="P122" s="39">
        <v>45.5</v>
      </c>
      <c r="Q122" s="34" t="s">
        <v>147</v>
      </c>
      <c r="R122" s="34">
        <v>5</v>
      </c>
      <c r="S122" s="34" t="s">
        <v>138</v>
      </c>
      <c r="T122" s="35" t="s">
        <v>141</v>
      </c>
      <c r="U122" s="35" t="s">
        <v>228</v>
      </c>
    </row>
    <row r="123" spans="2:21" ht="12" customHeight="1">
      <c r="B123" s="35" t="s">
        <v>461</v>
      </c>
      <c r="C123" s="34" t="s">
        <v>246</v>
      </c>
      <c r="D123" s="35" t="s">
        <v>462</v>
      </c>
      <c r="E123" s="35" t="s">
        <v>463</v>
      </c>
      <c r="F123" s="34" t="s">
        <v>146</v>
      </c>
      <c r="G123" s="34" t="s">
        <v>194</v>
      </c>
      <c r="H123" s="35" t="s">
        <v>195</v>
      </c>
      <c r="I123" s="37">
        <v>3.0826750000000001</v>
      </c>
      <c r="J123" s="34" t="s">
        <v>147</v>
      </c>
      <c r="K123" s="39">
        <v>79.3</v>
      </c>
      <c r="L123" s="39">
        <v>10.9</v>
      </c>
      <c r="M123" s="34" t="s">
        <v>147</v>
      </c>
      <c r="N123" s="39">
        <v>19.3</v>
      </c>
      <c r="O123" s="34" t="s">
        <v>147</v>
      </c>
      <c r="P123" s="39">
        <v>48.1</v>
      </c>
      <c r="Q123" s="34" t="s">
        <v>147</v>
      </c>
      <c r="R123" s="34">
        <v>1</v>
      </c>
      <c r="S123" s="34" t="s">
        <v>147</v>
      </c>
      <c r="T123" s="35" t="s">
        <v>148</v>
      </c>
      <c r="U123" s="35" t="s">
        <v>142</v>
      </c>
    </row>
    <row r="124" spans="2:21" ht="12" customHeight="1">
      <c r="B124" s="35" t="s">
        <v>464</v>
      </c>
      <c r="C124" s="34" t="s">
        <v>246</v>
      </c>
      <c r="D124" s="35" t="s">
        <v>465</v>
      </c>
      <c r="E124" s="35" t="s">
        <v>466</v>
      </c>
      <c r="F124" s="34" t="s">
        <v>222</v>
      </c>
      <c r="G124" s="34" t="s">
        <v>194</v>
      </c>
      <c r="H124" s="35" t="s">
        <v>195</v>
      </c>
      <c r="I124" s="37">
        <v>2.4042189999999999</v>
      </c>
      <c r="J124" s="34" t="s">
        <v>140</v>
      </c>
      <c r="K124" s="39">
        <v>37.9</v>
      </c>
      <c r="L124" s="39">
        <v>5.8</v>
      </c>
      <c r="M124" s="34" t="s">
        <v>140</v>
      </c>
      <c r="N124" s="39">
        <v>12.5</v>
      </c>
      <c r="O124" s="34" t="s">
        <v>139</v>
      </c>
      <c r="P124" s="39">
        <v>19.600000000000001</v>
      </c>
      <c r="Q124" s="34" t="s">
        <v>159</v>
      </c>
      <c r="R124" s="34">
        <v>0</v>
      </c>
      <c r="S124" s="34" t="s">
        <v>139</v>
      </c>
      <c r="T124" s="35" t="s">
        <v>141</v>
      </c>
      <c r="U124" s="35" t="s">
        <v>467</v>
      </c>
    </row>
    <row r="125" spans="2:21" ht="12" customHeight="1">
      <c r="B125" s="35" t="s">
        <v>468</v>
      </c>
      <c r="C125" s="34" t="s">
        <v>246</v>
      </c>
      <c r="D125" s="35" t="s">
        <v>469</v>
      </c>
      <c r="E125" s="35" t="s">
        <v>470</v>
      </c>
      <c r="F125" s="34" t="s">
        <v>222</v>
      </c>
      <c r="G125" s="34" t="s">
        <v>194</v>
      </c>
      <c r="H125" s="35" t="s">
        <v>195</v>
      </c>
      <c r="I125" s="37">
        <v>2.4211839999999998</v>
      </c>
      <c r="J125" s="34" t="s">
        <v>139</v>
      </c>
      <c r="K125" s="39">
        <v>48.4</v>
      </c>
      <c r="L125" s="39">
        <v>6.3</v>
      </c>
      <c r="M125" s="34" t="s">
        <v>140</v>
      </c>
      <c r="N125" s="39">
        <v>11.6</v>
      </c>
      <c r="O125" s="34" t="s">
        <v>139</v>
      </c>
      <c r="P125" s="39">
        <v>29.5</v>
      </c>
      <c r="Q125" s="34" t="s">
        <v>139</v>
      </c>
      <c r="R125" s="34">
        <v>1</v>
      </c>
      <c r="S125" s="34" t="s">
        <v>138</v>
      </c>
      <c r="T125" s="35" t="s">
        <v>170</v>
      </c>
      <c r="U125" s="35" t="s">
        <v>142</v>
      </c>
    </row>
    <row r="126" spans="2:21" ht="12" customHeight="1">
      <c r="B126" s="35" t="s">
        <v>471</v>
      </c>
      <c r="C126" s="34" t="s">
        <v>246</v>
      </c>
      <c r="D126" s="35" t="s">
        <v>472</v>
      </c>
      <c r="E126" s="35" t="s">
        <v>473</v>
      </c>
      <c r="F126" s="34" t="s">
        <v>146</v>
      </c>
      <c r="G126" s="34" t="s">
        <v>194</v>
      </c>
      <c r="H126" s="35" t="s">
        <v>195</v>
      </c>
      <c r="I126" s="37">
        <v>2.5462440000000002</v>
      </c>
      <c r="J126" s="34" t="s">
        <v>147</v>
      </c>
      <c r="K126" s="39">
        <v>73.400000000000006</v>
      </c>
      <c r="L126" s="39">
        <v>10.4</v>
      </c>
      <c r="M126" s="34" t="s">
        <v>138</v>
      </c>
      <c r="N126" s="39">
        <v>19.399999999999999</v>
      </c>
      <c r="O126" s="34" t="s">
        <v>147</v>
      </c>
      <c r="P126" s="39">
        <v>37.6</v>
      </c>
      <c r="Q126" s="34" t="s">
        <v>138</v>
      </c>
      <c r="R126" s="34">
        <v>6</v>
      </c>
      <c r="S126" s="34" t="s">
        <v>147</v>
      </c>
      <c r="T126" s="35" t="s">
        <v>148</v>
      </c>
      <c r="U126" s="35" t="s">
        <v>142</v>
      </c>
    </row>
    <row r="127" spans="2:21" ht="12" customHeight="1">
      <c r="B127" s="35" t="s">
        <v>474</v>
      </c>
      <c r="C127" s="34" t="s">
        <v>246</v>
      </c>
      <c r="D127" s="35" t="s">
        <v>475</v>
      </c>
      <c r="E127" s="35" t="s">
        <v>476</v>
      </c>
      <c r="F127" s="34" t="s">
        <v>184</v>
      </c>
      <c r="G127" s="34" t="s">
        <v>194</v>
      </c>
      <c r="H127" s="35" t="s">
        <v>195</v>
      </c>
      <c r="I127" s="37">
        <v>2.0589309999999998</v>
      </c>
      <c r="J127" s="34" t="s">
        <v>147</v>
      </c>
      <c r="K127" s="39">
        <v>76.3</v>
      </c>
      <c r="L127" s="39">
        <v>12.4</v>
      </c>
      <c r="M127" s="34" t="s">
        <v>147</v>
      </c>
      <c r="N127" s="39">
        <v>16.8</v>
      </c>
      <c r="O127" s="34" t="s">
        <v>138</v>
      </c>
      <c r="P127" s="39">
        <v>42.1</v>
      </c>
      <c r="Q127" s="34" t="s">
        <v>147</v>
      </c>
      <c r="R127" s="34">
        <v>5</v>
      </c>
      <c r="S127" s="34" t="s">
        <v>147</v>
      </c>
      <c r="T127" s="35" t="s">
        <v>148</v>
      </c>
      <c r="U127" s="35" t="s">
        <v>142</v>
      </c>
    </row>
    <row r="128" spans="2:21" ht="12" customHeight="1">
      <c r="B128" s="35" t="s">
        <v>477</v>
      </c>
      <c r="C128" s="34" t="s">
        <v>246</v>
      </c>
      <c r="D128" s="35" t="s">
        <v>478</v>
      </c>
      <c r="E128" s="35" t="s">
        <v>479</v>
      </c>
      <c r="F128" s="34" t="s">
        <v>146</v>
      </c>
      <c r="G128" s="34" t="s">
        <v>194</v>
      </c>
      <c r="H128" s="35" t="s">
        <v>195</v>
      </c>
      <c r="I128" s="37">
        <v>2.2214559999999999</v>
      </c>
      <c r="J128" s="34" t="s">
        <v>147</v>
      </c>
      <c r="K128" s="39">
        <v>70.900000000000006</v>
      </c>
      <c r="L128" s="39">
        <v>9.6999999999999993</v>
      </c>
      <c r="M128" s="34" t="s">
        <v>138</v>
      </c>
      <c r="N128" s="39">
        <v>18.600000000000001</v>
      </c>
      <c r="O128" s="34" t="s">
        <v>147</v>
      </c>
      <c r="P128" s="39">
        <v>35.6</v>
      </c>
      <c r="Q128" s="34" t="s">
        <v>138</v>
      </c>
      <c r="R128" s="34">
        <v>7</v>
      </c>
      <c r="S128" s="34" t="s">
        <v>147</v>
      </c>
      <c r="T128" s="35" t="s">
        <v>170</v>
      </c>
      <c r="U128" s="35" t="s">
        <v>142</v>
      </c>
    </row>
    <row r="129" spans="2:21" ht="12" customHeight="1">
      <c r="B129" s="35" t="s">
        <v>480</v>
      </c>
      <c r="C129" s="34" t="s">
        <v>246</v>
      </c>
      <c r="D129" s="35" t="s">
        <v>481</v>
      </c>
      <c r="E129" s="35" t="s">
        <v>482</v>
      </c>
      <c r="F129" s="34" t="s">
        <v>146</v>
      </c>
      <c r="G129" s="34" t="s">
        <v>194</v>
      </c>
      <c r="H129" s="35" t="s">
        <v>195</v>
      </c>
      <c r="I129" s="37">
        <v>3.1157460000000001</v>
      </c>
      <c r="J129" s="34" t="s">
        <v>147</v>
      </c>
      <c r="K129" s="39">
        <v>75.7</v>
      </c>
      <c r="L129" s="39">
        <v>9.6999999999999993</v>
      </c>
      <c r="M129" s="34" t="s">
        <v>138</v>
      </c>
      <c r="N129" s="39">
        <v>23.7</v>
      </c>
      <c r="O129" s="34" t="s">
        <v>147</v>
      </c>
      <c r="P129" s="39">
        <v>40.299999999999997</v>
      </c>
      <c r="Q129" s="34" t="s">
        <v>138</v>
      </c>
      <c r="R129" s="34">
        <v>2</v>
      </c>
      <c r="S129" s="34" t="s">
        <v>147</v>
      </c>
      <c r="T129" s="35" t="s">
        <v>148</v>
      </c>
      <c r="U129" s="35" t="s">
        <v>142</v>
      </c>
    </row>
    <row r="130" spans="2:21" ht="12" customHeight="1">
      <c r="B130" s="35" t="s">
        <v>483</v>
      </c>
      <c r="C130" s="34" t="s">
        <v>246</v>
      </c>
      <c r="D130" s="35" t="s">
        <v>484</v>
      </c>
      <c r="E130" s="35" t="s">
        <v>485</v>
      </c>
      <c r="F130" s="34" t="s">
        <v>222</v>
      </c>
      <c r="G130" s="34" t="s">
        <v>194</v>
      </c>
      <c r="H130" s="35" t="s">
        <v>195</v>
      </c>
      <c r="I130" s="37">
        <v>2.2308629999999998</v>
      </c>
      <c r="J130" s="34" t="s">
        <v>138</v>
      </c>
      <c r="K130" s="39">
        <v>59.6</v>
      </c>
      <c r="L130" s="39">
        <v>10.9</v>
      </c>
      <c r="M130" s="34" t="s">
        <v>147</v>
      </c>
      <c r="N130" s="39">
        <v>12.5</v>
      </c>
      <c r="O130" s="34" t="s">
        <v>139</v>
      </c>
      <c r="P130" s="39">
        <v>33.200000000000003</v>
      </c>
      <c r="Q130" s="34" t="s">
        <v>138</v>
      </c>
      <c r="R130" s="34">
        <v>3</v>
      </c>
      <c r="S130" s="34" t="s">
        <v>138</v>
      </c>
      <c r="T130" s="35" t="s">
        <v>141</v>
      </c>
      <c r="U130" s="35" t="s">
        <v>142</v>
      </c>
    </row>
    <row r="131" spans="2:21" ht="12" customHeight="1">
      <c r="B131" s="35" t="s">
        <v>486</v>
      </c>
      <c r="C131" s="34" t="s">
        <v>246</v>
      </c>
      <c r="D131" s="35" t="s">
        <v>487</v>
      </c>
      <c r="E131" s="35" t="s">
        <v>488</v>
      </c>
      <c r="F131" s="34" t="s">
        <v>135</v>
      </c>
      <c r="G131" s="34" t="s">
        <v>194</v>
      </c>
      <c r="H131" s="35" t="s">
        <v>195</v>
      </c>
      <c r="I131" s="37">
        <v>2.687351</v>
      </c>
      <c r="J131" s="34" t="s">
        <v>147</v>
      </c>
      <c r="K131" s="39">
        <v>93.7</v>
      </c>
      <c r="L131" s="39">
        <v>8.9</v>
      </c>
      <c r="M131" s="34" t="s">
        <v>138</v>
      </c>
      <c r="N131" s="39">
        <v>19.3</v>
      </c>
      <c r="O131" s="34" t="s">
        <v>147</v>
      </c>
      <c r="P131" s="39">
        <v>51.5</v>
      </c>
      <c r="Q131" s="34" t="s">
        <v>147</v>
      </c>
      <c r="R131" s="34">
        <v>14</v>
      </c>
      <c r="S131" s="34" t="s">
        <v>147</v>
      </c>
      <c r="T131" s="35" t="s">
        <v>148</v>
      </c>
      <c r="U131" s="35" t="s">
        <v>142</v>
      </c>
    </row>
    <row r="132" spans="2:21" ht="12" customHeight="1">
      <c r="B132" s="35" t="s">
        <v>489</v>
      </c>
      <c r="C132" s="34" t="s">
        <v>246</v>
      </c>
      <c r="D132" s="35" t="s">
        <v>490</v>
      </c>
      <c r="E132" s="35" t="s">
        <v>491</v>
      </c>
      <c r="F132" s="34" t="s">
        <v>146</v>
      </c>
      <c r="G132" s="34" t="s">
        <v>194</v>
      </c>
      <c r="H132" s="35" t="s">
        <v>195</v>
      </c>
      <c r="I132" s="37">
        <v>2.132806</v>
      </c>
      <c r="J132" s="34" t="s">
        <v>139</v>
      </c>
      <c r="K132" s="39">
        <v>48.6</v>
      </c>
      <c r="L132" s="39">
        <v>6</v>
      </c>
      <c r="M132" s="34" t="s">
        <v>140</v>
      </c>
      <c r="N132" s="39">
        <v>7.9</v>
      </c>
      <c r="O132" s="34" t="s">
        <v>159</v>
      </c>
      <c r="P132" s="39">
        <v>33.700000000000003</v>
      </c>
      <c r="Q132" s="34" t="s">
        <v>138</v>
      </c>
      <c r="R132" s="34">
        <v>1</v>
      </c>
      <c r="S132" s="34" t="s">
        <v>159</v>
      </c>
      <c r="T132" s="35" t="s">
        <v>141</v>
      </c>
      <c r="U132" s="35" t="s">
        <v>235</v>
      </c>
    </row>
    <row r="133" spans="2:21" ht="12" customHeight="1">
      <c r="B133" s="35" t="s">
        <v>492</v>
      </c>
      <c r="C133" s="34" t="s">
        <v>246</v>
      </c>
      <c r="D133" s="35" t="s">
        <v>493</v>
      </c>
      <c r="E133" s="35" t="s">
        <v>494</v>
      </c>
      <c r="F133" s="34" t="s">
        <v>222</v>
      </c>
      <c r="G133" s="34" t="s">
        <v>194</v>
      </c>
      <c r="H133" s="35" t="s">
        <v>195</v>
      </c>
      <c r="I133" s="37">
        <v>2.1125020000000001</v>
      </c>
      <c r="J133" s="34" t="s">
        <v>140</v>
      </c>
      <c r="K133" s="39">
        <v>36</v>
      </c>
      <c r="L133" s="39">
        <v>4.8</v>
      </c>
      <c r="M133" s="34" t="s">
        <v>159</v>
      </c>
      <c r="N133" s="39">
        <v>7.4</v>
      </c>
      <c r="O133" s="34" t="s">
        <v>159</v>
      </c>
      <c r="P133" s="39">
        <v>22.8</v>
      </c>
      <c r="Q133" s="34" t="s">
        <v>140</v>
      </c>
      <c r="R133" s="34">
        <v>1</v>
      </c>
      <c r="S133" s="34" t="s">
        <v>140</v>
      </c>
      <c r="T133" s="35" t="s">
        <v>141</v>
      </c>
      <c r="U133" s="35" t="s">
        <v>235</v>
      </c>
    </row>
    <row r="134" spans="2:21" ht="12" customHeight="1">
      <c r="B134" s="35" t="s">
        <v>495</v>
      </c>
      <c r="C134" s="34" t="s">
        <v>246</v>
      </c>
      <c r="D134" s="35" t="s">
        <v>496</v>
      </c>
      <c r="E134" s="35" t="s">
        <v>497</v>
      </c>
      <c r="F134" s="34" t="s">
        <v>135</v>
      </c>
      <c r="G134" s="34" t="s">
        <v>194</v>
      </c>
      <c r="H134" s="35" t="s">
        <v>195</v>
      </c>
      <c r="I134" s="37">
        <v>1.9571959999999999</v>
      </c>
      <c r="J134" s="34" t="s">
        <v>139</v>
      </c>
      <c r="K134" s="39">
        <v>49.3</v>
      </c>
      <c r="L134" s="39">
        <v>7</v>
      </c>
      <c r="M134" s="34" t="s">
        <v>139</v>
      </c>
      <c r="N134" s="39">
        <v>7.3</v>
      </c>
      <c r="O134" s="34" t="s">
        <v>159</v>
      </c>
      <c r="P134" s="39">
        <v>33</v>
      </c>
      <c r="Q134" s="34" t="s">
        <v>138</v>
      </c>
      <c r="R134" s="34">
        <v>2</v>
      </c>
      <c r="S134" s="34" t="s">
        <v>139</v>
      </c>
      <c r="T134" s="35" t="s">
        <v>141</v>
      </c>
      <c r="U134" s="35" t="s">
        <v>235</v>
      </c>
    </row>
    <row r="135" spans="2:21" ht="12" customHeight="1">
      <c r="B135" s="35" t="s">
        <v>498</v>
      </c>
      <c r="C135" s="34" t="s">
        <v>246</v>
      </c>
      <c r="D135" s="35" t="s">
        <v>499</v>
      </c>
      <c r="E135" s="35" t="s">
        <v>500</v>
      </c>
      <c r="F135" s="34" t="s">
        <v>135</v>
      </c>
      <c r="G135" s="34" t="s">
        <v>194</v>
      </c>
      <c r="H135" s="35" t="s">
        <v>195</v>
      </c>
      <c r="I135" s="37">
        <v>2.6721249999999999</v>
      </c>
      <c r="J135" s="34" t="s">
        <v>138</v>
      </c>
      <c r="K135" s="39">
        <v>60.9</v>
      </c>
      <c r="L135" s="39">
        <v>4.5999999999999996</v>
      </c>
      <c r="M135" s="34" t="s">
        <v>159</v>
      </c>
      <c r="N135" s="39">
        <v>12.2</v>
      </c>
      <c r="O135" s="34" t="s">
        <v>139</v>
      </c>
      <c r="P135" s="39">
        <v>37.1</v>
      </c>
      <c r="Q135" s="34" t="s">
        <v>138</v>
      </c>
      <c r="R135" s="34">
        <v>7</v>
      </c>
      <c r="S135" s="34" t="s">
        <v>138</v>
      </c>
      <c r="T135" s="35" t="s">
        <v>148</v>
      </c>
      <c r="U135" s="35" t="s">
        <v>142</v>
      </c>
    </row>
    <row r="136" spans="2:21" ht="12" customHeight="1">
      <c r="B136" s="33" t="s">
        <v>501</v>
      </c>
      <c r="C136" s="34" t="s">
        <v>246</v>
      </c>
      <c r="D136" s="35" t="s">
        <v>502</v>
      </c>
      <c r="E136" s="35" t="s">
        <v>503</v>
      </c>
      <c r="F136" s="36" t="s">
        <v>135</v>
      </c>
      <c r="G136" s="34" t="s">
        <v>136</v>
      </c>
      <c r="H136" s="35" t="s">
        <v>192</v>
      </c>
      <c r="I136" s="37">
        <v>3.3264193548387091</v>
      </c>
      <c r="J136" s="36" t="s">
        <v>138</v>
      </c>
      <c r="K136" s="38">
        <v>62.8</v>
      </c>
      <c r="L136" s="39">
        <v>5.5</v>
      </c>
      <c r="M136" s="34" t="s">
        <v>140</v>
      </c>
      <c r="N136" s="39">
        <v>15.1</v>
      </c>
      <c r="O136" s="34" t="s">
        <v>138</v>
      </c>
      <c r="P136" s="39">
        <v>39.200000000000003</v>
      </c>
      <c r="Q136" s="34" t="s">
        <v>138</v>
      </c>
      <c r="R136" s="39">
        <v>3</v>
      </c>
      <c r="S136" s="34" t="s">
        <v>139</v>
      </c>
      <c r="T136" s="35" t="s">
        <v>141</v>
      </c>
      <c r="U136" s="35" t="s">
        <v>142</v>
      </c>
    </row>
    <row r="137" spans="2:21" ht="12" customHeight="1">
      <c r="B137" s="35" t="s">
        <v>501</v>
      </c>
      <c r="C137" s="34" t="s">
        <v>246</v>
      </c>
      <c r="D137" s="35" t="s">
        <v>502</v>
      </c>
      <c r="E137" s="35" t="s">
        <v>503</v>
      </c>
      <c r="F137" s="34" t="s">
        <v>135</v>
      </c>
      <c r="G137" s="34" t="s">
        <v>194</v>
      </c>
      <c r="H137" s="35" t="s">
        <v>195</v>
      </c>
      <c r="I137" s="37">
        <v>2.3687900000000002</v>
      </c>
      <c r="J137" s="34" t="s">
        <v>138</v>
      </c>
      <c r="K137" s="39">
        <v>65.8</v>
      </c>
      <c r="L137" s="39">
        <v>6.3</v>
      </c>
      <c r="M137" s="34" t="s">
        <v>140</v>
      </c>
      <c r="N137" s="39">
        <v>20.399999999999999</v>
      </c>
      <c r="O137" s="34" t="s">
        <v>147</v>
      </c>
      <c r="P137" s="39">
        <v>36.1</v>
      </c>
      <c r="Q137" s="34" t="s">
        <v>138</v>
      </c>
      <c r="R137" s="34">
        <v>3</v>
      </c>
      <c r="S137" s="34" t="s">
        <v>138</v>
      </c>
      <c r="T137" s="35" t="s">
        <v>141</v>
      </c>
      <c r="U137" s="35" t="s">
        <v>142</v>
      </c>
    </row>
    <row r="138" spans="2:21" ht="12" customHeight="1">
      <c r="B138" s="35" t="s">
        <v>504</v>
      </c>
      <c r="C138" s="34" t="s">
        <v>246</v>
      </c>
      <c r="D138" s="35" t="s">
        <v>505</v>
      </c>
      <c r="E138" s="35" t="s">
        <v>506</v>
      </c>
      <c r="F138" s="34" t="s">
        <v>135</v>
      </c>
      <c r="G138" s="34" t="s">
        <v>194</v>
      </c>
      <c r="H138" s="35" t="s">
        <v>195</v>
      </c>
      <c r="I138" s="37"/>
      <c r="J138" s="34"/>
      <c r="K138" s="39"/>
      <c r="L138" s="39"/>
      <c r="M138" s="34"/>
      <c r="N138" s="39"/>
      <c r="O138" s="34"/>
      <c r="P138" s="39"/>
      <c r="Q138" s="34"/>
      <c r="R138" s="34">
        <v>1</v>
      </c>
      <c r="S138" s="34" t="s">
        <v>223</v>
      </c>
      <c r="T138" s="35" t="s">
        <v>223</v>
      </c>
      <c r="U138" s="35" t="s">
        <v>507</v>
      </c>
    </row>
    <row r="139" spans="2:21" ht="12" customHeight="1">
      <c r="B139" s="33" t="s">
        <v>508</v>
      </c>
      <c r="C139" s="34" t="s">
        <v>246</v>
      </c>
      <c r="D139" s="35" t="s">
        <v>509</v>
      </c>
      <c r="E139" s="35" t="s">
        <v>510</v>
      </c>
      <c r="F139" s="36" t="s">
        <v>146</v>
      </c>
      <c r="G139" s="34" t="s">
        <v>136</v>
      </c>
      <c r="H139" s="35" t="s">
        <v>192</v>
      </c>
      <c r="I139" s="37">
        <v>3.2022368421052652</v>
      </c>
      <c r="J139" s="36" t="s">
        <v>147</v>
      </c>
      <c r="K139" s="38">
        <v>77.599999999999994</v>
      </c>
      <c r="L139" s="39">
        <v>10.4</v>
      </c>
      <c r="M139" s="34" t="s">
        <v>147</v>
      </c>
      <c r="N139" s="39">
        <v>20</v>
      </c>
      <c r="O139" s="34" t="s">
        <v>147</v>
      </c>
      <c r="P139" s="39">
        <v>43.4</v>
      </c>
      <c r="Q139" s="34" t="s">
        <v>147</v>
      </c>
      <c r="R139" s="39">
        <v>3.8</v>
      </c>
      <c r="S139" s="34" t="s">
        <v>138</v>
      </c>
      <c r="T139" s="35" t="s">
        <v>170</v>
      </c>
      <c r="U139" s="35" t="s">
        <v>142</v>
      </c>
    </row>
    <row r="140" spans="2:21" ht="12" customHeight="1">
      <c r="B140" s="33" t="s">
        <v>511</v>
      </c>
      <c r="C140" s="34" t="s">
        <v>512</v>
      </c>
      <c r="D140" s="35" t="s">
        <v>513</v>
      </c>
      <c r="E140" s="35" t="s">
        <v>514</v>
      </c>
      <c r="F140" s="36" t="s">
        <v>146</v>
      </c>
      <c r="G140" s="34" t="s">
        <v>136</v>
      </c>
      <c r="H140" s="35" t="s">
        <v>137</v>
      </c>
      <c r="I140" s="37">
        <v>22.70731092436975</v>
      </c>
      <c r="J140" s="36" t="s">
        <v>147</v>
      </c>
      <c r="K140" s="38">
        <v>82.4</v>
      </c>
      <c r="L140" s="39">
        <v>13.3</v>
      </c>
      <c r="M140" s="34" t="s">
        <v>147</v>
      </c>
      <c r="N140" s="39">
        <v>23.5</v>
      </c>
      <c r="O140" s="34" t="s">
        <v>147</v>
      </c>
      <c r="P140" s="39">
        <v>44.1</v>
      </c>
      <c r="Q140" s="34" t="s">
        <v>147</v>
      </c>
      <c r="R140" s="39">
        <v>1.5</v>
      </c>
      <c r="S140" s="34" t="s">
        <v>138</v>
      </c>
      <c r="T140" s="35" t="s">
        <v>273</v>
      </c>
      <c r="U140" s="35" t="s">
        <v>142</v>
      </c>
    </row>
    <row r="141" spans="2:21" ht="12" customHeight="1">
      <c r="B141" s="33" t="s">
        <v>515</v>
      </c>
      <c r="C141" s="34" t="s">
        <v>512</v>
      </c>
      <c r="D141" s="35" t="s">
        <v>516</v>
      </c>
      <c r="E141" s="35" t="s">
        <v>517</v>
      </c>
      <c r="F141" s="36" t="s">
        <v>518</v>
      </c>
      <c r="G141" s="34" t="s">
        <v>136</v>
      </c>
      <c r="H141" s="35" t="s">
        <v>192</v>
      </c>
      <c r="I141" s="37"/>
      <c r="J141" s="36" t="s">
        <v>223</v>
      </c>
      <c r="K141" s="38"/>
      <c r="L141" s="39"/>
      <c r="M141" s="34"/>
      <c r="N141" s="39"/>
      <c r="O141" s="34"/>
      <c r="P141" s="39"/>
      <c r="Q141" s="34"/>
      <c r="R141" s="39"/>
      <c r="S141" s="34" t="s">
        <v>140</v>
      </c>
      <c r="T141" s="35" t="s">
        <v>170</v>
      </c>
      <c r="U141" s="35" t="s">
        <v>313</v>
      </c>
    </row>
    <row r="142" spans="2:21" ht="12" customHeight="1">
      <c r="B142" s="33" t="s">
        <v>519</v>
      </c>
      <c r="C142" s="34" t="s">
        <v>512</v>
      </c>
      <c r="D142" s="35" t="s">
        <v>520</v>
      </c>
      <c r="E142" s="35" t="s">
        <v>521</v>
      </c>
      <c r="F142" s="36" t="s">
        <v>146</v>
      </c>
      <c r="G142" s="34" t="s">
        <v>136</v>
      </c>
      <c r="H142" s="35" t="s">
        <v>192</v>
      </c>
      <c r="I142" s="37">
        <v>3.5836369593709061</v>
      </c>
      <c r="J142" s="36" t="s">
        <v>147</v>
      </c>
      <c r="K142" s="38">
        <v>87.2</v>
      </c>
      <c r="L142" s="39">
        <v>9.4</v>
      </c>
      <c r="M142" s="34" t="s">
        <v>138</v>
      </c>
      <c r="N142" s="39">
        <v>21.2</v>
      </c>
      <c r="O142" s="34" t="s">
        <v>147</v>
      </c>
      <c r="P142" s="39">
        <v>49.1</v>
      </c>
      <c r="Q142" s="34" t="s">
        <v>147</v>
      </c>
      <c r="R142" s="39">
        <v>7.5</v>
      </c>
      <c r="S142" s="34" t="s">
        <v>139</v>
      </c>
      <c r="T142" s="35" t="s">
        <v>141</v>
      </c>
      <c r="U142" s="35" t="s">
        <v>467</v>
      </c>
    </row>
    <row r="143" spans="2:21" ht="12" customHeight="1">
      <c r="B143" s="33" t="s">
        <v>522</v>
      </c>
      <c r="C143" s="34" t="s">
        <v>512</v>
      </c>
      <c r="D143" s="35" t="s">
        <v>523</v>
      </c>
      <c r="E143" s="35" t="s">
        <v>524</v>
      </c>
      <c r="F143" s="36" t="s">
        <v>146</v>
      </c>
      <c r="G143" s="34" t="s">
        <v>136</v>
      </c>
      <c r="H143" s="35" t="s">
        <v>137</v>
      </c>
      <c r="I143" s="37">
        <v>44.528442211055278</v>
      </c>
      <c r="J143" s="36" t="s">
        <v>147</v>
      </c>
      <c r="K143" s="38">
        <v>70.400000000000006</v>
      </c>
      <c r="L143" s="39">
        <v>7</v>
      </c>
      <c r="M143" s="34" t="s">
        <v>139</v>
      </c>
      <c r="N143" s="39">
        <v>13.4</v>
      </c>
      <c r="O143" s="34" t="s">
        <v>139</v>
      </c>
      <c r="P143" s="39">
        <v>46.2</v>
      </c>
      <c r="Q143" s="34" t="s">
        <v>147</v>
      </c>
      <c r="R143" s="39">
        <v>3.8</v>
      </c>
      <c r="S143" s="34" t="s">
        <v>138</v>
      </c>
      <c r="T143" s="35" t="s">
        <v>170</v>
      </c>
      <c r="U143" s="35" t="s">
        <v>142</v>
      </c>
    </row>
    <row r="144" spans="2:21" ht="12" customHeight="1">
      <c r="B144" s="33" t="s">
        <v>525</v>
      </c>
      <c r="C144" s="34" t="s">
        <v>512</v>
      </c>
      <c r="D144" s="35" t="s">
        <v>526</v>
      </c>
      <c r="E144" s="35" t="s">
        <v>527</v>
      </c>
      <c r="F144" s="36" t="s">
        <v>222</v>
      </c>
      <c r="G144" s="34" t="s">
        <v>136</v>
      </c>
      <c r="H144" s="35" t="s">
        <v>137</v>
      </c>
      <c r="I144" s="37">
        <v>60.242102425876013</v>
      </c>
      <c r="J144" s="36" t="s">
        <v>147</v>
      </c>
      <c r="K144" s="38">
        <v>87.4</v>
      </c>
      <c r="L144" s="39">
        <v>10.8</v>
      </c>
      <c r="M144" s="34" t="s">
        <v>147</v>
      </c>
      <c r="N144" s="39">
        <v>13.3</v>
      </c>
      <c r="O144" s="34" t="s">
        <v>139</v>
      </c>
      <c r="P144" s="39">
        <v>59.5</v>
      </c>
      <c r="Q144" s="34" t="s">
        <v>147</v>
      </c>
      <c r="R144" s="39">
        <v>3.8</v>
      </c>
      <c r="S144" s="34" t="s">
        <v>138</v>
      </c>
      <c r="T144" s="35" t="s">
        <v>170</v>
      </c>
      <c r="U144" s="35" t="s">
        <v>142</v>
      </c>
    </row>
    <row r="145" spans="2:21" ht="12" customHeight="1">
      <c r="B145" s="33" t="s">
        <v>528</v>
      </c>
      <c r="C145" s="34" t="s">
        <v>512</v>
      </c>
      <c r="D145" s="35" t="s">
        <v>529</v>
      </c>
      <c r="E145" s="35" t="s">
        <v>530</v>
      </c>
      <c r="F145" s="36" t="s">
        <v>146</v>
      </c>
      <c r="G145" s="34" t="s">
        <v>136</v>
      </c>
      <c r="H145" s="35" t="s">
        <v>137</v>
      </c>
      <c r="I145" s="37">
        <v>54.83134715025907</v>
      </c>
      <c r="J145" s="36" t="s">
        <v>147</v>
      </c>
      <c r="K145" s="38">
        <v>75.599999999999994</v>
      </c>
      <c r="L145" s="39">
        <v>6.7</v>
      </c>
      <c r="M145" s="34" t="s">
        <v>139</v>
      </c>
      <c r="N145" s="39">
        <v>16.8</v>
      </c>
      <c r="O145" s="34" t="s">
        <v>138</v>
      </c>
      <c r="P145" s="39">
        <v>47.6</v>
      </c>
      <c r="Q145" s="34" t="s">
        <v>147</v>
      </c>
      <c r="R145" s="39">
        <v>4.5</v>
      </c>
      <c r="S145" s="34" t="s">
        <v>138</v>
      </c>
      <c r="T145" s="35" t="s">
        <v>170</v>
      </c>
      <c r="U145" s="35" t="s">
        <v>142</v>
      </c>
    </row>
    <row r="146" spans="2:21" ht="12" customHeight="1">
      <c r="B146" s="33" t="s">
        <v>531</v>
      </c>
      <c r="C146" s="34" t="s">
        <v>512</v>
      </c>
      <c r="D146" s="35" t="s">
        <v>532</v>
      </c>
      <c r="E146" s="35" t="s">
        <v>533</v>
      </c>
      <c r="F146" s="36" t="s">
        <v>146</v>
      </c>
      <c r="G146" s="34" t="s">
        <v>136</v>
      </c>
      <c r="H146" s="35" t="s">
        <v>137</v>
      </c>
      <c r="I146" s="37">
        <v>20.54589103291714</v>
      </c>
      <c r="J146" s="36" t="s">
        <v>147</v>
      </c>
      <c r="K146" s="38">
        <v>71</v>
      </c>
      <c r="L146" s="39">
        <v>7.3</v>
      </c>
      <c r="M146" s="34" t="s">
        <v>139</v>
      </c>
      <c r="N146" s="39">
        <v>17.8</v>
      </c>
      <c r="O146" s="34" t="s">
        <v>147</v>
      </c>
      <c r="P146" s="39">
        <v>43.6</v>
      </c>
      <c r="Q146" s="34" t="s">
        <v>147</v>
      </c>
      <c r="R146" s="39">
        <v>2.2999999999999998</v>
      </c>
      <c r="S146" s="34" t="s">
        <v>138</v>
      </c>
      <c r="T146" s="35" t="s">
        <v>170</v>
      </c>
      <c r="U146" s="35" t="s">
        <v>142</v>
      </c>
    </row>
    <row r="147" spans="2:21" ht="12" customHeight="1">
      <c r="B147" s="33" t="s">
        <v>534</v>
      </c>
      <c r="C147" s="34" t="s">
        <v>512</v>
      </c>
      <c r="D147" s="35" t="s">
        <v>535</v>
      </c>
      <c r="E147" s="35" t="s">
        <v>536</v>
      </c>
      <c r="F147" s="36" t="s">
        <v>222</v>
      </c>
      <c r="G147" s="34" t="s">
        <v>136</v>
      </c>
      <c r="H147" s="35" t="s">
        <v>137</v>
      </c>
      <c r="I147" s="37">
        <v>59.475966735966743</v>
      </c>
      <c r="J147" s="36" t="s">
        <v>147</v>
      </c>
      <c r="K147" s="38">
        <v>77.8</v>
      </c>
      <c r="L147" s="39">
        <v>7.3</v>
      </c>
      <c r="M147" s="34" t="s">
        <v>139</v>
      </c>
      <c r="N147" s="39">
        <v>15.6</v>
      </c>
      <c r="O147" s="34" t="s">
        <v>138</v>
      </c>
      <c r="P147" s="39">
        <v>48.1</v>
      </c>
      <c r="Q147" s="34" t="s">
        <v>147</v>
      </c>
      <c r="R147" s="39">
        <v>6.8</v>
      </c>
      <c r="S147" s="34" t="s">
        <v>138</v>
      </c>
      <c r="T147" s="35" t="s">
        <v>148</v>
      </c>
      <c r="U147" s="35" t="s">
        <v>177</v>
      </c>
    </row>
    <row r="148" spans="2:21" ht="12" customHeight="1">
      <c r="B148" s="33" t="s">
        <v>537</v>
      </c>
      <c r="C148" s="34" t="s">
        <v>512</v>
      </c>
      <c r="D148" s="35" t="s">
        <v>538</v>
      </c>
      <c r="E148" s="35" t="s">
        <v>539</v>
      </c>
      <c r="F148" s="36" t="s">
        <v>146</v>
      </c>
      <c r="G148" s="34" t="s">
        <v>136</v>
      </c>
      <c r="H148" s="35" t="s">
        <v>155</v>
      </c>
      <c r="I148" s="37">
        <v>59.503995485327316</v>
      </c>
      <c r="J148" s="36" t="s">
        <v>147</v>
      </c>
      <c r="K148" s="38">
        <v>92.8</v>
      </c>
      <c r="L148" s="39">
        <v>9.3000000000000007</v>
      </c>
      <c r="M148" s="34" t="s">
        <v>138</v>
      </c>
      <c r="N148" s="39">
        <v>16.8</v>
      </c>
      <c r="O148" s="34" t="s">
        <v>138</v>
      </c>
      <c r="P148" s="39">
        <v>55.4</v>
      </c>
      <c r="Q148" s="34" t="s">
        <v>147</v>
      </c>
      <c r="R148" s="39">
        <v>11.3</v>
      </c>
      <c r="S148" s="34" t="s">
        <v>139</v>
      </c>
      <c r="T148" s="35" t="s">
        <v>141</v>
      </c>
      <c r="U148" s="35" t="s">
        <v>142</v>
      </c>
    </row>
    <row r="149" spans="2:21" ht="12" customHeight="1">
      <c r="B149" s="33" t="s">
        <v>540</v>
      </c>
      <c r="C149" s="34" t="s">
        <v>512</v>
      </c>
      <c r="D149" s="35" t="s">
        <v>541</v>
      </c>
      <c r="E149" s="35" t="s">
        <v>542</v>
      </c>
      <c r="F149" s="36" t="s">
        <v>146</v>
      </c>
      <c r="G149" s="34" t="s">
        <v>136</v>
      </c>
      <c r="H149" s="35" t="s">
        <v>137</v>
      </c>
      <c r="I149" s="37">
        <v>41.66711755233495</v>
      </c>
      <c r="J149" s="36" t="s">
        <v>147</v>
      </c>
      <c r="K149" s="38">
        <v>76.599999999999994</v>
      </c>
      <c r="L149" s="39">
        <v>9.1999999999999993</v>
      </c>
      <c r="M149" s="34" t="s">
        <v>138</v>
      </c>
      <c r="N149" s="39">
        <v>19.899999999999999</v>
      </c>
      <c r="O149" s="34" t="s">
        <v>147</v>
      </c>
      <c r="P149" s="39">
        <v>42.2</v>
      </c>
      <c r="Q149" s="34" t="s">
        <v>147</v>
      </c>
      <c r="R149" s="39">
        <v>5.3</v>
      </c>
      <c r="S149" s="34" t="s">
        <v>138</v>
      </c>
      <c r="T149" s="35" t="s">
        <v>148</v>
      </c>
      <c r="U149" s="35" t="s">
        <v>142</v>
      </c>
    </row>
    <row r="150" spans="2:21" ht="12" customHeight="1">
      <c r="B150" s="33" t="s">
        <v>543</v>
      </c>
      <c r="C150" s="34" t="s">
        <v>512</v>
      </c>
      <c r="D150" s="35" t="s">
        <v>544</v>
      </c>
      <c r="E150" s="35" t="s">
        <v>545</v>
      </c>
      <c r="F150" s="36" t="s">
        <v>146</v>
      </c>
      <c r="G150" s="34" t="s">
        <v>136</v>
      </c>
      <c r="H150" s="35" t="s">
        <v>137</v>
      </c>
      <c r="I150" s="37">
        <v>59.086993006993005</v>
      </c>
      <c r="J150" s="36" t="s">
        <v>147</v>
      </c>
      <c r="K150" s="38">
        <v>86</v>
      </c>
      <c r="L150" s="39">
        <v>8.5</v>
      </c>
      <c r="M150" s="34" t="s">
        <v>138</v>
      </c>
      <c r="N150" s="39">
        <v>16</v>
      </c>
      <c r="O150" s="34" t="s">
        <v>138</v>
      </c>
      <c r="P150" s="39">
        <v>51.7</v>
      </c>
      <c r="Q150" s="34" t="s">
        <v>147</v>
      </c>
      <c r="R150" s="39">
        <v>9.8000000000000007</v>
      </c>
      <c r="S150" s="34" t="s">
        <v>138</v>
      </c>
      <c r="T150" s="35" t="s">
        <v>141</v>
      </c>
      <c r="U150" s="35" t="s">
        <v>142</v>
      </c>
    </row>
    <row r="151" spans="2:21" ht="12" customHeight="1">
      <c r="B151" s="33" t="s">
        <v>546</v>
      </c>
      <c r="C151" s="34" t="s">
        <v>512</v>
      </c>
      <c r="D151" s="35" t="s">
        <v>547</v>
      </c>
      <c r="E151" s="35" t="s">
        <v>548</v>
      </c>
      <c r="F151" s="36" t="s">
        <v>146</v>
      </c>
      <c r="G151" s="34" t="s">
        <v>136</v>
      </c>
      <c r="H151" s="35" t="s">
        <v>137</v>
      </c>
      <c r="I151" s="37">
        <v>27.948888888888884</v>
      </c>
      <c r="J151" s="36" t="s">
        <v>138</v>
      </c>
      <c r="K151" s="38">
        <v>65.8</v>
      </c>
      <c r="L151" s="39">
        <v>8.8000000000000007</v>
      </c>
      <c r="M151" s="34" t="s">
        <v>138</v>
      </c>
      <c r="N151" s="39">
        <v>16.100000000000001</v>
      </c>
      <c r="O151" s="34" t="s">
        <v>138</v>
      </c>
      <c r="P151" s="39">
        <v>40.1</v>
      </c>
      <c r="Q151" s="34" t="s">
        <v>138</v>
      </c>
      <c r="R151" s="39">
        <v>0.8</v>
      </c>
      <c r="S151" s="34" t="s">
        <v>138</v>
      </c>
      <c r="T151" s="35" t="s">
        <v>141</v>
      </c>
      <c r="U151" s="35" t="s">
        <v>142</v>
      </c>
    </row>
    <row r="152" spans="2:21" ht="12" customHeight="1">
      <c r="B152" s="33" t="s">
        <v>549</v>
      </c>
      <c r="C152" s="34" t="s">
        <v>512</v>
      </c>
      <c r="D152" s="35" t="s">
        <v>550</v>
      </c>
      <c r="E152" s="35" t="s">
        <v>551</v>
      </c>
      <c r="F152" s="36" t="s">
        <v>146</v>
      </c>
      <c r="G152" s="34" t="s">
        <v>136</v>
      </c>
      <c r="H152" s="35" t="s">
        <v>155</v>
      </c>
      <c r="I152" s="37">
        <v>58.367216699801197</v>
      </c>
      <c r="J152" s="36" t="s">
        <v>147</v>
      </c>
      <c r="K152" s="38">
        <v>105.1</v>
      </c>
      <c r="L152" s="39">
        <v>14.1</v>
      </c>
      <c r="M152" s="34" t="s">
        <v>147</v>
      </c>
      <c r="N152" s="39">
        <v>25</v>
      </c>
      <c r="O152" s="34" t="s">
        <v>147</v>
      </c>
      <c r="P152" s="39">
        <v>60</v>
      </c>
      <c r="Q152" s="34" t="s">
        <v>147</v>
      </c>
      <c r="R152" s="39">
        <v>6</v>
      </c>
      <c r="S152" s="34" t="s">
        <v>138</v>
      </c>
      <c r="T152" s="35" t="s">
        <v>148</v>
      </c>
      <c r="U152" s="35" t="s">
        <v>142</v>
      </c>
    </row>
    <row r="153" spans="2:21" ht="12" customHeight="1">
      <c r="B153" s="33" t="s">
        <v>552</v>
      </c>
      <c r="C153" s="34" t="s">
        <v>512</v>
      </c>
      <c r="D153" s="35" t="s">
        <v>553</v>
      </c>
      <c r="E153" s="35" t="s">
        <v>554</v>
      </c>
      <c r="F153" s="36" t="s">
        <v>146</v>
      </c>
      <c r="G153" s="34" t="s">
        <v>136</v>
      </c>
      <c r="H153" s="35" t="s">
        <v>155</v>
      </c>
      <c r="I153" s="37">
        <v>54.103404255319148</v>
      </c>
      <c r="J153" s="36" t="s">
        <v>147</v>
      </c>
      <c r="K153" s="38">
        <v>80.8</v>
      </c>
      <c r="L153" s="39">
        <v>12.1</v>
      </c>
      <c r="M153" s="34" t="s">
        <v>147</v>
      </c>
      <c r="N153" s="39">
        <v>18.5</v>
      </c>
      <c r="O153" s="34" t="s">
        <v>147</v>
      </c>
      <c r="P153" s="39">
        <v>45.7</v>
      </c>
      <c r="Q153" s="34" t="s">
        <v>147</v>
      </c>
      <c r="R153" s="39">
        <v>4.5</v>
      </c>
      <c r="S153" s="34" t="s">
        <v>138</v>
      </c>
      <c r="T153" s="35" t="s">
        <v>148</v>
      </c>
      <c r="U153" s="35" t="s">
        <v>142</v>
      </c>
    </row>
    <row r="154" spans="2:21" ht="12" customHeight="1">
      <c r="B154" s="33" t="s">
        <v>555</v>
      </c>
      <c r="C154" s="34" t="s">
        <v>512</v>
      </c>
      <c r="D154" s="35" t="s">
        <v>556</v>
      </c>
      <c r="E154" s="35" t="s">
        <v>557</v>
      </c>
      <c r="F154" s="36" t="s">
        <v>146</v>
      </c>
      <c r="G154" s="34" t="s">
        <v>136</v>
      </c>
      <c r="H154" s="35" t="s">
        <v>155</v>
      </c>
      <c r="I154" s="37">
        <v>12.925395284327323</v>
      </c>
      <c r="J154" s="36" t="s">
        <v>147</v>
      </c>
      <c r="K154" s="38">
        <v>87.9</v>
      </c>
      <c r="L154" s="39">
        <v>12.1</v>
      </c>
      <c r="M154" s="34" t="s">
        <v>147</v>
      </c>
      <c r="N154" s="39">
        <v>22.7</v>
      </c>
      <c r="O154" s="34" t="s">
        <v>147</v>
      </c>
      <c r="P154" s="39">
        <v>53.1</v>
      </c>
      <c r="Q154" s="34" t="s">
        <v>147</v>
      </c>
      <c r="R154" s="39">
        <v>0</v>
      </c>
      <c r="S154" s="34" t="s">
        <v>147</v>
      </c>
      <c r="T154" s="35" t="s">
        <v>148</v>
      </c>
      <c r="U154" s="35" t="s">
        <v>142</v>
      </c>
    </row>
    <row r="155" spans="2:21" ht="12" customHeight="1">
      <c r="B155" s="33" t="s">
        <v>558</v>
      </c>
      <c r="C155" s="34" t="s">
        <v>512</v>
      </c>
      <c r="D155" s="35" t="s">
        <v>559</v>
      </c>
      <c r="E155" s="35" t="s">
        <v>560</v>
      </c>
      <c r="F155" s="36" t="s">
        <v>135</v>
      </c>
      <c r="G155" s="34" t="s">
        <v>136</v>
      </c>
      <c r="H155" s="35" t="s">
        <v>137</v>
      </c>
      <c r="I155" s="37">
        <v>62.056591928251116</v>
      </c>
      <c r="J155" s="36" t="s">
        <v>147</v>
      </c>
      <c r="K155" s="38">
        <v>80.900000000000006</v>
      </c>
      <c r="L155" s="39">
        <v>11.6</v>
      </c>
      <c r="M155" s="34" t="s">
        <v>147</v>
      </c>
      <c r="N155" s="39">
        <v>14.5</v>
      </c>
      <c r="O155" s="34" t="s">
        <v>138</v>
      </c>
      <c r="P155" s="39">
        <v>49.5</v>
      </c>
      <c r="Q155" s="34" t="s">
        <v>147</v>
      </c>
      <c r="R155" s="39">
        <v>5.3</v>
      </c>
      <c r="S155" s="34" t="s">
        <v>138</v>
      </c>
      <c r="T155" s="35" t="s">
        <v>170</v>
      </c>
      <c r="U155" s="35" t="s">
        <v>142</v>
      </c>
    </row>
    <row r="156" spans="2:21" ht="12" customHeight="1">
      <c r="B156" s="33" t="s">
        <v>561</v>
      </c>
      <c r="C156" s="34" t="s">
        <v>512</v>
      </c>
      <c r="D156" s="35" t="s">
        <v>562</v>
      </c>
      <c r="E156" s="35" t="s">
        <v>563</v>
      </c>
      <c r="F156" s="36" t="s">
        <v>146</v>
      </c>
      <c r="G156" s="34" t="s">
        <v>136</v>
      </c>
      <c r="H156" s="35" t="s">
        <v>155</v>
      </c>
      <c r="I156" s="37">
        <v>62.454438040345821</v>
      </c>
      <c r="J156" s="36" t="s">
        <v>147</v>
      </c>
      <c r="K156" s="38">
        <v>95.5</v>
      </c>
      <c r="L156" s="39">
        <v>7.3</v>
      </c>
      <c r="M156" s="34" t="s">
        <v>139</v>
      </c>
      <c r="N156" s="39">
        <v>16.2</v>
      </c>
      <c r="O156" s="34" t="s">
        <v>138</v>
      </c>
      <c r="P156" s="39">
        <v>60</v>
      </c>
      <c r="Q156" s="34" t="s">
        <v>147</v>
      </c>
      <c r="R156" s="39">
        <v>12</v>
      </c>
      <c r="S156" s="34" t="s">
        <v>140</v>
      </c>
      <c r="T156" s="35" t="s">
        <v>199</v>
      </c>
      <c r="U156" s="35" t="s">
        <v>564</v>
      </c>
    </row>
    <row r="157" spans="2:21" ht="12" customHeight="1">
      <c r="B157" s="33" t="s">
        <v>565</v>
      </c>
      <c r="C157" s="34" t="s">
        <v>512</v>
      </c>
      <c r="D157" s="35" t="s">
        <v>566</v>
      </c>
      <c r="E157" s="35" t="s">
        <v>567</v>
      </c>
      <c r="F157" s="36" t="s">
        <v>146</v>
      </c>
      <c r="G157" s="34" t="s">
        <v>136</v>
      </c>
      <c r="H157" s="35" t="s">
        <v>137</v>
      </c>
      <c r="I157" s="37">
        <v>57.237777777777779</v>
      </c>
      <c r="J157" s="36" t="s">
        <v>147</v>
      </c>
      <c r="K157" s="38">
        <v>72.7</v>
      </c>
      <c r="L157" s="39">
        <v>10.4</v>
      </c>
      <c r="M157" s="34" t="s">
        <v>147</v>
      </c>
      <c r="N157" s="39">
        <v>11.4</v>
      </c>
      <c r="O157" s="34" t="s">
        <v>139</v>
      </c>
      <c r="P157" s="39">
        <v>50.1</v>
      </c>
      <c r="Q157" s="34" t="s">
        <v>147</v>
      </c>
      <c r="R157" s="39">
        <v>0.8</v>
      </c>
      <c r="S157" s="34" t="s">
        <v>139</v>
      </c>
      <c r="T157" s="35" t="s">
        <v>141</v>
      </c>
      <c r="U157" s="35" t="s">
        <v>142</v>
      </c>
    </row>
    <row r="158" spans="2:21" ht="12" customHeight="1">
      <c r="B158" s="33" t="s">
        <v>568</v>
      </c>
      <c r="C158" s="34" t="s">
        <v>512</v>
      </c>
      <c r="D158" s="35" t="s">
        <v>569</v>
      </c>
      <c r="E158" s="35" t="s">
        <v>570</v>
      </c>
      <c r="F158" s="36" t="s">
        <v>146</v>
      </c>
      <c r="G158" s="34" t="s">
        <v>136</v>
      </c>
      <c r="H158" s="35" t="s">
        <v>192</v>
      </c>
      <c r="I158" s="37">
        <v>3.8128316326530611</v>
      </c>
      <c r="J158" s="36" t="s">
        <v>147</v>
      </c>
      <c r="K158" s="38">
        <v>81.3</v>
      </c>
      <c r="L158" s="39">
        <v>14.6</v>
      </c>
      <c r="M158" s="34" t="s">
        <v>147</v>
      </c>
      <c r="N158" s="39">
        <v>23</v>
      </c>
      <c r="O158" s="34" t="s">
        <v>147</v>
      </c>
      <c r="P158" s="39">
        <v>43.7</v>
      </c>
      <c r="Q158" s="34" t="s">
        <v>147</v>
      </c>
      <c r="R158" s="39">
        <v>0</v>
      </c>
      <c r="S158" s="34" t="s">
        <v>147</v>
      </c>
      <c r="T158" s="35" t="s">
        <v>170</v>
      </c>
      <c r="U158" s="35" t="s">
        <v>142</v>
      </c>
    </row>
    <row r="159" spans="2:21" ht="12" customHeight="1">
      <c r="B159" s="33" t="s">
        <v>571</v>
      </c>
      <c r="C159" s="34" t="s">
        <v>512</v>
      </c>
      <c r="D159" s="35" t="s">
        <v>572</v>
      </c>
      <c r="E159" s="35" t="s">
        <v>573</v>
      </c>
      <c r="F159" s="36" t="s">
        <v>146</v>
      </c>
      <c r="G159" s="34" t="s">
        <v>136</v>
      </c>
      <c r="H159" s="35" t="s">
        <v>192</v>
      </c>
      <c r="I159" s="37">
        <v>3.5142880794701981</v>
      </c>
      <c r="J159" s="36" t="s">
        <v>147</v>
      </c>
      <c r="K159" s="38">
        <v>88.7</v>
      </c>
      <c r="L159" s="39">
        <v>13.6</v>
      </c>
      <c r="M159" s="34" t="s">
        <v>147</v>
      </c>
      <c r="N159" s="39">
        <v>22</v>
      </c>
      <c r="O159" s="34" t="s">
        <v>147</v>
      </c>
      <c r="P159" s="39">
        <v>50.8</v>
      </c>
      <c r="Q159" s="34" t="s">
        <v>147</v>
      </c>
      <c r="R159" s="39">
        <v>2.2999999999999998</v>
      </c>
      <c r="S159" s="34" t="s">
        <v>147</v>
      </c>
      <c r="T159" s="35" t="s">
        <v>148</v>
      </c>
      <c r="U159" s="35" t="s">
        <v>142</v>
      </c>
    </row>
    <row r="160" spans="2:21" ht="12" customHeight="1">
      <c r="B160" s="33" t="s">
        <v>574</v>
      </c>
      <c r="C160" s="34" t="s">
        <v>512</v>
      </c>
      <c r="D160" s="35" t="s">
        <v>575</v>
      </c>
      <c r="E160" s="35" t="s">
        <v>576</v>
      </c>
      <c r="F160" s="36" t="s">
        <v>518</v>
      </c>
      <c r="G160" s="34" t="s">
        <v>136</v>
      </c>
      <c r="H160" s="35" t="s">
        <v>192</v>
      </c>
      <c r="I160" s="37"/>
      <c r="J160" s="36" t="s">
        <v>223</v>
      </c>
      <c r="K160" s="38"/>
      <c r="L160" s="39"/>
      <c r="M160" s="34"/>
      <c r="N160" s="39"/>
      <c r="O160" s="34"/>
      <c r="P160" s="39"/>
      <c r="Q160" s="34"/>
      <c r="R160" s="39"/>
      <c r="S160" s="34"/>
      <c r="T160" s="35" t="s">
        <v>577</v>
      </c>
      <c r="U160" s="35" t="s">
        <v>142</v>
      </c>
    </row>
    <row r="161" spans="2:21" ht="12" customHeight="1">
      <c r="B161" s="33" t="s">
        <v>578</v>
      </c>
      <c r="C161" s="34" t="s">
        <v>512</v>
      </c>
      <c r="D161" s="35" t="s">
        <v>579</v>
      </c>
      <c r="E161" s="35" t="s">
        <v>580</v>
      </c>
      <c r="F161" s="36" t="s">
        <v>146</v>
      </c>
      <c r="G161" s="34" t="s">
        <v>136</v>
      </c>
      <c r="H161" s="35" t="s">
        <v>192</v>
      </c>
      <c r="I161" s="37">
        <v>2.9474342105263167</v>
      </c>
      <c r="J161" s="36" t="s">
        <v>147</v>
      </c>
      <c r="K161" s="38">
        <v>106</v>
      </c>
      <c r="L161" s="39">
        <v>15</v>
      </c>
      <c r="M161" s="34" t="s">
        <v>147</v>
      </c>
      <c r="N161" s="39">
        <v>25</v>
      </c>
      <c r="O161" s="34" t="s">
        <v>147</v>
      </c>
      <c r="P161" s="39">
        <v>60</v>
      </c>
      <c r="Q161" s="34" t="s">
        <v>147</v>
      </c>
      <c r="R161" s="39">
        <v>6</v>
      </c>
      <c r="S161" s="34" t="s">
        <v>147</v>
      </c>
      <c r="T161" s="35" t="s">
        <v>148</v>
      </c>
      <c r="U161" s="35" t="s">
        <v>142</v>
      </c>
    </row>
    <row r="162" spans="2:21" ht="12" customHeight="1">
      <c r="B162" s="33" t="s">
        <v>581</v>
      </c>
      <c r="C162" s="34" t="s">
        <v>512</v>
      </c>
      <c r="D162" s="35" t="s">
        <v>582</v>
      </c>
      <c r="E162" s="35" t="s">
        <v>583</v>
      </c>
      <c r="F162" s="36" t="s">
        <v>146</v>
      </c>
      <c r="G162" s="34" t="s">
        <v>136</v>
      </c>
      <c r="H162" s="35" t="s">
        <v>192</v>
      </c>
      <c r="I162" s="37">
        <v>3.0437234042553194</v>
      </c>
      <c r="J162" s="36" t="s">
        <v>147</v>
      </c>
      <c r="K162" s="38">
        <v>102.4</v>
      </c>
      <c r="L162" s="39">
        <v>14.4</v>
      </c>
      <c r="M162" s="34" t="s">
        <v>147</v>
      </c>
      <c r="N162" s="39">
        <v>25</v>
      </c>
      <c r="O162" s="34" t="s">
        <v>147</v>
      </c>
      <c r="P162" s="39">
        <v>56.2</v>
      </c>
      <c r="Q162" s="34" t="s">
        <v>147</v>
      </c>
      <c r="R162" s="39">
        <v>6.8</v>
      </c>
      <c r="S162" s="34" t="s">
        <v>147</v>
      </c>
      <c r="T162" s="35" t="s">
        <v>148</v>
      </c>
      <c r="U162" s="35" t="s">
        <v>142</v>
      </c>
    </row>
    <row r="163" spans="2:21" ht="12" customHeight="1">
      <c r="B163" s="33" t="s">
        <v>584</v>
      </c>
      <c r="C163" s="34" t="s">
        <v>512</v>
      </c>
      <c r="D163" s="35" t="s">
        <v>585</v>
      </c>
      <c r="E163" s="35" t="s">
        <v>586</v>
      </c>
      <c r="F163" s="36" t="s">
        <v>146</v>
      </c>
      <c r="G163" s="34" t="s">
        <v>136</v>
      </c>
      <c r="H163" s="35" t="s">
        <v>192</v>
      </c>
      <c r="I163" s="37">
        <v>2.9035357142857152</v>
      </c>
      <c r="J163" s="36" t="s">
        <v>147</v>
      </c>
      <c r="K163" s="38">
        <v>93.1</v>
      </c>
      <c r="L163" s="39">
        <v>11.4</v>
      </c>
      <c r="M163" s="34" t="s">
        <v>147</v>
      </c>
      <c r="N163" s="39">
        <v>25</v>
      </c>
      <c r="O163" s="34" t="s">
        <v>147</v>
      </c>
      <c r="P163" s="39">
        <v>49.9</v>
      </c>
      <c r="Q163" s="34" t="s">
        <v>147</v>
      </c>
      <c r="R163" s="39">
        <v>6.8</v>
      </c>
      <c r="S163" s="34" t="s">
        <v>138</v>
      </c>
      <c r="T163" s="35" t="s">
        <v>170</v>
      </c>
      <c r="U163" s="35" t="s">
        <v>142</v>
      </c>
    </row>
    <row r="164" spans="2:21" ht="12" customHeight="1">
      <c r="B164" s="33" t="s">
        <v>587</v>
      </c>
      <c r="C164" s="34" t="s">
        <v>512</v>
      </c>
      <c r="D164" s="35" t="s">
        <v>588</v>
      </c>
      <c r="E164" s="35" t="s">
        <v>589</v>
      </c>
      <c r="F164" s="36" t="s">
        <v>146</v>
      </c>
      <c r="G164" s="34" t="s">
        <v>136</v>
      </c>
      <c r="H164" s="35" t="s">
        <v>192</v>
      </c>
      <c r="I164" s="37">
        <v>3.0192417061611381</v>
      </c>
      <c r="J164" s="36" t="s">
        <v>147</v>
      </c>
      <c r="K164" s="38">
        <v>100.6</v>
      </c>
      <c r="L164" s="39">
        <v>12.8</v>
      </c>
      <c r="M164" s="34" t="s">
        <v>147</v>
      </c>
      <c r="N164" s="39">
        <v>25</v>
      </c>
      <c r="O164" s="34" t="s">
        <v>147</v>
      </c>
      <c r="P164" s="39">
        <v>56</v>
      </c>
      <c r="Q164" s="34" t="s">
        <v>147</v>
      </c>
      <c r="R164" s="39">
        <v>6.8</v>
      </c>
      <c r="S164" s="34" t="s">
        <v>147</v>
      </c>
      <c r="T164" s="35" t="s">
        <v>148</v>
      </c>
      <c r="U164" s="35" t="s">
        <v>142</v>
      </c>
    </row>
    <row r="165" spans="2:21" ht="12" customHeight="1">
      <c r="B165" s="35" t="s">
        <v>590</v>
      </c>
      <c r="C165" s="34" t="s">
        <v>512</v>
      </c>
      <c r="D165" s="35" t="s">
        <v>591</v>
      </c>
      <c r="E165" s="35" t="s">
        <v>592</v>
      </c>
      <c r="F165" s="34" t="s">
        <v>518</v>
      </c>
      <c r="G165" s="34" t="s">
        <v>194</v>
      </c>
      <c r="H165" s="35" t="s">
        <v>195</v>
      </c>
      <c r="I165" s="37">
        <v>2.170093</v>
      </c>
      <c r="J165" s="34" t="s">
        <v>138</v>
      </c>
      <c r="K165" s="39">
        <v>55.5</v>
      </c>
      <c r="L165" s="39">
        <v>6.4</v>
      </c>
      <c r="M165" s="34" t="s">
        <v>140</v>
      </c>
      <c r="N165" s="39">
        <v>15.5</v>
      </c>
      <c r="O165" s="34" t="s">
        <v>138</v>
      </c>
      <c r="P165" s="39">
        <v>28.6</v>
      </c>
      <c r="Q165" s="34" t="s">
        <v>139</v>
      </c>
      <c r="R165" s="34">
        <v>5</v>
      </c>
      <c r="S165" s="34" t="s">
        <v>159</v>
      </c>
      <c r="T165" s="35" t="s">
        <v>141</v>
      </c>
      <c r="U165" s="35" t="s">
        <v>142</v>
      </c>
    </row>
    <row r="166" spans="2:21" ht="12" customHeight="1">
      <c r="B166" s="35" t="s">
        <v>593</v>
      </c>
      <c r="C166" s="34" t="s">
        <v>512</v>
      </c>
      <c r="D166" s="35" t="s">
        <v>594</v>
      </c>
      <c r="E166" s="35" t="s">
        <v>595</v>
      </c>
      <c r="F166" s="34" t="s">
        <v>184</v>
      </c>
      <c r="G166" s="34" t="s">
        <v>194</v>
      </c>
      <c r="H166" s="35" t="s">
        <v>195</v>
      </c>
      <c r="I166" s="37">
        <v>2.0366979999999999</v>
      </c>
      <c r="J166" s="34" t="s">
        <v>138</v>
      </c>
      <c r="K166" s="39">
        <v>59.8</v>
      </c>
      <c r="L166" s="39">
        <v>5.8</v>
      </c>
      <c r="M166" s="34" t="s">
        <v>140</v>
      </c>
      <c r="N166" s="39">
        <v>12.7</v>
      </c>
      <c r="O166" s="34" t="s">
        <v>139</v>
      </c>
      <c r="P166" s="39">
        <v>37.299999999999997</v>
      </c>
      <c r="Q166" s="34" t="s">
        <v>138</v>
      </c>
      <c r="R166" s="34">
        <v>4</v>
      </c>
      <c r="S166" s="34" t="s">
        <v>223</v>
      </c>
      <c r="T166" s="35" t="s">
        <v>199</v>
      </c>
      <c r="U166" s="35" t="s">
        <v>142</v>
      </c>
    </row>
    <row r="167" spans="2:21" ht="12" customHeight="1">
      <c r="B167" s="35" t="s">
        <v>596</v>
      </c>
      <c r="C167" s="34" t="s">
        <v>512</v>
      </c>
      <c r="D167" s="35" t="s">
        <v>597</v>
      </c>
      <c r="E167" s="35" t="s">
        <v>598</v>
      </c>
      <c r="F167" s="34" t="s">
        <v>146</v>
      </c>
      <c r="G167" s="34" t="s">
        <v>194</v>
      </c>
      <c r="H167" s="35" t="s">
        <v>195</v>
      </c>
      <c r="I167" s="37">
        <v>2.278041</v>
      </c>
      <c r="J167" s="34" t="s">
        <v>139</v>
      </c>
      <c r="K167" s="39">
        <v>51.4</v>
      </c>
      <c r="L167" s="39">
        <v>6.2</v>
      </c>
      <c r="M167" s="34" t="s">
        <v>140</v>
      </c>
      <c r="N167" s="39">
        <v>16</v>
      </c>
      <c r="O167" s="34" t="s">
        <v>138</v>
      </c>
      <c r="P167" s="39">
        <v>27.2</v>
      </c>
      <c r="Q167" s="34" t="s">
        <v>139</v>
      </c>
      <c r="R167" s="34">
        <v>2</v>
      </c>
      <c r="S167" s="34" t="s">
        <v>138</v>
      </c>
      <c r="T167" s="35" t="s">
        <v>148</v>
      </c>
      <c r="U167" s="35" t="s">
        <v>142</v>
      </c>
    </row>
    <row r="168" spans="2:21" ht="12" customHeight="1">
      <c r="B168" s="33" t="s">
        <v>599</v>
      </c>
      <c r="C168" s="34" t="s">
        <v>512</v>
      </c>
      <c r="D168" s="35" t="s">
        <v>600</v>
      </c>
      <c r="E168" s="35" t="s">
        <v>601</v>
      </c>
      <c r="F168" s="36" t="s">
        <v>602</v>
      </c>
      <c r="G168" s="34" t="s">
        <v>136</v>
      </c>
      <c r="H168" s="35" t="s">
        <v>155</v>
      </c>
      <c r="I168" s="37">
        <v>25.996561604584528</v>
      </c>
      <c r="J168" s="36" t="s">
        <v>138</v>
      </c>
      <c r="K168" s="38">
        <v>67</v>
      </c>
      <c r="L168" s="39">
        <v>10.9</v>
      </c>
      <c r="M168" s="34" t="s">
        <v>147</v>
      </c>
      <c r="N168" s="39">
        <v>14.1</v>
      </c>
      <c r="O168" s="34" t="s">
        <v>138</v>
      </c>
      <c r="P168" s="39">
        <v>38.200000000000003</v>
      </c>
      <c r="Q168" s="34" t="s">
        <v>138</v>
      </c>
      <c r="R168" s="39">
        <v>3.8</v>
      </c>
      <c r="S168" s="34" t="s">
        <v>139</v>
      </c>
      <c r="T168" s="35" t="s">
        <v>166</v>
      </c>
      <c r="U168" s="35" t="s">
        <v>142</v>
      </c>
    </row>
    <row r="169" spans="2:21" ht="12" customHeight="1">
      <c r="B169" s="33" t="s">
        <v>603</v>
      </c>
      <c r="C169" s="34" t="s">
        <v>512</v>
      </c>
      <c r="D169" s="35" t="s">
        <v>604</v>
      </c>
      <c r="E169" s="35" t="s">
        <v>605</v>
      </c>
      <c r="F169" s="36" t="s">
        <v>146</v>
      </c>
      <c r="G169" s="34" t="s">
        <v>136</v>
      </c>
      <c r="H169" s="35" t="s">
        <v>155</v>
      </c>
      <c r="I169" s="37">
        <v>7.8269245647969052</v>
      </c>
      <c r="J169" s="36" t="s">
        <v>147</v>
      </c>
      <c r="K169" s="38">
        <v>86.6</v>
      </c>
      <c r="L169" s="39">
        <v>15</v>
      </c>
      <c r="M169" s="34" t="s">
        <v>147</v>
      </c>
      <c r="N169" s="39">
        <v>25</v>
      </c>
      <c r="O169" s="34" t="s">
        <v>147</v>
      </c>
      <c r="P169" s="39">
        <v>46.6</v>
      </c>
      <c r="Q169" s="34" t="s">
        <v>147</v>
      </c>
      <c r="R169" s="39">
        <v>0</v>
      </c>
      <c r="S169" s="34" t="s">
        <v>147</v>
      </c>
      <c r="T169" s="35" t="s">
        <v>148</v>
      </c>
      <c r="U169" s="35" t="s">
        <v>142</v>
      </c>
    </row>
    <row r="170" spans="2:21" ht="12" customHeight="1">
      <c r="B170" s="33" t="s">
        <v>606</v>
      </c>
      <c r="C170" s="34" t="s">
        <v>512</v>
      </c>
      <c r="D170" s="35" t="s">
        <v>607</v>
      </c>
      <c r="E170" s="35" t="s">
        <v>608</v>
      </c>
      <c r="F170" s="36" t="s">
        <v>146</v>
      </c>
      <c r="G170" s="34" t="s">
        <v>136</v>
      </c>
      <c r="H170" s="35" t="s">
        <v>192</v>
      </c>
      <c r="I170" s="37">
        <v>2.7779444444444454</v>
      </c>
      <c r="J170" s="36" t="s">
        <v>147</v>
      </c>
      <c r="K170" s="38">
        <v>72.3</v>
      </c>
      <c r="L170" s="39">
        <v>7.5</v>
      </c>
      <c r="M170" s="34" t="s">
        <v>139</v>
      </c>
      <c r="N170" s="39">
        <v>25</v>
      </c>
      <c r="O170" s="34" t="s">
        <v>147</v>
      </c>
      <c r="P170" s="39">
        <v>38.299999999999997</v>
      </c>
      <c r="Q170" s="34" t="s">
        <v>138</v>
      </c>
      <c r="R170" s="39">
        <v>1.5</v>
      </c>
      <c r="S170" s="34" t="s">
        <v>138</v>
      </c>
      <c r="T170" s="35" t="s">
        <v>148</v>
      </c>
      <c r="U170" s="35" t="s">
        <v>142</v>
      </c>
    </row>
    <row r="171" spans="2:21" ht="12" customHeight="1">
      <c r="B171" s="35" t="s">
        <v>606</v>
      </c>
      <c r="C171" s="34" t="s">
        <v>512</v>
      </c>
      <c r="D171" s="35" t="s">
        <v>607</v>
      </c>
      <c r="E171" s="35" t="s">
        <v>608</v>
      </c>
      <c r="F171" s="34" t="s">
        <v>146</v>
      </c>
      <c r="G171" s="34" t="s">
        <v>194</v>
      </c>
      <c r="H171" s="35" t="s">
        <v>195</v>
      </c>
      <c r="I171" s="37">
        <v>2.1155529999999998</v>
      </c>
      <c r="J171" s="34" t="s">
        <v>147</v>
      </c>
      <c r="K171" s="39">
        <v>72.099999999999994</v>
      </c>
      <c r="L171" s="39">
        <v>6.4</v>
      </c>
      <c r="M171" s="34" t="s">
        <v>140</v>
      </c>
      <c r="N171" s="39">
        <v>19.8</v>
      </c>
      <c r="O171" s="34" t="s">
        <v>147</v>
      </c>
      <c r="P171" s="39">
        <v>39.9</v>
      </c>
      <c r="Q171" s="34" t="s">
        <v>138</v>
      </c>
      <c r="R171" s="34">
        <v>6</v>
      </c>
      <c r="S171" s="34" t="s">
        <v>147</v>
      </c>
      <c r="T171" s="35" t="s">
        <v>148</v>
      </c>
      <c r="U171" s="35" t="s">
        <v>142</v>
      </c>
    </row>
    <row r="172" spans="2:21" ht="12" customHeight="1">
      <c r="B172" s="35" t="s">
        <v>609</v>
      </c>
      <c r="C172" s="34" t="s">
        <v>512</v>
      </c>
      <c r="D172" s="35" t="s">
        <v>610</v>
      </c>
      <c r="E172" s="35" t="s">
        <v>611</v>
      </c>
      <c r="F172" s="34" t="s">
        <v>146</v>
      </c>
      <c r="G172" s="34" t="s">
        <v>194</v>
      </c>
      <c r="H172" s="35" t="s">
        <v>195</v>
      </c>
      <c r="I172" s="37"/>
      <c r="J172" s="34"/>
      <c r="K172" s="39"/>
      <c r="L172" s="39"/>
      <c r="M172" s="34"/>
      <c r="N172" s="39"/>
      <c r="O172" s="34"/>
      <c r="P172" s="39"/>
      <c r="Q172" s="34"/>
      <c r="R172" s="34">
        <v>1</v>
      </c>
      <c r="S172" s="34" t="s">
        <v>140</v>
      </c>
      <c r="T172" s="35" t="s">
        <v>141</v>
      </c>
      <c r="U172" s="35" t="s">
        <v>235</v>
      </c>
    </row>
    <row r="173" spans="2:21" ht="12" customHeight="1">
      <c r="B173" s="35" t="s">
        <v>612</v>
      </c>
      <c r="C173" s="34" t="s">
        <v>512</v>
      </c>
      <c r="D173" s="35" t="s">
        <v>613</v>
      </c>
      <c r="E173" s="35" t="s">
        <v>614</v>
      </c>
      <c r="F173" s="34" t="s">
        <v>146</v>
      </c>
      <c r="G173" s="34" t="s">
        <v>194</v>
      </c>
      <c r="H173" s="35" t="s">
        <v>195</v>
      </c>
      <c r="I173" s="37">
        <v>3.345704</v>
      </c>
      <c r="J173" s="34" t="s">
        <v>147</v>
      </c>
      <c r="K173" s="39">
        <v>77.8</v>
      </c>
      <c r="L173" s="39">
        <v>11.4</v>
      </c>
      <c r="M173" s="34" t="s">
        <v>147</v>
      </c>
      <c r="N173" s="39">
        <v>15</v>
      </c>
      <c r="O173" s="34" t="s">
        <v>138</v>
      </c>
      <c r="P173" s="39">
        <v>49.4</v>
      </c>
      <c r="Q173" s="34" t="s">
        <v>147</v>
      </c>
      <c r="R173" s="34">
        <v>2</v>
      </c>
      <c r="S173" s="34" t="s">
        <v>147</v>
      </c>
      <c r="T173" s="35" t="s">
        <v>148</v>
      </c>
      <c r="U173" s="35" t="s">
        <v>142</v>
      </c>
    </row>
    <row r="174" spans="2:21" ht="12" customHeight="1">
      <c r="B174" s="35" t="s">
        <v>615</v>
      </c>
      <c r="C174" s="34" t="s">
        <v>512</v>
      </c>
      <c r="D174" s="35" t="s">
        <v>616</v>
      </c>
      <c r="E174" s="35" t="s">
        <v>617</v>
      </c>
      <c r="F174" s="34" t="s">
        <v>146</v>
      </c>
      <c r="G174" s="34" t="s">
        <v>194</v>
      </c>
      <c r="H174" s="35" t="s">
        <v>195</v>
      </c>
      <c r="I174" s="37">
        <v>3.6282359999999998</v>
      </c>
      <c r="J174" s="34" t="s">
        <v>147</v>
      </c>
      <c r="K174" s="39">
        <v>85.2</v>
      </c>
      <c r="L174" s="39">
        <v>8.1999999999999993</v>
      </c>
      <c r="M174" s="34" t="s">
        <v>138</v>
      </c>
      <c r="N174" s="39">
        <v>24.1</v>
      </c>
      <c r="O174" s="34" t="s">
        <v>147</v>
      </c>
      <c r="P174" s="39">
        <v>50.9</v>
      </c>
      <c r="Q174" s="34" t="s">
        <v>147</v>
      </c>
      <c r="R174" s="34">
        <v>2</v>
      </c>
      <c r="S174" s="34" t="s">
        <v>147</v>
      </c>
      <c r="T174" s="35" t="s">
        <v>273</v>
      </c>
      <c r="U174" s="35" t="s">
        <v>142</v>
      </c>
    </row>
    <row r="175" spans="2:21" ht="12" customHeight="1">
      <c r="B175" s="35" t="s">
        <v>618</v>
      </c>
      <c r="C175" s="34" t="s">
        <v>512</v>
      </c>
      <c r="D175" s="35" t="s">
        <v>619</v>
      </c>
      <c r="E175" s="35" t="s">
        <v>620</v>
      </c>
      <c r="F175" s="34" t="s">
        <v>518</v>
      </c>
      <c r="G175" s="34" t="s">
        <v>194</v>
      </c>
      <c r="H175" s="35" t="s">
        <v>195</v>
      </c>
      <c r="I175" s="37">
        <v>2.0749680000000001</v>
      </c>
      <c r="J175" s="34" t="s">
        <v>147</v>
      </c>
      <c r="K175" s="39">
        <v>77.900000000000006</v>
      </c>
      <c r="L175" s="39">
        <v>8.9</v>
      </c>
      <c r="M175" s="34" t="s">
        <v>138</v>
      </c>
      <c r="N175" s="39">
        <v>15.3</v>
      </c>
      <c r="O175" s="34" t="s">
        <v>138</v>
      </c>
      <c r="P175" s="39">
        <v>46.7</v>
      </c>
      <c r="Q175" s="34" t="s">
        <v>147</v>
      </c>
      <c r="R175" s="34">
        <v>7</v>
      </c>
      <c r="S175" s="34" t="s">
        <v>138</v>
      </c>
      <c r="T175" s="35" t="s">
        <v>148</v>
      </c>
      <c r="U175" s="35" t="s">
        <v>142</v>
      </c>
    </row>
    <row r="176" spans="2:21" ht="12" customHeight="1">
      <c r="B176" s="35" t="s">
        <v>621</v>
      </c>
      <c r="C176" s="34" t="s">
        <v>512</v>
      </c>
      <c r="D176" s="35" t="s">
        <v>622</v>
      </c>
      <c r="E176" s="35" t="s">
        <v>623</v>
      </c>
      <c r="F176" s="34" t="s">
        <v>146</v>
      </c>
      <c r="G176" s="34" t="s">
        <v>194</v>
      </c>
      <c r="H176" s="35" t="s">
        <v>195</v>
      </c>
      <c r="I176" s="37">
        <v>2.2787790000000001</v>
      </c>
      <c r="J176" s="34" t="s">
        <v>147</v>
      </c>
      <c r="K176" s="39">
        <v>71.900000000000006</v>
      </c>
      <c r="L176" s="39">
        <v>6.6</v>
      </c>
      <c r="M176" s="34" t="s">
        <v>139</v>
      </c>
      <c r="N176" s="39">
        <v>13.3</v>
      </c>
      <c r="O176" s="34" t="s">
        <v>139</v>
      </c>
      <c r="P176" s="39">
        <v>44</v>
      </c>
      <c r="Q176" s="34" t="s">
        <v>147</v>
      </c>
      <c r="R176" s="34">
        <v>8</v>
      </c>
      <c r="S176" s="34" t="s">
        <v>147</v>
      </c>
      <c r="T176" s="35" t="s">
        <v>170</v>
      </c>
      <c r="U176" s="35" t="s">
        <v>142</v>
      </c>
    </row>
    <row r="177" spans="2:21" ht="12" customHeight="1">
      <c r="B177" s="35" t="s">
        <v>624</v>
      </c>
      <c r="C177" s="34" t="s">
        <v>512</v>
      </c>
      <c r="D177" s="35" t="s">
        <v>625</v>
      </c>
      <c r="E177" s="35" t="s">
        <v>626</v>
      </c>
      <c r="F177" s="34" t="s">
        <v>627</v>
      </c>
      <c r="G177" s="34" t="s">
        <v>194</v>
      </c>
      <c r="H177" s="35" t="s">
        <v>195</v>
      </c>
      <c r="I177" s="37">
        <v>3.1768179999999999</v>
      </c>
      <c r="J177" s="34" t="s">
        <v>147</v>
      </c>
      <c r="K177" s="39">
        <v>74.099999999999994</v>
      </c>
      <c r="L177" s="39">
        <v>12</v>
      </c>
      <c r="M177" s="34" t="s">
        <v>147</v>
      </c>
      <c r="N177" s="39">
        <v>19</v>
      </c>
      <c r="O177" s="34" t="s">
        <v>147</v>
      </c>
      <c r="P177" s="39">
        <v>41.1</v>
      </c>
      <c r="Q177" s="34" t="s">
        <v>138</v>
      </c>
      <c r="R177" s="34">
        <v>2</v>
      </c>
      <c r="S177" s="34" t="s">
        <v>147</v>
      </c>
      <c r="T177" s="35" t="s">
        <v>148</v>
      </c>
      <c r="U177" s="35" t="s">
        <v>142</v>
      </c>
    </row>
    <row r="178" spans="2:21" ht="12" customHeight="1">
      <c r="B178" s="33" t="s">
        <v>628</v>
      </c>
      <c r="C178" s="34" t="s">
        <v>512</v>
      </c>
      <c r="D178" s="35" t="s">
        <v>629</v>
      </c>
      <c r="E178" s="35" t="s">
        <v>630</v>
      </c>
      <c r="F178" s="36" t="s">
        <v>184</v>
      </c>
      <c r="G178" s="34" t="s">
        <v>136</v>
      </c>
      <c r="H178" s="35" t="s">
        <v>192</v>
      </c>
      <c r="I178" s="37">
        <v>3.060121951219513</v>
      </c>
      <c r="J178" s="36" t="s">
        <v>147</v>
      </c>
      <c r="K178" s="38">
        <v>70.5</v>
      </c>
      <c r="L178" s="39">
        <v>6.2</v>
      </c>
      <c r="M178" s="34" t="s">
        <v>140</v>
      </c>
      <c r="N178" s="39">
        <v>18.8</v>
      </c>
      <c r="O178" s="34" t="s">
        <v>147</v>
      </c>
      <c r="P178" s="39">
        <v>42.5</v>
      </c>
      <c r="Q178" s="34" t="s">
        <v>147</v>
      </c>
      <c r="R178" s="39">
        <v>3</v>
      </c>
      <c r="S178" s="34" t="s">
        <v>138</v>
      </c>
      <c r="T178" s="35" t="s">
        <v>170</v>
      </c>
      <c r="U178" s="35" t="s">
        <v>142</v>
      </c>
    </row>
    <row r="179" spans="2:21" ht="12" customHeight="1">
      <c r="B179" s="35" t="s">
        <v>628</v>
      </c>
      <c r="C179" s="34" t="s">
        <v>512</v>
      </c>
      <c r="D179" s="35" t="s">
        <v>629</v>
      </c>
      <c r="E179" s="35" t="s">
        <v>630</v>
      </c>
      <c r="F179" s="34" t="s">
        <v>184</v>
      </c>
      <c r="G179" s="34" t="s">
        <v>194</v>
      </c>
      <c r="H179" s="35" t="s">
        <v>195</v>
      </c>
      <c r="I179" s="37">
        <v>2.4153910000000001</v>
      </c>
      <c r="J179" s="34" t="s">
        <v>139</v>
      </c>
      <c r="K179" s="39">
        <v>44.7</v>
      </c>
      <c r="L179" s="39">
        <v>6.2</v>
      </c>
      <c r="M179" s="34" t="s">
        <v>140</v>
      </c>
      <c r="N179" s="39">
        <v>15.7</v>
      </c>
      <c r="O179" s="34" t="s">
        <v>138</v>
      </c>
      <c r="P179" s="39">
        <v>21.8</v>
      </c>
      <c r="Q179" s="34" t="s">
        <v>140</v>
      </c>
      <c r="R179" s="34">
        <v>1</v>
      </c>
      <c r="S179" s="34" t="s">
        <v>138</v>
      </c>
      <c r="T179" s="35" t="s">
        <v>170</v>
      </c>
      <c r="U179" s="35" t="s">
        <v>142</v>
      </c>
    </row>
    <row r="180" spans="2:21" ht="12" customHeight="1">
      <c r="B180" s="33" t="s">
        <v>631</v>
      </c>
      <c r="C180" s="34" t="s">
        <v>512</v>
      </c>
      <c r="D180" s="35" t="s">
        <v>632</v>
      </c>
      <c r="E180" s="35" t="s">
        <v>633</v>
      </c>
      <c r="F180" s="36" t="s">
        <v>146</v>
      </c>
      <c r="G180" s="34" t="s">
        <v>136</v>
      </c>
      <c r="H180" s="35" t="s">
        <v>192</v>
      </c>
      <c r="I180" s="37">
        <v>3.4986231884057974</v>
      </c>
      <c r="J180" s="36" t="s">
        <v>147</v>
      </c>
      <c r="K180" s="38">
        <v>95.9</v>
      </c>
      <c r="L180" s="39">
        <v>12.6</v>
      </c>
      <c r="M180" s="34" t="s">
        <v>147</v>
      </c>
      <c r="N180" s="39">
        <v>23.8</v>
      </c>
      <c r="O180" s="34" t="s">
        <v>147</v>
      </c>
      <c r="P180" s="39">
        <v>58</v>
      </c>
      <c r="Q180" s="34" t="s">
        <v>147</v>
      </c>
      <c r="R180" s="39">
        <v>1.5</v>
      </c>
      <c r="S180" s="34" t="s">
        <v>147</v>
      </c>
      <c r="T180" s="35" t="s">
        <v>148</v>
      </c>
      <c r="U180" s="35" t="s">
        <v>142</v>
      </c>
    </row>
    <row r="181" spans="2:21" ht="12" customHeight="1">
      <c r="B181" s="33" t="s">
        <v>634</v>
      </c>
      <c r="C181" s="34" t="s">
        <v>635</v>
      </c>
      <c r="D181" s="35" t="s">
        <v>636</v>
      </c>
      <c r="E181" s="35" t="s">
        <v>637</v>
      </c>
      <c r="F181" s="36" t="s">
        <v>135</v>
      </c>
      <c r="G181" s="34" t="s">
        <v>136</v>
      </c>
      <c r="H181" s="35" t="s">
        <v>155</v>
      </c>
      <c r="I181" s="37">
        <v>61.63428571428571</v>
      </c>
      <c r="J181" s="36" t="s">
        <v>147</v>
      </c>
      <c r="K181" s="38">
        <v>89.8</v>
      </c>
      <c r="L181" s="39">
        <v>10.9</v>
      </c>
      <c r="M181" s="34" t="s">
        <v>147</v>
      </c>
      <c r="N181" s="39">
        <v>20.9</v>
      </c>
      <c r="O181" s="34" t="s">
        <v>147</v>
      </c>
      <c r="P181" s="39">
        <v>49.7</v>
      </c>
      <c r="Q181" s="34" t="s">
        <v>147</v>
      </c>
      <c r="R181" s="39">
        <v>8.3000000000000007</v>
      </c>
      <c r="S181" s="34" t="s">
        <v>138</v>
      </c>
      <c r="T181" s="35" t="s">
        <v>170</v>
      </c>
      <c r="U181" s="35" t="s">
        <v>142</v>
      </c>
    </row>
    <row r="182" spans="2:21" ht="12" customHeight="1">
      <c r="B182" s="33" t="s">
        <v>638</v>
      </c>
      <c r="C182" s="34" t="s">
        <v>635</v>
      </c>
      <c r="D182" s="35" t="s">
        <v>639</v>
      </c>
      <c r="E182" s="35" t="s">
        <v>640</v>
      </c>
      <c r="F182" s="36" t="s">
        <v>602</v>
      </c>
      <c r="G182" s="34" t="s">
        <v>136</v>
      </c>
      <c r="H182" s="35" t="s">
        <v>155</v>
      </c>
      <c r="I182" s="37">
        <v>42.082418300653593</v>
      </c>
      <c r="J182" s="36" t="s">
        <v>147</v>
      </c>
      <c r="K182" s="38">
        <v>77.3</v>
      </c>
      <c r="L182" s="39">
        <v>11.4</v>
      </c>
      <c r="M182" s="34" t="s">
        <v>147</v>
      </c>
      <c r="N182" s="39">
        <v>25</v>
      </c>
      <c r="O182" s="34" t="s">
        <v>147</v>
      </c>
      <c r="P182" s="39">
        <v>40.9</v>
      </c>
      <c r="Q182" s="34" t="s">
        <v>147</v>
      </c>
      <c r="R182" s="39">
        <v>0</v>
      </c>
      <c r="S182" s="34" t="s">
        <v>138</v>
      </c>
      <c r="T182" s="35" t="s">
        <v>148</v>
      </c>
      <c r="U182" s="35" t="s">
        <v>142</v>
      </c>
    </row>
    <row r="183" spans="2:21" ht="12" customHeight="1">
      <c r="B183" s="33" t="s">
        <v>641</v>
      </c>
      <c r="C183" s="34" t="s">
        <v>635</v>
      </c>
      <c r="D183" s="35" t="s">
        <v>642</v>
      </c>
      <c r="E183" s="35" t="s">
        <v>643</v>
      </c>
      <c r="F183" s="36" t="s">
        <v>222</v>
      </c>
      <c r="G183" s="34" t="s">
        <v>136</v>
      </c>
      <c r="H183" s="35" t="s">
        <v>192</v>
      </c>
      <c r="I183" s="37">
        <v>2.8091155234657057</v>
      </c>
      <c r="J183" s="36" t="s">
        <v>147</v>
      </c>
      <c r="K183" s="38">
        <v>93.3</v>
      </c>
      <c r="L183" s="39">
        <v>9.1999999999999993</v>
      </c>
      <c r="M183" s="34" t="s">
        <v>138</v>
      </c>
      <c r="N183" s="39">
        <v>20.9</v>
      </c>
      <c r="O183" s="34" t="s">
        <v>147</v>
      </c>
      <c r="P183" s="39">
        <v>51.2</v>
      </c>
      <c r="Q183" s="34" t="s">
        <v>147</v>
      </c>
      <c r="R183" s="39">
        <v>12</v>
      </c>
      <c r="S183" s="34" t="s">
        <v>138</v>
      </c>
      <c r="T183" s="35" t="s">
        <v>148</v>
      </c>
      <c r="U183" s="35" t="s">
        <v>142</v>
      </c>
    </row>
    <row r="184" spans="2:21" ht="12" customHeight="1">
      <c r="B184" s="33" t="s">
        <v>644</v>
      </c>
      <c r="C184" s="34" t="s">
        <v>635</v>
      </c>
      <c r="D184" s="35" t="s">
        <v>645</v>
      </c>
      <c r="E184" s="35" t="s">
        <v>646</v>
      </c>
      <c r="F184" s="36" t="s">
        <v>135</v>
      </c>
      <c r="G184" s="34" t="s">
        <v>136</v>
      </c>
      <c r="H184" s="35" t="s">
        <v>137</v>
      </c>
      <c r="I184" s="37">
        <v>54.704295302013428</v>
      </c>
      <c r="J184" s="36" t="s">
        <v>147</v>
      </c>
      <c r="K184" s="38">
        <v>71.5</v>
      </c>
      <c r="L184" s="39">
        <v>10.3</v>
      </c>
      <c r="M184" s="34" t="s">
        <v>147</v>
      </c>
      <c r="N184" s="39">
        <v>13.8</v>
      </c>
      <c r="O184" s="34" t="s">
        <v>138</v>
      </c>
      <c r="P184" s="39">
        <v>47.4</v>
      </c>
      <c r="Q184" s="34" t="s">
        <v>147</v>
      </c>
      <c r="R184" s="39">
        <v>0</v>
      </c>
      <c r="S184" s="34" t="s">
        <v>138</v>
      </c>
      <c r="T184" s="35" t="s">
        <v>148</v>
      </c>
      <c r="U184" s="35" t="s">
        <v>142</v>
      </c>
    </row>
    <row r="185" spans="2:21" ht="12" customHeight="1">
      <c r="B185" s="33" t="s">
        <v>647</v>
      </c>
      <c r="C185" s="34" t="s">
        <v>635</v>
      </c>
      <c r="D185" s="35" t="s">
        <v>648</v>
      </c>
      <c r="E185" s="35" t="s">
        <v>649</v>
      </c>
      <c r="F185" s="36" t="s">
        <v>518</v>
      </c>
      <c r="G185" s="34" t="s">
        <v>136</v>
      </c>
      <c r="H185" s="35" t="s">
        <v>137</v>
      </c>
      <c r="I185" s="37">
        <v>60.337084548104954</v>
      </c>
      <c r="J185" s="36" t="s">
        <v>147</v>
      </c>
      <c r="K185" s="38">
        <v>94.1</v>
      </c>
      <c r="L185" s="39">
        <v>10.4</v>
      </c>
      <c r="M185" s="34" t="s">
        <v>147</v>
      </c>
      <c r="N185" s="39">
        <v>16.899999999999999</v>
      </c>
      <c r="O185" s="34" t="s">
        <v>138</v>
      </c>
      <c r="P185" s="39">
        <v>60</v>
      </c>
      <c r="Q185" s="34" t="s">
        <v>147</v>
      </c>
      <c r="R185" s="39">
        <v>6.8</v>
      </c>
      <c r="S185" s="34" t="s">
        <v>139</v>
      </c>
      <c r="T185" s="35" t="s">
        <v>166</v>
      </c>
      <c r="U185" s="35" t="s">
        <v>142</v>
      </c>
    </row>
    <row r="186" spans="2:21" ht="12" customHeight="1">
      <c r="B186" s="33" t="s">
        <v>650</v>
      </c>
      <c r="C186" s="34" t="s">
        <v>635</v>
      </c>
      <c r="D186" s="35" t="s">
        <v>651</v>
      </c>
      <c r="E186" s="35" t="s">
        <v>652</v>
      </c>
      <c r="F186" s="36" t="s">
        <v>146</v>
      </c>
      <c r="G186" s="34" t="s">
        <v>136</v>
      </c>
      <c r="H186" s="35" t="s">
        <v>192</v>
      </c>
      <c r="I186" s="37">
        <v>2.8474854651162782</v>
      </c>
      <c r="J186" s="36" t="s">
        <v>138</v>
      </c>
      <c r="K186" s="38">
        <v>67.5</v>
      </c>
      <c r="L186" s="39">
        <v>11</v>
      </c>
      <c r="M186" s="34" t="s">
        <v>147</v>
      </c>
      <c r="N186" s="39">
        <v>17</v>
      </c>
      <c r="O186" s="34" t="s">
        <v>147</v>
      </c>
      <c r="P186" s="39">
        <v>37.200000000000003</v>
      </c>
      <c r="Q186" s="34" t="s">
        <v>138</v>
      </c>
      <c r="R186" s="39">
        <v>2.2999999999999998</v>
      </c>
      <c r="S186" s="34" t="s">
        <v>138</v>
      </c>
      <c r="T186" s="35" t="s">
        <v>170</v>
      </c>
      <c r="U186" s="35" t="s">
        <v>235</v>
      </c>
    </row>
    <row r="187" spans="2:21" ht="12" customHeight="1">
      <c r="B187" s="33" t="s">
        <v>653</v>
      </c>
      <c r="C187" s="34" t="s">
        <v>635</v>
      </c>
      <c r="D187" s="35" t="s">
        <v>654</v>
      </c>
      <c r="E187" s="35" t="s">
        <v>655</v>
      </c>
      <c r="F187" s="36" t="s">
        <v>146</v>
      </c>
      <c r="G187" s="34" t="s">
        <v>136</v>
      </c>
      <c r="H187" s="35" t="s">
        <v>155</v>
      </c>
      <c r="I187" s="37">
        <v>64.680891089108911</v>
      </c>
      <c r="J187" s="36" t="s">
        <v>147</v>
      </c>
      <c r="K187" s="38">
        <v>86.5</v>
      </c>
      <c r="L187" s="39">
        <v>8.3000000000000007</v>
      </c>
      <c r="M187" s="34" t="s">
        <v>138</v>
      </c>
      <c r="N187" s="39">
        <v>19.2</v>
      </c>
      <c r="O187" s="34" t="s">
        <v>147</v>
      </c>
      <c r="P187" s="39">
        <v>50</v>
      </c>
      <c r="Q187" s="34" t="s">
        <v>147</v>
      </c>
      <c r="R187" s="39">
        <v>9</v>
      </c>
      <c r="S187" s="34" t="s">
        <v>138</v>
      </c>
      <c r="T187" s="35" t="s">
        <v>148</v>
      </c>
      <c r="U187" s="35" t="s">
        <v>142</v>
      </c>
    </row>
    <row r="188" spans="2:21" ht="12" customHeight="1">
      <c r="B188" s="33" t="s">
        <v>656</v>
      </c>
      <c r="C188" s="34" t="s">
        <v>635</v>
      </c>
      <c r="D188" s="35" t="s">
        <v>657</v>
      </c>
      <c r="E188" s="35" t="s">
        <v>658</v>
      </c>
      <c r="F188" s="36" t="s">
        <v>146</v>
      </c>
      <c r="G188" s="34" t="s">
        <v>136</v>
      </c>
      <c r="H188" s="35" t="s">
        <v>155</v>
      </c>
      <c r="I188" s="37">
        <v>63.611492537313438</v>
      </c>
      <c r="J188" s="36" t="s">
        <v>147</v>
      </c>
      <c r="K188" s="38">
        <v>97.8</v>
      </c>
      <c r="L188" s="39">
        <v>13</v>
      </c>
      <c r="M188" s="34" t="s">
        <v>147</v>
      </c>
      <c r="N188" s="39">
        <v>25</v>
      </c>
      <c r="O188" s="34" t="s">
        <v>147</v>
      </c>
      <c r="P188" s="39">
        <v>52.3</v>
      </c>
      <c r="Q188" s="34" t="s">
        <v>147</v>
      </c>
      <c r="R188" s="39">
        <v>7.5</v>
      </c>
      <c r="S188" s="34" t="s">
        <v>147</v>
      </c>
      <c r="T188" s="35" t="s">
        <v>148</v>
      </c>
      <c r="U188" s="35" t="s">
        <v>142</v>
      </c>
    </row>
    <row r="189" spans="2:21" ht="12" customHeight="1">
      <c r="B189" s="33" t="s">
        <v>659</v>
      </c>
      <c r="C189" s="34" t="s">
        <v>635</v>
      </c>
      <c r="D189" s="35" t="s">
        <v>660</v>
      </c>
      <c r="E189" s="35" t="s">
        <v>661</v>
      </c>
      <c r="F189" s="36" t="s">
        <v>146</v>
      </c>
      <c r="G189" s="34" t="s">
        <v>136</v>
      </c>
      <c r="H189" s="35" t="s">
        <v>137</v>
      </c>
      <c r="I189" s="37">
        <v>66.690909090909088</v>
      </c>
      <c r="J189" s="36" t="s">
        <v>147</v>
      </c>
      <c r="K189" s="38">
        <v>105.8</v>
      </c>
      <c r="L189" s="39">
        <v>13</v>
      </c>
      <c r="M189" s="34" t="s">
        <v>147</v>
      </c>
      <c r="N189" s="39">
        <v>24.8</v>
      </c>
      <c r="O189" s="34" t="s">
        <v>147</v>
      </c>
      <c r="P189" s="39">
        <v>59</v>
      </c>
      <c r="Q189" s="34" t="s">
        <v>147</v>
      </c>
      <c r="R189" s="39">
        <v>9</v>
      </c>
      <c r="S189" s="34" t="s">
        <v>147</v>
      </c>
      <c r="T189" s="35" t="s">
        <v>148</v>
      </c>
      <c r="U189" s="35" t="s">
        <v>142</v>
      </c>
    </row>
    <row r="190" spans="2:21" ht="12" customHeight="1">
      <c r="B190" s="33" t="s">
        <v>662</v>
      </c>
      <c r="C190" s="34" t="s">
        <v>635</v>
      </c>
      <c r="D190" s="35" t="s">
        <v>663</v>
      </c>
      <c r="E190" s="35" t="s">
        <v>664</v>
      </c>
      <c r="F190" s="36" t="s">
        <v>146</v>
      </c>
      <c r="G190" s="34" t="s">
        <v>136</v>
      </c>
      <c r="H190" s="35" t="s">
        <v>137</v>
      </c>
      <c r="I190" s="37">
        <v>57.121764705882349</v>
      </c>
      <c r="J190" s="36" t="s">
        <v>147</v>
      </c>
      <c r="K190" s="38">
        <v>101.6</v>
      </c>
      <c r="L190" s="39">
        <v>13.6</v>
      </c>
      <c r="M190" s="34" t="s">
        <v>147</v>
      </c>
      <c r="N190" s="39">
        <v>25</v>
      </c>
      <c r="O190" s="34" t="s">
        <v>147</v>
      </c>
      <c r="P190" s="39">
        <v>60</v>
      </c>
      <c r="Q190" s="34" t="s">
        <v>147</v>
      </c>
      <c r="R190" s="39">
        <v>3</v>
      </c>
      <c r="S190" s="34" t="s">
        <v>147</v>
      </c>
      <c r="T190" s="35" t="s">
        <v>148</v>
      </c>
      <c r="U190" s="35" t="s">
        <v>142</v>
      </c>
    </row>
    <row r="191" spans="2:21" ht="12" customHeight="1">
      <c r="B191" s="33" t="s">
        <v>665</v>
      </c>
      <c r="C191" s="34" t="s">
        <v>635</v>
      </c>
      <c r="D191" s="35" t="s">
        <v>666</v>
      </c>
      <c r="E191" s="35" t="s">
        <v>667</v>
      </c>
      <c r="F191" s="36" t="s">
        <v>146</v>
      </c>
      <c r="G191" s="34" t="s">
        <v>136</v>
      </c>
      <c r="H191" s="35" t="s">
        <v>155</v>
      </c>
      <c r="I191" s="37">
        <v>64.41503144654088</v>
      </c>
      <c r="J191" s="36" t="s">
        <v>147</v>
      </c>
      <c r="K191" s="38">
        <v>78.8</v>
      </c>
      <c r="L191" s="39">
        <v>4</v>
      </c>
      <c r="M191" s="34" t="s">
        <v>159</v>
      </c>
      <c r="N191" s="39">
        <v>24</v>
      </c>
      <c r="O191" s="34" t="s">
        <v>147</v>
      </c>
      <c r="P191" s="39">
        <v>47</v>
      </c>
      <c r="Q191" s="34" t="s">
        <v>147</v>
      </c>
      <c r="R191" s="39">
        <v>3.8</v>
      </c>
      <c r="S191" s="34" t="s">
        <v>138</v>
      </c>
      <c r="T191" s="35" t="s">
        <v>141</v>
      </c>
      <c r="U191" s="35" t="s">
        <v>142</v>
      </c>
    </row>
    <row r="192" spans="2:21" ht="12" customHeight="1">
      <c r="B192" s="33" t="s">
        <v>668</v>
      </c>
      <c r="C192" s="34" t="s">
        <v>635</v>
      </c>
      <c r="D192" s="35" t="s">
        <v>669</v>
      </c>
      <c r="E192" s="35" t="s">
        <v>670</v>
      </c>
      <c r="F192" s="36" t="s">
        <v>671</v>
      </c>
      <c r="G192" s="34" t="s">
        <v>136</v>
      </c>
      <c r="H192" s="35" t="s">
        <v>155</v>
      </c>
      <c r="I192" s="37"/>
      <c r="J192" s="36" t="s">
        <v>223</v>
      </c>
      <c r="K192" s="38"/>
      <c r="L192" s="39"/>
      <c r="M192" s="34"/>
      <c r="N192" s="39"/>
      <c r="O192" s="34"/>
      <c r="P192" s="39"/>
      <c r="Q192" s="34"/>
      <c r="R192" s="39"/>
      <c r="S192" s="34"/>
      <c r="T192" s="35" t="s">
        <v>224</v>
      </c>
      <c r="U192" s="35" t="s">
        <v>507</v>
      </c>
    </row>
    <row r="193" spans="2:21" ht="12" customHeight="1">
      <c r="B193" s="33" t="s">
        <v>672</v>
      </c>
      <c r="C193" s="34" t="s">
        <v>635</v>
      </c>
      <c r="D193" s="35" t="s">
        <v>673</v>
      </c>
      <c r="E193" s="35" t="s">
        <v>674</v>
      </c>
      <c r="F193" s="36" t="s">
        <v>518</v>
      </c>
      <c r="G193" s="34" t="s">
        <v>136</v>
      </c>
      <c r="H193" s="35" t="s">
        <v>137</v>
      </c>
      <c r="I193" s="37">
        <v>68.827617554858932</v>
      </c>
      <c r="J193" s="36" t="s">
        <v>138</v>
      </c>
      <c r="K193" s="38">
        <v>57.9</v>
      </c>
      <c r="L193" s="39">
        <v>12.4</v>
      </c>
      <c r="M193" s="34" t="s">
        <v>147</v>
      </c>
      <c r="N193" s="39">
        <v>22.6</v>
      </c>
      <c r="O193" s="34" t="s">
        <v>147</v>
      </c>
      <c r="P193" s="39">
        <v>20.6</v>
      </c>
      <c r="Q193" s="34" t="s">
        <v>140</v>
      </c>
      <c r="R193" s="39">
        <v>2.2999999999999998</v>
      </c>
      <c r="S193" s="34" t="s">
        <v>147</v>
      </c>
      <c r="T193" s="35" t="s">
        <v>148</v>
      </c>
      <c r="U193" s="35" t="s">
        <v>142</v>
      </c>
    </row>
    <row r="194" spans="2:21" ht="12" customHeight="1">
      <c r="B194" s="33" t="s">
        <v>675</v>
      </c>
      <c r="C194" s="34" t="s">
        <v>635</v>
      </c>
      <c r="D194" s="35" t="s">
        <v>676</v>
      </c>
      <c r="E194" s="35" t="s">
        <v>677</v>
      </c>
      <c r="F194" s="36" t="s">
        <v>146</v>
      </c>
      <c r="G194" s="34" t="s">
        <v>136</v>
      </c>
      <c r="H194" s="35" t="s">
        <v>155</v>
      </c>
      <c r="I194" s="37">
        <v>61.945584756898818</v>
      </c>
      <c r="J194" s="36" t="s">
        <v>147</v>
      </c>
      <c r="K194" s="38">
        <v>105.5</v>
      </c>
      <c r="L194" s="39">
        <v>13</v>
      </c>
      <c r="M194" s="34" t="s">
        <v>147</v>
      </c>
      <c r="N194" s="39">
        <v>25</v>
      </c>
      <c r="O194" s="34" t="s">
        <v>147</v>
      </c>
      <c r="P194" s="39">
        <v>57</v>
      </c>
      <c r="Q194" s="34" t="s">
        <v>147</v>
      </c>
      <c r="R194" s="39">
        <v>10.5</v>
      </c>
      <c r="S194" s="34" t="s">
        <v>147</v>
      </c>
      <c r="T194" s="35" t="s">
        <v>148</v>
      </c>
      <c r="U194" s="35" t="s">
        <v>142</v>
      </c>
    </row>
    <row r="195" spans="2:21" ht="12" customHeight="1">
      <c r="B195" s="33" t="s">
        <v>678</v>
      </c>
      <c r="C195" s="34" t="s">
        <v>635</v>
      </c>
      <c r="D195" s="35" t="s">
        <v>679</v>
      </c>
      <c r="E195" s="35" t="s">
        <v>680</v>
      </c>
      <c r="F195" s="36" t="s">
        <v>602</v>
      </c>
      <c r="G195" s="34" t="s">
        <v>136</v>
      </c>
      <c r="H195" s="35" t="s">
        <v>192</v>
      </c>
      <c r="I195" s="37"/>
      <c r="J195" s="36" t="s">
        <v>223</v>
      </c>
      <c r="K195" s="38"/>
      <c r="L195" s="39"/>
      <c r="M195" s="34"/>
      <c r="N195" s="39"/>
      <c r="O195" s="34"/>
      <c r="P195" s="39"/>
      <c r="Q195" s="34"/>
      <c r="R195" s="39"/>
      <c r="S195" s="34"/>
      <c r="T195" s="35" t="s">
        <v>224</v>
      </c>
      <c r="U195" s="35" t="s">
        <v>313</v>
      </c>
    </row>
    <row r="196" spans="2:21" ht="12" customHeight="1">
      <c r="B196" s="33" t="s">
        <v>681</v>
      </c>
      <c r="C196" s="34" t="s">
        <v>635</v>
      </c>
      <c r="D196" s="35" t="s">
        <v>682</v>
      </c>
      <c r="E196" s="35" t="s">
        <v>683</v>
      </c>
      <c r="F196" s="36" t="s">
        <v>135</v>
      </c>
      <c r="G196" s="34" t="s">
        <v>136</v>
      </c>
      <c r="H196" s="35" t="s">
        <v>137</v>
      </c>
      <c r="I196" s="37">
        <v>70.442511013215864</v>
      </c>
      <c r="J196" s="36" t="s">
        <v>147</v>
      </c>
      <c r="K196" s="38">
        <v>68.7</v>
      </c>
      <c r="L196" s="39">
        <v>8.1999999999999993</v>
      </c>
      <c r="M196" s="34" t="s">
        <v>138</v>
      </c>
      <c r="N196" s="39">
        <v>14.3</v>
      </c>
      <c r="O196" s="34" t="s">
        <v>138</v>
      </c>
      <c r="P196" s="39">
        <v>42.4</v>
      </c>
      <c r="Q196" s="34" t="s">
        <v>147</v>
      </c>
      <c r="R196" s="39">
        <v>3.8</v>
      </c>
      <c r="S196" s="34" t="s">
        <v>138</v>
      </c>
      <c r="T196" s="35" t="s">
        <v>141</v>
      </c>
      <c r="U196" s="35" t="s">
        <v>142</v>
      </c>
    </row>
    <row r="197" spans="2:21" ht="12" customHeight="1">
      <c r="B197" s="33" t="s">
        <v>684</v>
      </c>
      <c r="C197" s="34" t="s">
        <v>635</v>
      </c>
      <c r="D197" s="35" t="s">
        <v>685</v>
      </c>
      <c r="E197" s="35" t="s">
        <v>686</v>
      </c>
      <c r="F197" s="36" t="s">
        <v>518</v>
      </c>
      <c r="G197" s="34" t="s">
        <v>136</v>
      </c>
      <c r="H197" s="35" t="s">
        <v>137</v>
      </c>
      <c r="I197" s="37">
        <v>69.810633608815422</v>
      </c>
      <c r="J197" s="36" t="s">
        <v>147</v>
      </c>
      <c r="K197" s="38">
        <v>89.9</v>
      </c>
      <c r="L197" s="39">
        <v>10.199999999999999</v>
      </c>
      <c r="M197" s="34" t="s">
        <v>147</v>
      </c>
      <c r="N197" s="39">
        <v>19.100000000000001</v>
      </c>
      <c r="O197" s="34" t="s">
        <v>147</v>
      </c>
      <c r="P197" s="39">
        <v>51.6</v>
      </c>
      <c r="Q197" s="34" t="s">
        <v>147</v>
      </c>
      <c r="R197" s="39">
        <v>9</v>
      </c>
      <c r="S197" s="34" t="s">
        <v>147</v>
      </c>
      <c r="T197" s="35" t="s">
        <v>199</v>
      </c>
      <c r="U197" s="35" t="s">
        <v>142</v>
      </c>
    </row>
    <row r="198" spans="2:21" ht="12" customHeight="1">
      <c r="B198" s="33" t="s">
        <v>687</v>
      </c>
      <c r="C198" s="34" t="s">
        <v>635</v>
      </c>
      <c r="D198" s="35" t="s">
        <v>688</v>
      </c>
      <c r="E198" s="35" t="s">
        <v>689</v>
      </c>
      <c r="F198" s="36" t="s">
        <v>146</v>
      </c>
      <c r="G198" s="34" t="s">
        <v>136</v>
      </c>
      <c r="H198" s="35" t="s">
        <v>155</v>
      </c>
      <c r="I198" s="37">
        <v>57.325950413223147</v>
      </c>
      <c r="J198" s="36" t="s">
        <v>147</v>
      </c>
      <c r="K198" s="38">
        <v>101.4</v>
      </c>
      <c r="L198" s="39">
        <v>10.7</v>
      </c>
      <c r="M198" s="34" t="s">
        <v>147</v>
      </c>
      <c r="N198" s="39">
        <v>25</v>
      </c>
      <c r="O198" s="34" t="s">
        <v>147</v>
      </c>
      <c r="P198" s="39">
        <v>54.4</v>
      </c>
      <c r="Q198" s="34" t="s">
        <v>147</v>
      </c>
      <c r="R198" s="39">
        <v>11.3</v>
      </c>
      <c r="S198" s="34" t="s">
        <v>138</v>
      </c>
      <c r="T198" s="35" t="s">
        <v>148</v>
      </c>
      <c r="U198" s="35" t="s">
        <v>142</v>
      </c>
    </row>
    <row r="199" spans="2:21" ht="12" customHeight="1">
      <c r="B199" s="33" t="s">
        <v>690</v>
      </c>
      <c r="C199" s="34" t="s">
        <v>635</v>
      </c>
      <c r="D199" s="35" t="s">
        <v>691</v>
      </c>
      <c r="E199" s="35" t="s">
        <v>692</v>
      </c>
      <c r="F199" s="36" t="s">
        <v>146</v>
      </c>
      <c r="G199" s="34" t="s">
        <v>136</v>
      </c>
      <c r="H199" s="35" t="s">
        <v>137</v>
      </c>
      <c r="I199" s="37">
        <v>64.401379310344822</v>
      </c>
      <c r="J199" s="36" t="s">
        <v>147</v>
      </c>
      <c r="K199" s="38">
        <v>94</v>
      </c>
      <c r="L199" s="39">
        <v>12.3</v>
      </c>
      <c r="M199" s="34" t="s">
        <v>147</v>
      </c>
      <c r="N199" s="39">
        <v>25</v>
      </c>
      <c r="O199" s="34" t="s">
        <v>147</v>
      </c>
      <c r="P199" s="39">
        <v>52.9</v>
      </c>
      <c r="Q199" s="34" t="s">
        <v>147</v>
      </c>
      <c r="R199" s="39">
        <v>3.8</v>
      </c>
      <c r="S199" s="34" t="s">
        <v>147</v>
      </c>
      <c r="T199" s="35" t="s">
        <v>148</v>
      </c>
      <c r="U199" s="35" t="s">
        <v>142</v>
      </c>
    </row>
    <row r="200" spans="2:21" ht="12" customHeight="1">
      <c r="B200" s="33" t="s">
        <v>693</v>
      </c>
      <c r="C200" s="34" t="s">
        <v>635</v>
      </c>
      <c r="D200" s="35" t="s">
        <v>694</v>
      </c>
      <c r="E200" s="35" t="s">
        <v>695</v>
      </c>
      <c r="F200" s="36" t="s">
        <v>135</v>
      </c>
      <c r="G200" s="34" t="s">
        <v>136</v>
      </c>
      <c r="H200" s="35" t="s">
        <v>137</v>
      </c>
      <c r="I200" s="37">
        <v>66.823076923076925</v>
      </c>
      <c r="J200" s="36" t="s">
        <v>147</v>
      </c>
      <c r="K200" s="38">
        <v>96.8</v>
      </c>
      <c r="L200" s="39">
        <v>9.4</v>
      </c>
      <c r="M200" s="34" t="s">
        <v>138</v>
      </c>
      <c r="N200" s="39">
        <v>21.8</v>
      </c>
      <c r="O200" s="34" t="s">
        <v>147</v>
      </c>
      <c r="P200" s="39">
        <v>55.1</v>
      </c>
      <c r="Q200" s="34" t="s">
        <v>147</v>
      </c>
      <c r="R200" s="39">
        <v>10.5</v>
      </c>
      <c r="S200" s="34" t="s">
        <v>138</v>
      </c>
      <c r="T200" s="35" t="s">
        <v>148</v>
      </c>
      <c r="U200" s="35" t="s">
        <v>142</v>
      </c>
    </row>
    <row r="201" spans="2:21" ht="12" customHeight="1">
      <c r="B201" s="33" t="s">
        <v>696</v>
      </c>
      <c r="C201" s="34" t="s">
        <v>635</v>
      </c>
      <c r="D201" s="35" t="s">
        <v>697</v>
      </c>
      <c r="E201" s="35" t="s">
        <v>698</v>
      </c>
      <c r="F201" s="36" t="s">
        <v>602</v>
      </c>
      <c r="G201" s="34" t="s">
        <v>136</v>
      </c>
      <c r="H201" s="35" t="s">
        <v>192</v>
      </c>
      <c r="I201" s="37">
        <v>3.6763729508196721</v>
      </c>
      <c r="J201" s="36" t="s">
        <v>138</v>
      </c>
      <c r="K201" s="38">
        <v>66.099999999999994</v>
      </c>
      <c r="L201" s="39">
        <v>8.9</v>
      </c>
      <c r="M201" s="34" t="s">
        <v>138</v>
      </c>
      <c r="N201" s="39">
        <v>17.399999999999999</v>
      </c>
      <c r="O201" s="34" t="s">
        <v>147</v>
      </c>
      <c r="P201" s="39">
        <v>38.299999999999997</v>
      </c>
      <c r="Q201" s="34" t="s">
        <v>138</v>
      </c>
      <c r="R201" s="39">
        <v>1.5</v>
      </c>
      <c r="S201" s="34" t="s">
        <v>138</v>
      </c>
      <c r="T201" s="35" t="s">
        <v>148</v>
      </c>
      <c r="U201" s="35" t="s">
        <v>699</v>
      </c>
    </row>
    <row r="202" spans="2:21" ht="12" customHeight="1">
      <c r="B202" s="33" t="s">
        <v>700</v>
      </c>
      <c r="C202" s="34" t="s">
        <v>635</v>
      </c>
      <c r="D202" s="35" t="s">
        <v>701</v>
      </c>
      <c r="E202" s="35" t="s">
        <v>702</v>
      </c>
      <c r="F202" s="36" t="s">
        <v>191</v>
      </c>
      <c r="G202" s="34" t="s">
        <v>136</v>
      </c>
      <c r="H202" s="35" t="s">
        <v>192</v>
      </c>
      <c r="I202" s="37">
        <v>2.708045977011496</v>
      </c>
      <c r="J202" s="36" t="s">
        <v>223</v>
      </c>
      <c r="K202" s="38"/>
      <c r="L202" s="39"/>
      <c r="M202" s="34"/>
      <c r="N202" s="39"/>
      <c r="O202" s="34"/>
      <c r="P202" s="39"/>
      <c r="Q202" s="34"/>
      <c r="R202" s="39"/>
      <c r="S202" s="34"/>
      <c r="T202" s="35" t="s">
        <v>224</v>
      </c>
      <c r="U202" s="35" t="s">
        <v>142</v>
      </c>
    </row>
    <row r="203" spans="2:21" ht="12" customHeight="1">
      <c r="B203" s="33" t="s">
        <v>703</v>
      </c>
      <c r="C203" s="34" t="s">
        <v>635</v>
      </c>
      <c r="D203" s="35" t="s">
        <v>704</v>
      </c>
      <c r="E203" s="35" t="s">
        <v>705</v>
      </c>
      <c r="F203" s="36" t="s">
        <v>518</v>
      </c>
      <c r="G203" s="34" t="s">
        <v>136</v>
      </c>
      <c r="H203" s="35" t="s">
        <v>137</v>
      </c>
      <c r="I203" s="37">
        <v>67.045000000000002</v>
      </c>
      <c r="J203" s="36" t="s">
        <v>223</v>
      </c>
      <c r="K203" s="38"/>
      <c r="L203" s="39"/>
      <c r="M203" s="34"/>
      <c r="N203" s="39"/>
      <c r="O203" s="34"/>
      <c r="P203" s="39"/>
      <c r="Q203" s="34"/>
      <c r="R203" s="39"/>
      <c r="S203" s="34"/>
      <c r="T203" s="35" t="s">
        <v>224</v>
      </c>
      <c r="U203" s="35" t="s">
        <v>142</v>
      </c>
    </row>
    <row r="204" spans="2:21" ht="12" customHeight="1">
      <c r="B204" s="33" t="s">
        <v>706</v>
      </c>
      <c r="C204" s="34" t="s">
        <v>635</v>
      </c>
      <c r="D204" s="35" t="s">
        <v>707</v>
      </c>
      <c r="E204" s="35" t="s">
        <v>708</v>
      </c>
      <c r="F204" s="36" t="s">
        <v>602</v>
      </c>
      <c r="G204" s="34" t="s">
        <v>136</v>
      </c>
      <c r="H204" s="35" t="s">
        <v>192</v>
      </c>
      <c r="I204" s="37">
        <v>2.7944067796610166</v>
      </c>
      <c r="J204" s="36" t="s">
        <v>223</v>
      </c>
      <c r="K204" s="38"/>
      <c r="L204" s="39"/>
      <c r="M204" s="34"/>
      <c r="N204" s="39"/>
      <c r="O204" s="34"/>
      <c r="P204" s="39"/>
      <c r="Q204" s="34"/>
      <c r="R204" s="39"/>
      <c r="S204" s="34"/>
      <c r="T204" s="35" t="s">
        <v>224</v>
      </c>
      <c r="U204" s="35" t="s">
        <v>142</v>
      </c>
    </row>
    <row r="205" spans="2:21" ht="12" customHeight="1">
      <c r="B205" s="33" t="s">
        <v>709</v>
      </c>
      <c r="C205" s="34" t="s">
        <v>635</v>
      </c>
      <c r="D205" s="35" t="s">
        <v>710</v>
      </c>
      <c r="E205" s="35" t="s">
        <v>711</v>
      </c>
      <c r="F205" s="36" t="s">
        <v>712</v>
      </c>
      <c r="G205" s="34" t="s">
        <v>136</v>
      </c>
      <c r="H205" s="35" t="s">
        <v>192</v>
      </c>
      <c r="I205" s="37">
        <v>2.8560240963855423</v>
      </c>
      <c r="J205" s="36" t="s">
        <v>223</v>
      </c>
      <c r="K205" s="38"/>
      <c r="L205" s="39"/>
      <c r="M205" s="34"/>
      <c r="N205" s="39"/>
      <c r="O205" s="34"/>
      <c r="P205" s="39"/>
      <c r="Q205" s="34"/>
      <c r="R205" s="39"/>
      <c r="S205" s="34"/>
      <c r="T205" s="35" t="s">
        <v>224</v>
      </c>
      <c r="U205" s="35" t="s">
        <v>142</v>
      </c>
    </row>
    <row r="206" spans="2:21" ht="12" customHeight="1">
      <c r="B206" s="35" t="s">
        <v>713</v>
      </c>
      <c r="C206" s="34" t="s">
        <v>635</v>
      </c>
      <c r="D206" s="35" t="s">
        <v>714</v>
      </c>
      <c r="E206" s="35" t="s">
        <v>715</v>
      </c>
      <c r="F206" s="34" t="s">
        <v>222</v>
      </c>
      <c r="G206" s="34" t="s">
        <v>194</v>
      </c>
      <c r="H206" s="35" t="s">
        <v>195</v>
      </c>
      <c r="I206" s="37">
        <v>2.046017</v>
      </c>
      <c r="J206" s="34" t="s">
        <v>139</v>
      </c>
      <c r="K206" s="39">
        <v>48.9</v>
      </c>
      <c r="L206" s="39">
        <v>4.7</v>
      </c>
      <c r="M206" s="34" t="s">
        <v>159</v>
      </c>
      <c r="N206" s="39">
        <v>15.9</v>
      </c>
      <c r="O206" s="34" t="s">
        <v>138</v>
      </c>
      <c r="P206" s="39">
        <v>27.3</v>
      </c>
      <c r="Q206" s="34" t="s">
        <v>139</v>
      </c>
      <c r="R206" s="34">
        <v>1</v>
      </c>
      <c r="S206" s="34" t="s">
        <v>139</v>
      </c>
      <c r="T206" s="35" t="s">
        <v>141</v>
      </c>
      <c r="U206" s="35" t="s">
        <v>142</v>
      </c>
    </row>
    <row r="207" spans="2:21" ht="12" customHeight="1">
      <c r="B207" s="35" t="s">
        <v>716</v>
      </c>
      <c r="C207" s="34" t="s">
        <v>635</v>
      </c>
      <c r="D207" s="35" t="s">
        <v>717</v>
      </c>
      <c r="E207" s="35" t="s">
        <v>718</v>
      </c>
      <c r="F207" s="34" t="s">
        <v>146</v>
      </c>
      <c r="G207" s="34" t="s">
        <v>194</v>
      </c>
      <c r="H207" s="35" t="s">
        <v>195</v>
      </c>
      <c r="I207" s="37">
        <v>3.0481440000000002</v>
      </c>
      <c r="J207" s="34" t="s">
        <v>138</v>
      </c>
      <c r="K207" s="39">
        <v>64</v>
      </c>
      <c r="L207" s="39">
        <v>7.7</v>
      </c>
      <c r="M207" s="34" t="s">
        <v>139</v>
      </c>
      <c r="N207" s="39">
        <v>17.7</v>
      </c>
      <c r="O207" s="34" t="s">
        <v>147</v>
      </c>
      <c r="P207" s="39">
        <v>34.6</v>
      </c>
      <c r="Q207" s="34" t="s">
        <v>138</v>
      </c>
      <c r="R207" s="34">
        <v>4</v>
      </c>
      <c r="S207" s="34" t="s">
        <v>138</v>
      </c>
      <c r="T207" s="35" t="s">
        <v>170</v>
      </c>
      <c r="U207" s="35" t="s">
        <v>142</v>
      </c>
    </row>
    <row r="208" spans="2:21" ht="12" customHeight="1">
      <c r="B208" s="35" t="s">
        <v>719</v>
      </c>
      <c r="C208" s="34" t="s">
        <v>635</v>
      </c>
      <c r="D208" s="35" t="s">
        <v>720</v>
      </c>
      <c r="E208" s="35" t="s">
        <v>721</v>
      </c>
      <c r="F208" s="34" t="s">
        <v>146</v>
      </c>
      <c r="G208" s="34" t="s">
        <v>194</v>
      </c>
      <c r="H208" s="35" t="s">
        <v>195</v>
      </c>
      <c r="I208" s="37">
        <v>2.1120000000000001</v>
      </c>
      <c r="J208" s="34" t="s">
        <v>147</v>
      </c>
      <c r="K208" s="39">
        <v>78.400000000000006</v>
      </c>
      <c r="L208" s="39">
        <v>11.3</v>
      </c>
      <c r="M208" s="34" t="s">
        <v>147</v>
      </c>
      <c r="N208" s="39">
        <v>16.5</v>
      </c>
      <c r="O208" s="34" t="s">
        <v>138</v>
      </c>
      <c r="P208" s="39">
        <v>45.6</v>
      </c>
      <c r="Q208" s="34" t="s">
        <v>147</v>
      </c>
      <c r="R208" s="34">
        <v>5</v>
      </c>
      <c r="S208" s="34" t="s">
        <v>147</v>
      </c>
      <c r="T208" s="35" t="s">
        <v>170</v>
      </c>
      <c r="U208" s="35" t="s">
        <v>142</v>
      </c>
    </row>
    <row r="209" spans="2:21" ht="12" customHeight="1">
      <c r="B209" s="33" t="s">
        <v>722</v>
      </c>
      <c r="C209" s="34" t="s">
        <v>635</v>
      </c>
      <c r="D209" s="35" t="s">
        <v>723</v>
      </c>
      <c r="E209" s="35" t="s">
        <v>724</v>
      </c>
      <c r="F209" s="36" t="s">
        <v>146</v>
      </c>
      <c r="G209" s="34" t="s">
        <v>136</v>
      </c>
      <c r="H209" s="35" t="s">
        <v>137</v>
      </c>
      <c r="I209" s="37">
        <v>40.452558139534887</v>
      </c>
      <c r="J209" s="36" t="s">
        <v>147</v>
      </c>
      <c r="K209" s="38">
        <v>79.900000000000006</v>
      </c>
      <c r="L209" s="39">
        <v>11.4</v>
      </c>
      <c r="M209" s="34" t="s">
        <v>147</v>
      </c>
      <c r="N209" s="39">
        <v>13.5</v>
      </c>
      <c r="O209" s="34" t="s">
        <v>138</v>
      </c>
      <c r="P209" s="39">
        <v>53.5</v>
      </c>
      <c r="Q209" s="34" t="s">
        <v>147</v>
      </c>
      <c r="R209" s="39">
        <v>1.5</v>
      </c>
      <c r="S209" s="34" t="s">
        <v>138</v>
      </c>
      <c r="T209" s="35" t="s">
        <v>170</v>
      </c>
      <c r="U209" s="35" t="s">
        <v>142</v>
      </c>
    </row>
    <row r="210" spans="2:21" ht="12" customHeight="1">
      <c r="B210" s="35" t="s">
        <v>725</v>
      </c>
      <c r="C210" s="34" t="s">
        <v>635</v>
      </c>
      <c r="D210" s="35" t="s">
        <v>726</v>
      </c>
      <c r="E210" s="35" t="s">
        <v>727</v>
      </c>
      <c r="F210" s="34" t="s">
        <v>222</v>
      </c>
      <c r="G210" s="34" t="s">
        <v>194</v>
      </c>
      <c r="H210" s="35" t="s">
        <v>195</v>
      </c>
      <c r="I210" s="37">
        <v>1.95939</v>
      </c>
      <c r="J210" s="34" t="s">
        <v>147</v>
      </c>
      <c r="K210" s="39">
        <v>86.7</v>
      </c>
      <c r="L210" s="39">
        <v>12.2</v>
      </c>
      <c r="M210" s="34" t="s">
        <v>147</v>
      </c>
      <c r="N210" s="39">
        <v>15.1</v>
      </c>
      <c r="O210" s="34" t="s">
        <v>138</v>
      </c>
      <c r="P210" s="39">
        <v>49.4</v>
      </c>
      <c r="Q210" s="34" t="s">
        <v>147</v>
      </c>
      <c r="R210" s="34">
        <v>10</v>
      </c>
      <c r="S210" s="34" t="s">
        <v>147</v>
      </c>
      <c r="T210" s="35" t="s">
        <v>170</v>
      </c>
      <c r="U210" s="35" t="s">
        <v>142</v>
      </c>
    </row>
    <row r="211" spans="2:21" ht="12" customHeight="1">
      <c r="B211" s="33" t="s">
        <v>728</v>
      </c>
      <c r="C211" s="34" t="s">
        <v>635</v>
      </c>
      <c r="D211" s="35" t="s">
        <v>729</v>
      </c>
      <c r="E211" s="35" t="s">
        <v>730</v>
      </c>
      <c r="F211" s="36" t="s">
        <v>184</v>
      </c>
      <c r="G211" s="34" t="s">
        <v>136</v>
      </c>
      <c r="H211" s="35" t="s">
        <v>192</v>
      </c>
      <c r="I211" s="37">
        <v>3.4262213740458014</v>
      </c>
      <c r="J211" s="36" t="s">
        <v>138</v>
      </c>
      <c r="K211" s="38">
        <v>58.3</v>
      </c>
      <c r="L211" s="39">
        <v>13.7</v>
      </c>
      <c r="M211" s="34" t="s">
        <v>147</v>
      </c>
      <c r="N211" s="39">
        <v>20.8</v>
      </c>
      <c r="O211" s="34" t="s">
        <v>147</v>
      </c>
      <c r="P211" s="39">
        <v>23.8</v>
      </c>
      <c r="Q211" s="34" t="s">
        <v>140</v>
      </c>
      <c r="R211" s="39">
        <v>0</v>
      </c>
      <c r="S211" s="34" t="s">
        <v>139</v>
      </c>
      <c r="T211" s="35" t="s">
        <v>166</v>
      </c>
      <c r="U211" s="35" t="s">
        <v>142</v>
      </c>
    </row>
    <row r="212" spans="2:21" ht="12" customHeight="1">
      <c r="B212" s="35" t="s">
        <v>728</v>
      </c>
      <c r="C212" s="34" t="s">
        <v>635</v>
      </c>
      <c r="D212" s="35" t="s">
        <v>729</v>
      </c>
      <c r="E212" s="35" t="s">
        <v>731</v>
      </c>
      <c r="F212" s="34" t="s">
        <v>184</v>
      </c>
      <c r="G212" s="34" t="s">
        <v>194</v>
      </c>
      <c r="H212" s="35" t="s">
        <v>195</v>
      </c>
      <c r="I212" s="37">
        <v>2.9667699999999999</v>
      </c>
      <c r="J212" s="34" t="s">
        <v>147</v>
      </c>
      <c r="K212" s="39">
        <v>78.599999999999994</v>
      </c>
      <c r="L212" s="39">
        <v>14.3</v>
      </c>
      <c r="M212" s="34" t="s">
        <v>147</v>
      </c>
      <c r="N212" s="39">
        <v>19.5</v>
      </c>
      <c r="O212" s="34" t="s">
        <v>147</v>
      </c>
      <c r="P212" s="39">
        <v>44.8</v>
      </c>
      <c r="Q212" s="34" t="s">
        <v>147</v>
      </c>
      <c r="R212" s="34">
        <v>0</v>
      </c>
      <c r="S212" s="34" t="s">
        <v>147</v>
      </c>
      <c r="T212" s="35" t="s">
        <v>166</v>
      </c>
      <c r="U212" s="35" t="s">
        <v>142</v>
      </c>
    </row>
    <row r="213" spans="2:21" ht="12" customHeight="1">
      <c r="B213" s="33" t="s">
        <v>732</v>
      </c>
      <c r="C213" s="34" t="s">
        <v>635</v>
      </c>
      <c r="D213" s="35" t="s">
        <v>733</v>
      </c>
      <c r="E213" s="35" t="s">
        <v>734</v>
      </c>
      <c r="F213" s="36" t="s">
        <v>184</v>
      </c>
      <c r="G213" s="34" t="s">
        <v>136</v>
      </c>
      <c r="H213" s="35" t="s">
        <v>192</v>
      </c>
      <c r="I213" s="37"/>
      <c r="J213" s="36" t="s">
        <v>223</v>
      </c>
      <c r="K213" s="38"/>
      <c r="L213" s="39"/>
      <c r="M213" s="34"/>
      <c r="N213" s="39"/>
      <c r="O213" s="34"/>
      <c r="P213" s="39"/>
      <c r="Q213" s="34"/>
      <c r="R213" s="39"/>
      <c r="S213" s="34"/>
      <c r="T213" s="35" t="s">
        <v>199</v>
      </c>
      <c r="U213" s="35" t="s">
        <v>507</v>
      </c>
    </row>
    <row r="214" spans="2:21" ht="12" customHeight="1">
      <c r="B214" s="35" t="s">
        <v>732</v>
      </c>
      <c r="C214" s="34" t="s">
        <v>635</v>
      </c>
      <c r="D214" s="35" t="s">
        <v>733</v>
      </c>
      <c r="E214" s="35" t="s">
        <v>734</v>
      </c>
      <c r="F214" s="34" t="s">
        <v>184</v>
      </c>
      <c r="G214" s="34" t="s">
        <v>194</v>
      </c>
      <c r="H214" s="35" t="s">
        <v>195</v>
      </c>
      <c r="I214" s="37">
        <v>2.0191129999999999</v>
      </c>
      <c r="J214" s="34" t="s">
        <v>140</v>
      </c>
      <c r="K214" s="39">
        <v>41.6</v>
      </c>
      <c r="L214" s="39">
        <v>5.8</v>
      </c>
      <c r="M214" s="34" t="s">
        <v>140</v>
      </c>
      <c r="N214" s="39">
        <v>12.5</v>
      </c>
      <c r="O214" s="34" t="s">
        <v>139</v>
      </c>
      <c r="P214" s="39">
        <v>23.3</v>
      </c>
      <c r="Q214" s="34" t="s">
        <v>140</v>
      </c>
      <c r="R214" s="34">
        <v>0</v>
      </c>
      <c r="S214" s="34" t="s">
        <v>139</v>
      </c>
      <c r="T214" s="35" t="s">
        <v>199</v>
      </c>
      <c r="U214" s="35" t="s">
        <v>507</v>
      </c>
    </row>
    <row r="215" spans="2:21" ht="12" customHeight="1">
      <c r="B215" s="35" t="s">
        <v>735</v>
      </c>
      <c r="C215" s="34" t="s">
        <v>635</v>
      </c>
      <c r="D215" s="35" t="s">
        <v>736</v>
      </c>
      <c r="E215" s="35" t="s">
        <v>737</v>
      </c>
      <c r="F215" s="34" t="s">
        <v>146</v>
      </c>
      <c r="G215" s="34" t="s">
        <v>194</v>
      </c>
      <c r="H215" s="35" t="s">
        <v>195</v>
      </c>
      <c r="I215" s="37">
        <v>1.951071</v>
      </c>
      <c r="J215" s="34" t="s">
        <v>147</v>
      </c>
      <c r="K215" s="39">
        <v>74.8</v>
      </c>
      <c r="L215" s="39">
        <v>6.2</v>
      </c>
      <c r="M215" s="34" t="s">
        <v>140</v>
      </c>
      <c r="N215" s="39">
        <v>15.4</v>
      </c>
      <c r="O215" s="34" t="s">
        <v>138</v>
      </c>
      <c r="P215" s="39">
        <v>44.2</v>
      </c>
      <c r="Q215" s="34" t="s">
        <v>147</v>
      </c>
      <c r="R215" s="34">
        <v>9</v>
      </c>
      <c r="S215" s="34" t="s">
        <v>147</v>
      </c>
      <c r="T215" s="35" t="s">
        <v>141</v>
      </c>
      <c r="U215" s="35" t="s">
        <v>142</v>
      </c>
    </row>
    <row r="216" spans="2:21" ht="12" customHeight="1">
      <c r="B216" s="35" t="s">
        <v>738</v>
      </c>
      <c r="C216" s="34" t="s">
        <v>635</v>
      </c>
      <c r="D216" s="35" t="s">
        <v>739</v>
      </c>
      <c r="E216" s="35" t="s">
        <v>740</v>
      </c>
      <c r="F216" s="34" t="s">
        <v>135</v>
      </c>
      <c r="G216" s="34" t="s">
        <v>194</v>
      </c>
      <c r="H216" s="35" t="s">
        <v>195</v>
      </c>
      <c r="I216" s="37"/>
      <c r="J216" s="34"/>
      <c r="K216" s="39"/>
      <c r="L216" s="39"/>
      <c r="M216" s="34"/>
      <c r="N216" s="39"/>
      <c r="O216" s="34"/>
      <c r="P216" s="39"/>
      <c r="Q216" s="34"/>
      <c r="R216" s="34">
        <v>4</v>
      </c>
      <c r="S216" s="34" t="s">
        <v>223</v>
      </c>
      <c r="T216" s="35" t="s">
        <v>223</v>
      </c>
      <c r="U216" s="35" t="s">
        <v>142</v>
      </c>
    </row>
    <row r="217" spans="2:21" ht="12" customHeight="1">
      <c r="B217" s="33" t="s">
        <v>741</v>
      </c>
      <c r="C217" s="34" t="s">
        <v>635</v>
      </c>
      <c r="D217" s="35" t="s">
        <v>742</v>
      </c>
      <c r="E217" s="35" t="s">
        <v>743</v>
      </c>
      <c r="F217" s="36" t="s">
        <v>146</v>
      </c>
      <c r="G217" s="34" t="s">
        <v>136</v>
      </c>
      <c r="H217" s="35" t="s">
        <v>192</v>
      </c>
      <c r="I217" s="37">
        <v>3.1337354651162821</v>
      </c>
      <c r="J217" s="36" t="s">
        <v>147</v>
      </c>
      <c r="K217" s="38">
        <v>80</v>
      </c>
      <c r="L217" s="39">
        <v>13.2</v>
      </c>
      <c r="M217" s="34" t="s">
        <v>147</v>
      </c>
      <c r="N217" s="39">
        <v>21.6</v>
      </c>
      <c r="O217" s="34" t="s">
        <v>147</v>
      </c>
      <c r="P217" s="39">
        <v>39.9</v>
      </c>
      <c r="Q217" s="34" t="s">
        <v>138</v>
      </c>
      <c r="R217" s="39">
        <v>5.3</v>
      </c>
      <c r="S217" s="34" t="s">
        <v>147</v>
      </c>
      <c r="T217" s="35" t="s">
        <v>170</v>
      </c>
      <c r="U217" s="35" t="s">
        <v>142</v>
      </c>
    </row>
    <row r="218" spans="2:21" ht="12" customHeight="1">
      <c r="B218" s="33" t="s">
        <v>744</v>
      </c>
      <c r="C218" s="34" t="s">
        <v>635</v>
      </c>
      <c r="D218" s="35" t="s">
        <v>745</v>
      </c>
      <c r="E218" s="35" t="s">
        <v>746</v>
      </c>
      <c r="F218" s="36" t="s">
        <v>146</v>
      </c>
      <c r="G218" s="34" t="s">
        <v>136</v>
      </c>
      <c r="H218" s="35" t="s">
        <v>137</v>
      </c>
      <c r="I218" s="37">
        <v>53.213720930232554</v>
      </c>
      <c r="J218" s="36" t="s">
        <v>147</v>
      </c>
      <c r="K218" s="38">
        <v>76.900000000000006</v>
      </c>
      <c r="L218" s="39">
        <v>12.8</v>
      </c>
      <c r="M218" s="34" t="s">
        <v>147</v>
      </c>
      <c r="N218" s="39">
        <v>11.7</v>
      </c>
      <c r="O218" s="34" t="s">
        <v>139</v>
      </c>
      <c r="P218" s="39">
        <v>48.6</v>
      </c>
      <c r="Q218" s="34" t="s">
        <v>147</v>
      </c>
      <c r="R218" s="39">
        <v>3.8</v>
      </c>
      <c r="S218" s="34" t="s">
        <v>139</v>
      </c>
      <c r="T218" s="35" t="s">
        <v>141</v>
      </c>
      <c r="U218" s="35" t="s">
        <v>142</v>
      </c>
    </row>
    <row r="219" spans="2:21" ht="12" customHeight="1">
      <c r="B219" s="33" t="s">
        <v>747</v>
      </c>
      <c r="C219" s="34" t="s">
        <v>748</v>
      </c>
      <c r="D219" s="35" t="s">
        <v>749</v>
      </c>
      <c r="E219" s="35" t="s">
        <v>750</v>
      </c>
      <c r="F219" s="36" t="s">
        <v>222</v>
      </c>
      <c r="G219" s="34" t="s">
        <v>136</v>
      </c>
      <c r="H219" s="35" t="s">
        <v>137</v>
      </c>
      <c r="I219" s="37">
        <v>62.259831932773118</v>
      </c>
      <c r="J219" s="36" t="s">
        <v>147</v>
      </c>
      <c r="K219" s="38">
        <v>81.599999999999994</v>
      </c>
      <c r="L219" s="39">
        <v>9.5</v>
      </c>
      <c r="M219" s="34" t="s">
        <v>138</v>
      </c>
      <c r="N219" s="39">
        <v>16.8</v>
      </c>
      <c r="O219" s="34" t="s">
        <v>138</v>
      </c>
      <c r="P219" s="39">
        <v>49.3</v>
      </c>
      <c r="Q219" s="34" t="s">
        <v>147</v>
      </c>
      <c r="R219" s="39">
        <v>6</v>
      </c>
      <c r="S219" s="34" t="s">
        <v>138</v>
      </c>
      <c r="T219" s="35" t="s">
        <v>148</v>
      </c>
      <c r="U219" s="35" t="s">
        <v>142</v>
      </c>
    </row>
    <row r="220" spans="2:21" ht="12" customHeight="1">
      <c r="B220" s="33" t="s">
        <v>751</v>
      </c>
      <c r="C220" s="34" t="s">
        <v>748</v>
      </c>
      <c r="D220" s="35" t="s">
        <v>752</v>
      </c>
      <c r="E220" s="35" t="s">
        <v>753</v>
      </c>
      <c r="F220" s="36" t="s">
        <v>146</v>
      </c>
      <c r="G220" s="34" t="s">
        <v>136</v>
      </c>
      <c r="H220" s="35" t="s">
        <v>137</v>
      </c>
      <c r="I220" s="37">
        <v>63.405000000000001</v>
      </c>
      <c r="J220" s="36" t="s">
        <v>147</v>
      </c>
      <c r="K220" s="38">
        <v>79.7</v>
      </c>
      <c r="L220" s="39">
        <v>10.4</v>
      </c>
      <c r="M220" s="34" t="s">
        <v>147</v>
      </c>
      <c r="N220" s="39">
        <v>18</v>
      </c>
      <c r="O220" s="34" t="s">
        <v>147</v>
      </c>
      <c r="P220" s="39">
        <v>44.5</v>
      </c>
      <c r="Q220" s="34" t="s">
        <v>147</v>
      </c>
      <c r="R220" s="39">
        <v>6.8</v>
      </c>
      <c r="S220" s="34" t="s">
        <v>138</v>
      </c>
      <c r="T220" s="35" t="s">
        <v>148</v>
      </c>
      <c r="U220" s="35" t="s">
        <v>142</v>
      </c>
    </row>
    <row r="221" spans="2:21" ht="12" customHeight="1">
      <c r="B221" s="33" t="s">
        <v>754</v>
      </c>
      <c r="C221" s="34" t="s">
        <v>748</v>
      </c>
      <c r="D221" s="35" t="s">
        <v>755</v>
      </c>
      <c r="E221" s="35" t="s">
        <v>756</v>
      </c>
      <c r="F221" s="36" t="s">
        <v>222</v>
      </c>
      <c r="G221" s="34" t="s">
        <v>136</v>
      </c>
      <c r="H221" s="35" t="s">
        <v>137</v>
      </c>
      <c r="I221" s="37">
        <v>60.259350649350651</v>
      </c>
      <c r="J221" s="36" t="s">
        <v>138</v>
      </c>
      <c r="K221" s="38">
        <v>65.2</v>
      </c>
      <c r="L221" s="39">
        <v>7.7</v>
      </c>
      <c r="M221" s="34" t="s">
        <v>139</v>
      </c>
      <c r="N221" s="39">
        <v>13.6</v>
      </c>
      <c r="O221" s="34" t="s">
        <v>138</v>
      </c>
      <c r="P221" s="39">
        <v>40.9</v>
      </c>
      <c r="Q221" s="34" t="s">
        <v>147</v>
      </c>
      <c r="R221" s="39">
        <v>3</v>
      </c>
      <c r="S221" s="34" t="s">
        <v>138</v>
      </c>
      <c r="T221" s="35" t="s">
        <v>148</v>
      </c>
      <c r="U221" s="35" t="s">
        <v>142</v>
      </c>
    </row>
    <row r="222" spans="2:21" ht="12" customHeight="1">
      <c r="B222" s="33" t="s">
        <v>757</v>
      </c>
      <c r="C222" s="34" t="s">
        <v>748</v>
      </c>
      <c r="D222" s="35" t="s">
        <v>758</v>
      </c>
      <c r="E222" s="35" t="s">
        <v>759</v>
      </c>
      <c r="F222" s="36" t="s">
        <v>671</v>
      </c>
      <c r="G222" s="34" t="s">
        <v>136</v>
      </c>
      <c r="H222" s="35" t="s">
        <v>137</v>
      </c>
      <c r="I222" s="37">
        <v>60.331940298507462</v>
      </c>
      <c r="J222" s="36" t="s">
        <v>147</v>
      </c>
      <c r="K222" s="38">
        <v>83</v>
      </c>
      <c r="L222" s="39">
        <v>8.5</v>
      </c>
      <c r="M222" s="34" t="s">
        <v>138</v>
      </c>
      <c r="N222" s="39">
        <v>15.4</v>
      </c>
      <c r="O222" s="34" t="s">
        <v>138</v>
      </c>
      <c r="P222" s="39">
        <v>50.8</v>
      </c>
      <c r="Q222" s="34" t="s">
        <v>147</v>
      </c>
      <c r="R222" s="39">
        <v>8.3000000000000007</v>
      </c>
      <c r="S222" s="34" t="s">
        <v>138</v>
      </c>
      <c r="T222" s="35" t="s">
        <v>148</v>
      </c>
      <c r="U222" s="35" t="s">
        <v>142</v>
      </c>
    </row>
    <row r="223" spans="2:21" ht="12" customHeight="1">
      <c r="B223" s="33" t="s">
        <v>760</v>
      </c>
      <c r="C223" s="34" t="s">
        <v>748</v>
      </c>
      <c r="D223" s="35" t="s">
        <v>761</v>
      </c>
      <c r="E223" s="35" t="s">
        <v>762</v>
      </c>
      <c r="F223" s="36" t="s">
        <v>146</v>
      </c>
      <c r="G223" s="34" t="s">
        <v>136</v>
      </c>
      <c r="H223" s="35" t="s">
        <v>137</v>
      </c>
      <c r="I223" s="37">
        <v>60.45663366336634</v>
      </c>
      <c r="J223" s="36" t="s">
        <v>147</v>
      </c>
      <c r="K223" s="38">
        <v>84</v>
      </c>
      <c r="L223" s="39">
        <v>9</v>
      </c>
      <c r="M223" s="34" t="s">
        <v>138</v>
      </c>
      <c r="N223" s="39">
        <v>14.9</v>
      </c>
      <c r="O223" s="34" t="s">
        <v>138</v>
      </c>
      <c r="P223" s="39">
        <v>48.1</v>
      </c>
      <c r="Q223" s="34" t="s">
        <v>147</v>
      </c>
      <c r="R223" s="39">
        <v>12</v>
      </c>
      <c r="S223" s="34" t="s">
        <v>138</v>
      </c>
      <c r="T223" s="35" t="s">
        <v>170</v>
      </c>
      <c r="U223" s="35" t="s">
        <v>313</v>
      </c>
    </row>
    <row r="224" spans="2:21" ht="12" customHeight="1">
      <c r="B224" s="33" t="s">
        <v>763</v>
      </c>
      <c r="C224" s="34" t="s">
        <v>748</v>
      </c>
      <c r="D224" s="35" t="s">
        <v>764</v>
      </c>
      <c r="E224" s="35" t="s">
        <v>765</v>
      </c>
      <c r="F224" s="36" t="s">
        <v>222</v>
      </c>
      <c r="G224" s="34" t="s">
        <v>136</v>
      </c>
      <c r="H224" s="35" t="s">
        <v>137</v>
      </c>
      <c r="I224" s="37">
        <v>58.447094017094017</v>
      </c>
      <c r="J224" s="36" t="s">
        <v>147</v>
      </c>
      <c r="K224" s="38">
        <v>73.2</v>
      </c>
      <c r="L224" s="39">
        <v>10.7</v>
      </c>
      <c r="M224" s="34" t="s">
        <v>147</v>
      </c>
      <c r="N224" s="39">
        <v>14.6</v>
      </c>
      <c r="O224" s="34" t="s">
        <v>138</v>
      </c>
      <c r="P224" s="39">
        <v>43.4</v>
      </c>
      <c r="Q224" s="34" t="s">
        <v>147</v>
      </c>
      <c r="R224" s="39">
        <v>4.5</v>
      </c>
      <c r="S224" s="34" t="s">
        <v>147</v>
      </c>
      <c r="T224" s="35" t="s">
        <v>148</v>
      </c>
      <c r="U224" s="35" t="s">
        <v>142</v>
      </c>
    </row>
    <row r="225" spans="2:21" ht="12" customHeight="1">
      <c r="B225" s="33" t="s">
        <v>766</v>
      </c>
      <c r="C225" s="34" t="s">
        <v>748</v>
      </c>
      <c r="D225" s="35" t="s">
        <v>767</v>
      </c>
      <c r="E225" s="35" t="s">
        <v>768</v>
      </c>
      <c r="F225" s="36" t="s">
        <v>222</v>
      </c>
      <c r="G225" s="34" t="s">
        <v>136</v>
      </c>
      <c r="H225" s="35" t="s">
        <v>137</v>
      </c>
      <c r="I225" s="37">
        <v>61.149756097560974</v>
      </c>
      <c r="J225" s="36" t="s">
        <v>147</v>
      </c>
      <c r="K225" s="38">
        <v>82.5</v>
      </c>
      <c r="L225" s="39">
        <v>8.8000000000000007</v>
      </c>
      <c r="M225" s="34" t="s">
        <v>138</v>
      </c>
      <c r="N225" s="39">
        <v>13.5</v>
      </c>
      <c r="O225" s="34" t="s">
        <v>138</v>
      </c>
      <c r="P225" s="39">
        <v>55.7</v>
      </c>
      <c r="Q225" s="34" t="s">
        <v>147</v>
      </c>
      <c r="R225" s="39">
        <v>4.5</v>
      </c>
      <c r="S225" s="34" t="s">
        <v>138</v>
      </c>
      <c r="T225" s="35" t="s">
        <v>170</v>
      </c>
      <c r="U225" s="35" t="s">
        <v>142</v>
      </c>
    </row>
    <row r="226" spans="2:21" ht="12" customHeight="1">
      <c r="B226" s="33" t="s">
        <v>769</v>
      </c>
      <c r="C226" s="34" t="s">
        <v>748</v>
      </c>
      <c r="D226" s="35" t="s">
        <v>770</v>
      </c>
      <c r="E226" s="35" t="s">
        <v>771</v>
      </c>
      <c r="F226" s="36" t="s">
        <v>222</v>
      </c>
      <c r="G226" s="34" t="s">
        <v>136</v>
      </c>
      <c r="H226" s="35" t="s">
        <v>137</v>
      </c>
      <c r="I226" s="37">
        <v>61.318598130841124</v>
      </c>
      <c r="J226" s="36" t="s">
        <v>147</v>
      </c>
      <c r="K226" s="38">
        <v>93.2</v>
      </c>
      <c r="L226" s="39">
        <v>9.8000000000000007</v>
      </c>
      <c r="M226" s="34" t="s">
        <v>138</v>
      </c>
      <c r="N226" s="39">
        <v>17.399999999999999</v>
      </c>
      <c r="O226" s="34" t="s">
        <v>147</v>
      </c>
      <c r="P226" s="39">
        <v>60</v>
      </c>
      <c r="Q226" s="34" t="s">
        <v>147</v>
      </c>
      <c r="R226" s="39">
        <v>6</v>
      </c>
      <c r="S226" s="34" t="s">
        <v>138</v>
      </c>
      <c r="T226" s="35" t="s">
        <v>170</v>
      </c>
      <c r="U226" s="35" t="s">
        <v>142</v>
      </c>
    </row>
    <row r="227" spans="2:21" ht="12" customHeight="1">
      <c r="B227" s="33" t="s">
        <v>772</v>
      </c>
      <c r="C227" s="34" t="s">
        <v>748</v>
      </c>
      <c r="D227" s="35" t="s">
        <v>773</v>
      </c>
      <c r="E227" s="35" t="s">
        <v>774</v>
      </c>
      <c r="F227" s="36" t="s">
        <v>146</v>
      </c>
      <c r="G227" s="34" t="s">
        <v>136</v>
      </c>
      <c r="H227" s="35" t="s">
        <v>137</v>
      </c>
      <c r="I227" s="37">
        <v>65.974074074074068</v>
      </c>
      <c r="J227" s="36" t="s">
        <v>147</v>
      </c>
      <c r="K227" s="38">
        <v>90.2</v>
      </c>
      <c r="L227" s="39">
        <v>11.3</v>
      </c>
      <c r="M227" s="34" t="s">
        <v>147</v>
      </c>
      <c r="N227" s="39">
        <v>24.4</v>
      </c>
      <c r="O227" s="34" t="s">
        <v>147</v>
      </c>
      <c r="P227" s="39">
        <v>47</v>
      </c>
      <c r="Q227" s="34" t="s">
        <v>147</v>
      </c>
      <c r="R227" s="39">
        <v>7.5</v>
      </c>
      <c r="S227" s="34" t="s">
        <v>147</v>
      </c>
      <c r="T227" s="35" t="s">
        <v>148</v>
      </c>
      <c r="U227" s="35" t="s">
        <v>142</v>
      </c>
    </row>
    <row r="228" spans="2:21" ht="12" customHeight="1">
      <c r="B228" s="33" t="s">
        <v>775</v>
      </c>
      <c r="C228" s="34" t="s">
        <v>748</v>
      </c>
      <c r="D228" s="35" t="s">
        <v>776</v>
      </c>
      <c r="E228" s="35" t="s">
        <v>777</v>
      </c>
      <c r="F228" s="36" t="s">
        <v>518</v>
      </c>
      <c r="G228" s="34" t="s">
        <v>136</v>
      </c>
      <c r="H228" s="35" t="s">
        <v>192</v>
      </c>
      <c r="I228" s="37"/>
      <c r="J228" s="36" t="s">
        <v>223</v>
      </c>
      <c r="K228" s="38"/>
      <c r="L228" s="39"/>
      <c r="M228" s="34"/>
      <c r="N228" s="39"/>
      <c r="O228" s="34"/>
      <c r="P228" s="39"/>
      <c r="Q228" s="34"/>
      <c r="R228" s="39"/>
      <c r="S228" s="34"/>
      <c r="T228" s="35" t="s">
        <v>224</v>
      </c>
      <c r="U228" s="35" t="s">
        <v>778</v>
      </c>
    </row>
    <row r="229" spans="2:21" ht="12" customHeight="1">
      <c r="B229" s="33" t="s">
        <v>779</v>
      </c>
      <c r="C229" s="34" t="s">
        <v>748</v>
      </c>
      <c r="D229" s="35" t="s">
        <v>780</v>
      </c>
      <c r="E229" s="35" t="s">
        <v>781</v>
      </c>
      <c r="F229" s="36" t="s">
        <v>782</v>
      </c>
      <c r="G229" s="34" t="s">
        <v>136</v>
      </c>
      <c r="H229" s="35" t="s">
        <v>137</v>
      </c>
      <c r="I229" s="37">
        <v>53.404858757062144</v>
      </c>
      <c r="J229" s="36" t="s">
        <v>139</v>
      </c>
      <c r="K229" s="38">
        <v>45.6</v>
      </c>
      <c r="L229" s="39">
        <v>10</v>
      </c>
      <c r="M229" s="34" t="s">
        <v>138</v>
      </c>
      <c r="N229" s="39">
        <v>13.6</v>
      </c>
      <c r="O229" s="34" t="s">
        <v>138</v>
      </c>
      <c r="P229" s="39">
        <v>22</v>
      </c>
      <c r="Q229" s="34" t="s">
        <v>140</v>
      </c>
      <c r="R229" s="39">
        <v>0</v>
      </c>
      <c r="S229" s="34" t="s">
        <v>139</v>
      </c>
      <c r="T229" s="35" t="s">
        <v>141</v>
      </c>
      <c r="U229" s="35" t="s">
        <v>142</v>
      </c>
    </row>
    <row r="230" spans="2:21" ht="12" customHeight="1">
      <c r="B230" s="33" t="s">
        <v>783</v>
      </c>
      <c r="C230" s="34" t="s">
        <v>748</v>
      </c>
      <c r="D230" s="35" t="s">
        <v>784</v>
      </c>
      <c r="E230" s="35" t="s">
        <v>785</v>
      </c>
      <c r="F230" s="36" t="s">
        <v>146</v>
      </c>
      <c r="G230" s="34" t="s">
        <v>136</v>
      </c>
      <c r="H230" s="35" t="s">
        <v>137</v>
      </c>
      <c r="I230" s="37">
        <v>63.851694915254235</v>
      </c>
      <c r="J230" s="36" t="s">
        <v>147</v>
      </c>
      <c r="K230" s="38">
        <v>72.3</v>
      </c>
      <c r="L230" s="39">
        <v>8.3000000000000007</v>
      </c>
      <c r="M230" s="34" t="s">
        <v>138</v>
      </c>
      <c r="N230" s="39">
        <v>8.9</v>
      </c>
      <c r="O230" s="34" t="s">
        <v>140</v>
      </c>
      <c r="P230" s="39">
        <v>49.8</v>
      </c>
      <c r="Q230" s="34" t="s">
        <v>147</v>
      </c>
      <c r="R230" s="39">
        <v>5.3</v>
      </c>
      <c r="S230" s="34" t="s">
        <v>140</v>
      </c>
      <c r="T230" s="35" t="s">
        <v>170</v>
      </c>
      <c r="U230" s="35" t="s">
        <v>177</v>
      </c>
    </row>
    <row r="231" spans="2:21" ht="12" customHeight="1">
      <c r="B231" s="33" t="s">
        <v>786</v>
      </c>
      <c r="C231" s="34" t="s">
        <v>748</v>
      </c>
      <c r="D231" s="35" t="s">
        <v>787</v>
      </c>
      <c r="E231" s="35" t="s">
        <v>788</v>
      </c>
      <c r="F231" s="36" t="s">
        <v>222</v>
      </c>
      <c r="G231" s="34" t="s">
        <v>136</v>
      </c>
      <c r="H231" s="35" t="s">
        <v>192</v>
      </c>
      <c r="I231" s="37">
        <v>3.0041552901023856</v>
      </c>
      <c r="J231" s="36" t="s">
        <v>138</v>
      </c>
      <c r="K231" s="38">
        <v>66.2</v>
      </c>
      <c r="L231" s="39">
        <v>7.9</v>
      </c>
      <c r="M231" s="34" t="s">
        <v>139</v>
      </c>
      <c r="N231" s="39">
        <v>19.5</v>
      </c>
      <c r="O231" s="34" t="s">
        <v>147</v>
      </c>
      <c r="P231" s="39">
        <v>38</v>
      </c>
      <c r="Q231" s="34" t="s">
        <v>138</v>
      </c>
      <c r="R231" s="39">
        <v>0.8</v>
      </c>
      <c r="S231" s="34" t="s">
        <v>138</v>
      </c>
      <c r="T231" s="35" t="s">
        <v>141</v>
      </c>
      <c r="U231" s="35" t="s">
        <v>313</v>
      </c>
    </row>
    <row r="232" spans="2:21" ht="12" customHeight="1">
      <c r="B232" s="33" t="s">
        <v>789</v>
      </c>
      <c r="C232" s="34" t="s">
        <v>748</v>
      </c>
      <c r="D232" s="35" t="s">
        <v>790</v>
      </c>
      <c r="E232" s="35" t="s">
        <v>791</v>
      </c>
      <c r="F232" s="36" t="s">
        <v>222</v>
      </c>
      <c r="G232" s="34" t="s">
        <v>136</v>
      </c>
      <c r="H232" s="35" t="s">
        <v>137</v>
      </c>
      <c r="I232" s="37">
        <v>58.982915129151294</v>
      </c>
      <c r="J232" s="36" t="s">
        <v>147</v>
      </c>
      <c r="K232" s="38">
        <v>91.6</v>
      </c>
      <c r="L232" s="39">
        <v>9.1</v>
      </c>
      <c r="M232" s="34" t="s">
        <v>138</v>
      </c>
      <c r="N232" s="39">
        <v>18.8</v>
      </c>
      <c r="O232" s="34" t="s">
        <v>147</v>
      </c>
      <c r="P232" s="39">
        <v>56.2</v>
      </c>
      <c r="Q232" s="34" t="s">
        <v>147</v>
      </c>
      <c r="R232" s="39">
        <v>7.5</v>
      </c>
      <c r="S232" s="34" t="s">
        <v>139</v>
      </c>
      <c r="T232" s="35" t="s">
        <v>199</v>
      </c>
      <c r="U232" s="35" t="s">
        <v>142</v>
      </c>
    </row>
    <row r="233" spans="2:21" ht="12" customHeight="1">
      <c r="B233" s="33" t="s">
        <v>792</v>
      </c>
      <c r="C233" s="34" t="s">
        <v>748</v>
      </c>
      <c r="D233" s="35" t="s">
        <v>793</v>
      </c>
      <c r="E233" s="35" t="s">
        <v>794</v>
      </c>
      <c r="F233" s="36" t="s">
        <v>222</v>
      </c>
      <c r="G233" s="34" t="s">
        <v>136</v>
      </c>
      <c r="H233" s="35" t="s">
        <v>137</v>
      </c>
      <c r="I233" s="37">
        <v>56.939690880989176</v>
      </c>
      <c r="J233" s="36" t="s">
        <v>147</v>
      </c>
      <c r="K233" s="38">
        <v>71</v>
      </c>
      <c r="L233" s="39">
        <v>6.8</v>
      </c>
      <c r="M233" s="34" t="s">
        <v>139</v>
      </c>
      <c r="N233" s="39">
        <v>11.3</v>
      </c>
      <c r="O233" s="34" t="s">
        <v>139</v>
      </c>
      <c r="P233" s="39">
        <v>47.6</v>
      </c>
      <c r="Q233" s="34" t="s">
        <v>147</v>
      </c>
      <c r="R233" s="39">
        <v>5.3</v>
      </c>
      <c r="S233" s="34" t="s">
        <v>138</v>
      </c>
      <c r="T233" s="35" t="s">
        <v>148</v>
      </c>
      <c r="U233" s="35" t="s">
        <v>564</v>
      </c>
    </row>
    <row r="234" spans="2:21" ht="12" customHeight="1">
      <c r="B234" s="33" t="s">
        <v>795</v>
      </c>
      <c r="C234" s="34" t="s">
        <v>748</v>
      </c>
      <c r="D234" s="35" t="s">
        <v>796</v>
      </c>
      <c r="E234" s="35" t="s">
        <v>797</v>
      </c>
      <c r="F234" s="36" t="s">
        <v>146</v>
      </c>
      <c r="G234" s="34" t="s">
        <v>136</v>
      </c>
      <c r="H234" s="35" t="s">
        <v>192</v>
      </c>
      <c r="I234" s="37">
        <v>2.7027564102564106</v>
      </c>
      <c r="J234" s="36" t="s">
        <v>147</v>
      </c>
      <c r="K234" s="38">
        <v>94.3</v>
      </c>
      <c r="L234" s="39">
        <v>14</v>
      </c>
      <c r="M234" s="34" t="s">
        <v>147</v>
      </c>
      <c r="N234" s="39">
        <v>25</v>
      </c>
      <c r="O234" s="34" t="s">
        <v>147</v>
      </c>
      <c r="P234" s="39">
        <v>46.3</v>
      </c>
      <c r="Q234" s="34" t="s">
        <v>147</v>
      </c>
      <c r="R234" s="39">
        <v>9</v>
      </c>
      <c r="S234" s="34" t="s">
        <v>138</v>
      </c>
      <c r="T234" s="35" t="s">
        <v>170</v>
      </c>
      <c r="U234" s="35" t="s">
        <v>142</v>
      </c>
    </row>
    <row r="235" spans="2:21" ht="12" customHeight="1">
      <c r="B235" s="33" t="s">
        <v>798</v>
      </c>
      <c r="C235" s="34" t="s">
        <v>748</v>
      </c>
      <c r="D235" s="35" t="s">
        <v>799</v>
      </c>
      <c r="E235" s="35" t="s">
        <v>800</v>
      </c>
      <c r="F235" s="36" t="s">
        <v>191</v>
      </c>
      <c r="G235" s="34" t="s">
        <v>136</v>
      </c>
      <c r="H235" s="35" t="s">
        <v>192</v>
      </c>
      <c r="I235" s="37">
        <v>3.1803370786516845</v>
      </c>
      <c r="J235" s="36" t="s">
        <v>147</v>
      </c>
      <c r="K235" s="38">
        <v>68.7</v>
      </c>
      <c r="L235" s="39">
        <v>10</v>
      </c>
      <c r="M235" s="34" t="s">
        <v>138</v>
      </c>
      <c r="N235" s="39">
        <v>19.8</v>
      </c>
      <c r="O235" s="34" t="s">
        <v>147</v>
      </c>
      <c r="P235" s="39">
        <v>35.1</v>
      </c>
      <c r="Q235" s="34" t="s">
        <v>138</v>
      </c>
      <c r="R235" s="39">
        <v>3.8</v>
      </c>
      <c r="S235" s="34" t="s">
        <v>138</v>
      </c>
      <c r="T235" s="35" t="s">
        <v>199</v>
      </c>
      <c r="U235" s="35" t="s">
        <v>142</v>
      </c>
    </row>
    <row r="236" spans="2:21" ht="12" customHeight="1">
      <c r="B236" s="35" t="s">
        <v>801</v>
      </c>
      <c r="C236" s="34" t="s">
        <v>748</v>
      </c>
      <c r="D236" s="35" t="s">
        <v>802</v>
      </c>
      <c r="E236" s="35" t="s">
        <v>803</v>
      </c>
      <c r="F236" s="34" t="s">
        <v>222</v>
      </c>
      <c r="G236" s="34" t="s">
        <v>194</v>
      </c>
      <c r="H236" s="35" t="s">
        <v>195</v>
      </c>
      <c r="I236" s="37">
        <v>2.5973600000000001</v>
      </c>
      <c r="J236" s="34" t="s">
        <v>139</v>
      </c>
      <c r="K236" s="39">
        <v>51.6</v>
      </c>
      <c r="L236" s="39">
        <v>4.8</v>
      </c>
      <c r="M236" s="34" t="s">
        <v>159</v>
      </c>
      <c r="N236" s="39">
        <v>15.4</v>
      </c>
      <c r="O236" s="34" t="s">
        <v>138</v>
      </c>
      <c r="P236" s="39">
        <v>30.4</v>
      </c>
      <c r="Q236" s="34" t="s">
        <v>139</v>
      </c>
      <c r="R236" s="34">
        <v>1</v>
      </c>
      <c r="S236" s="34" t="s">
        <v>138</v>
      </c>
      <c r="T236" s="35" t="s">
        <v>170</v>
      </c>
      <c r="U236" s="35" t="s">
        <v>142</v>
      </c>
    </row>
    <row r="237" spans="2:21" ht="12" customHeight="1">
      <c r="B237" s="33" t="s">
        <v>804</v>
      </c>
      <c r="C237" s="34" t="s">
        <v>748</v>
      </c>
      <c r="D237" s="35" t="s">
        <v>805</v>
      </c>
      <c r="E237" s="35" t="s">
        <v>806</v>
      </c>
      <c r="F237" s="36" t="s">
        <v>146</v>
      </c>
      <c r="G237" s="34" t="s">
        <v>136</v>
      </c>
      <c r="H237" s="35" t="s">
        <v>192</v>
      </c>
      <c r="I237" s="37">
        <v>3.0761824324324323</v>
      </c>
      <c r="J237" s="36" t="s">
        <v>140</v>
      </c>
      <c r="K237" s="38">
        <v>37.799999999999997</v>
      </c>
      <c r="L237" s="39">
        <v>2.2999999999999998</v>
      </c>
      <c r="M237" s="34" t="s">
        <v>159</v>
      </c>
      <c r="N237" s="39">
        <v>13.4</v>
      </c>
      <c r="O237" s="34" t="s">
        <v>139</v>
      </c>
      <c r="P237" s="39">
        <v>22.1</v>
      </c>
      <c r="Q237" s="34" t="s">
        <v>140</v>
      </c>
      <c r="R237" s="39">
        <v>0</v>
      </c>
      <c r="S237" s="34" t="s">
        <v>139</v>
      </c>
      <c r="T237" s="35" t="s">
        <v>199</v>
      </c>
      <c r="U237" s="35" t="s">
        <v>142</v>
      </c>
    </row>
    <row r="238" spans="2:21" ht="12" customHeight="1">
      <c r="B238" s="33" t="s">
        <v>807</v>
      </c>
      <c r="C238" s="34" t="s">
        <v>748</v>
      </c>
      <c r="D238" s="35" t="s">
        <v>808</v>
      </c>
      <c r="E238" s="35" t="s">
        <v>809</v>
      </c>
      <c r="F238" s="36" t="s">
        <v>184</v>
      </c>
      <c r="G238" s="34" t="s">
        <v>136</v>
      </c>
      <c r="H238" s="35" t="s">
        <v>137</v>
      </c>
      <c r="I238" s="37">
        <v>52.226672571194989</v>
      </c>
      <c r="J238" s="36" t="s">
        <v>138</v>
      </c>
      <c r="K238" s="38">
        <v>58.4</v>
      </c>
      <c r="L238" s="39">
        <v>12.4</v>
      </c>
      <c r="M238" s="34" t="s">
        <v>147</v>
      </c>
      <c r="N238" s="39">
        <v>15.9</v>
      </c>
      <c r="O238" s="34" t="s">
        <v>138</v>
      </c>
      <c r="P238" s="39">
        <v>30.1</v>
      </c>
      <c r="Q238" s="34" t="s">
        <v>139</v>
      </c>
      <c r="R238" s="39">
        <v>0</v>
      </c>
      <c r="S238" s="34"/>
      <c r="T238" s="35" t="s">
        <v>141</v>
      </c>
      <c r="U238" s="35" t="s">
        <v>142</v>
      </c>
    </row>
    <row r="239" spans="2:21" ht="12" customHeight="1">
      <c r="B239" s="33" t="s">
        <v>810</v>
      </c>
      <c r="C239" s="34" t="s">
        <v>748</v>
      </c>
      <c r="D239" s="35" t="s">
        <v>811</v>
      </c>
      <c r="E239" s="35" t="s">
        <v>812</v>
      </c>
      <c r="F239" s="36" t="s">
        <v>135</v>
      </c>
      <c r="G239" s="34" t="s">
        <v>136</v>
      </c>
      <c r="H239" s="35" t="s">
        <v>192</v>
      </c>
      <c r="I239" s="37">
        <v>2.9428391959799005</v>
      </c>
      <c r="J239" s="36" t="s">
        <v>140</v>
      </c>
      <c r="K239" s="38">
        <v>35.700000000000003</v>
      </c>
      <c r="L239" s="39">
        <v>0</v>
      </c>
      <c r="M239" s="34" t="s">
        <v>159</v>
      </c>
      <c r="N239" s="39">
        <v>16.600000000000001</v>
      </c>
      <c r="O239" s="34" t="s">
        <v>138</v>
      </c>
      <c r="P239" s="39">
        <v>16.8</v>
      </c>
      <c r="Q239" s="34" t="s">
        <v>159</v>
      </c>
      <c r="R239" s="39">
        <v>2.2999999999999998</v>
      </c>
      <c r="S239" s="34" t="s">
        <v>139</v>
      </c>
      <c r="T239" s="35" t="s">
        <v>813</v>
      </c>
      <c r="U239" s="35" t="s">
        <v>142</v>
      </c>
    </row>
    <row r="240" spans="2:21" ht="12" customHeight="1">
      <c r="B240" s="33" t="s">
        <v>814</v>
      </c>
      <c r="C240" s="34" t="s">
        <v>748</v>
      </c>
      <c r="D240" s="35" t="s">
        <v>815</v>
      </c>
      <c r="E240" s="35" t="s">
        <v>816</v>
      </c>
      <c r="F240" s="36" t="s">
        <v>146</v>
      </c>
      <c r="G240" s="34" t="s">
        <v>136</v>
      </c>
      <c r="H240" s="35" t="s">
        <v>192</v>
      </c>
      <c r="I240" s="37">
        <v>3.8234090909090894</v>
      </c>
      <c r="J240" s="36" t="s">
        <v>147</v>
      </c>
      <c r="K240" s="38">
        <v>96.4</v>
      </c>
      <c r="L240" s="39">
        <v>12.4</v>
      </c>
      <c r="M240" s="34" t="s">
        <v>147</v>
      </c>
      <c r="N240" s="39">
        <v>24</v>
      </c>
      <c r="O240" s="34" t="s">
        <v>147</v>
      </c>
      <c r="P240" s="39">
        <v>60</v>
      </c>
      <c r="Q240" s="34" t="s">
        <v>147</v>
      </c>
      <c r="R240" s="39">
        <v>0</v>
      </c>
      <c r="S240" s="34"/>
      <c r="T240" s="35" t="s">
        <v>166</v>
      </c>
      <c r="U240" s="35" t="s">
        <v>142</v>
      </c>
    </row>
    <row r="241" spans="2:21" ht="12" customHeight="1">
      <c r="B241" s="33" t="s">
        <v>817</v>
      </c>
      <c r="C241" s="34" t="s">
        <v>748</v>
      </c>
      <c r="D241" s="35" t="s">
        <v>818</v>
      </c>
      <c r="E241" s="35" t="s">
        <v>819</v>
      </c>
      <c r="F241" s="36" t="s">
        <v>146</v>
      </c>
      <c r="G241" s="34" t="s">
        <v>136</v>
      </c>
      <c r="H241" s="35" t="s">
        <v>192</v>
      </c>
      <c r="I241" s="37">
        <v>3.1133783783783784</v>
      </c>
      <c r="J241" s="36" t="s">
        <v>139</v>
      </c>
      <c r="K241" s="38">
        <v>52.9</v>
      </c>
      <c r="L241" s="39">
        <v>8.8000000000000007</v>
      </c>
      <c r="M241" s="34" t="s">
        <v>138</v>
      </c>
      <c r="N241" s="39">
        <v>12.8</v>
      </c>
      <c r="O241" s="34" t="s">
        <v>139</v>
      </c>
      <c r="P241" s="39">
        <v>26</v>
      </c>
      <c r="Q241" s="34" t="s">
        <v>139</v>
      </c>
      <c r="R241" s="39">
        <v>5.3</v>
      </c>
      <c r="S241" s="34"/>
      <c r="T241" s="35" t="s">
        <v>141</v>
      </c>
      <c r="U241" s="35" t="s">
        <v>142</v>
      </c>
    </row>
    <row r="242" spans="2:21" ht="12" customHeight="1">
      <c r="B242" s="35" t="s">
        <v>817</v>
      </c>
      <c r="C242" s="34" t="s">
        <v>748</v>
      </c>
      <c r="D242" s="35" t="s">
        <v>818</v>
      </c>
      <c r="E242" s="35" t="s">
        <v>820</v>
      </c>
      <c r="F242" s="34" t="s">
        <v>146</v>
      </c>
      <c r="G242" s="34" t="s">
        <v>194</v>
      </c>
      <c r="H242" s="35" t="s">
        <v>195</v>
      </c>
      <c r="I242" s="37">
        <v>2.512778</v>
      </c>
      <c r="J242" s="34"/>
      <c r="K242" s="39"/>
      <c r="L242" s="39"/>
      <c r="M242" s="34"/>
      <c r="N242" s="39"/>
      <c r="O242" s="34"/>
      <c r="P242" s="39"/>
      <c r="Q242" s="34"/>
      <c r="R242" s="34">
        <v>2</v>
      </c>
      <c r="S242" s="34" t="s">
        <v>223</v>
      </c>
      <c r="T242" s="35" t="s">
        <v>141</v>
      </c>
      <c r="U242" s="35" t="s">
        <v>142</v>
      </c>
    </row>
    <row r="243" spans="2:21" ht="12" customHeight="1">
      <c r="B243" s="35" t="s">
        <v>821</v>
      </c>
      <c r="C243" s="34" t="s">
        <v>748</v>
      </c>
      <c r="D243" s="35" t="s">
        <v>822</v>
      </c>
      <c r="E243" s="35" t="s">
        <v>823</v>
      </c>
      <c r="F243" s="34" t="s">
        <v>146</v>
      </c>
      <c r="G243" s="34" t="s">
        <v>194</v>
      </c>
      <c r="H243" s="35" t="s">
        <v>195</v>
      </c>
      <c r="I243" s="37">
        <v>2.2799990000000001</v>
      </c>
      <c r="J243" s="34"/>
      <c r="K243" s="39"/>
      <c r="L243" s="39"/>
      <c r="M243" s="34"/>
      <c r="N243" s="39"/>
      <c r="O243" s="34"/>
      <c r="P243" s="39"/>
      <c r="Q243" s="34"/>
      <c r="R243" s="34">
        <v>7</v>
      </c>
      <c r="S243" s="34" t="s">
        <v>223</v>
      </c>
      <c r="T243" s="35" t="s">
        <v>141</v>
      </c>
      <c r="U243" s="35" t="s">
        <v>392</v>
      </c>
    </row>
    <row r="244" spans="2:21" ht="12" customHeight="1">
      <c r="B244" s="33" t="s">
        <v>824</v>
      </c>
      <c r="C244" s="34" t="s">
        <v>748</v>
      </c>
      <c r="D244" s="35" t="s">
        <v>825</v>
      </c>
      <c r="E244" s="35" t="s">
        <v>826</v>
      </c>
      <c r="F244" s="36" t="s">
        <v>135</v>
      </c>
      <c r="G244" s="34" t="s">
        <v>136</v>
      </c>
      <c r="H244" s="35" t="s">
        <v>192</v>
      </c>
      <c r="I244" s="37">
        <v>2.8529999999999998</v>
      </c>
      <c r="J244" s="36" t="s">
        <v>147</v>
      </c>
      <c r="K244" s="38">
        <v>84.9</v>
      </c>
      <c r="L244" s="39">
        <v>7.7</v>
      </c>
      <c r="M244" s="34" t="s">
        <v>139</v>
      </c>
      <c r="N244" s="39">
        <v>25</v>
      </c>
      <c r="O244" s="34" t="s">
        <v>147</v>
      </c>
      <c r="P244" s="39">
        <v>46.9</v>
      </c>
      <c r="Q244" s="34" t="s">
        <v>147</v>
      </c>
      <c r="R244" s="39">
        <v>5.3</v>
      </c>
      <c r="S244" s="34" t="s">
        <v>138</v>
      </c>
      <c r="T244" s="35" t="s">
        <v>141</v>
      </c>
      <c r="U244" s="35" t="s">
        <v>507</v>
      </c>
    </row>
    <row r="245" spans="2:21" ht="12" customHeight="1">
      <c r="B245" s="35" t="s">
        <v>824</v>
      </c>
      <c r="C245" s="34" t="s">
        <v>748</v>
      </c>
      <c r="D245" s="35" t="s">
        <v>825</v>
      </c>
      <c r="E245" s="35" t="s">
        <v>826</v>
      </c>
      <c r="F245" s="34" t="s">
        <v>135</v>
      </c>
      <c r="G245" s="34" t="s">
        <v>194</v>
      </c>
      <c r="H245" s="35" t="s">
        <v>195</v>
      </c>
      <c r="I245" s="37">
        <v>2.3610129999999998</v>
      </c>
      <c r="J245" s="34" t="s">
        <v>140</v>
      </c>
      <c r="K245" s="39">
        <v>39.1</v>
      </c>
      <c r="L245" s="39">
        <v>5.2</v>
      </c>
      <c r="M245" s="34" t="s">
        <v>159</v>
      </c>
      <c r="N245" s="39">
        <v>11.4</v>
      </c>
      <c r="O245" s="34" t="s">
        <v>139</v>
      </c>
      <c r="P245" s="39">
        <v>22.5</v>
      </c>
      <c r="Q245" s="34" t="s">
        <v>140</v>
      </c>
      <c r="R245" s="34">
        <v>0</v>
      </c>
      <c r="S245" s="34" t="s">
        <v>139</v>
      </c>
      <c r="T245" s="35" t="s">
        <v>141</v>
      </c>
      <c r="U245" s="35" t="s">
        <v>507</v>
      </c>
    </row>
    <row r="246" spans="2:21" ht="12" customHeight="1">
      <c r="B246" s="33" t="s">
        <v>827</v>
      </c>
      <c r="C246" s="34" t="s">
        <v>748</v>
      </c>
      <c r="D246" s="35" t="s">
        <v>828</v>
      </c>
      <c r="E246" s="35" t="s">
        <v>829</v>
      </c>
      <c r="F246" s="36" t="s">
        <v>518</v>
      </c>
      <c r="G246" s="34" t="s">
        <v>136</v>
      </c>
      <c r="H246" s="35" t="s">
        <v>192</v>
      </c>
      <c r="I246" s="37">
        <v>3.4661688311688326</v>
      </c>
      <c r="J246" s="36" t="s">
        <v>147</v>
      </c>
      <c r="K246" s="38">
        <v>72.8</v>
      </c>
      <c r="L246" s="39">
        <v>6.4</v>
      </c>
      <c r="M246" s="34" t="s">
        <v>140</v>
      </c>
      <c r="N246" s="39">
        <v>20.6</v>
      </c>
      <c r="O246" s="34" t="s">
        <v>147</v>
      </c>
      <c r="P246" s="39">
        <v>40.5</v>
      </c>
      <c r="Q246" s="34" t="s">
        <v>138</v>
      </c>
      <c r="R246" s="39">
        <v>5.3</v>
      </c>
      <c r="S246" s="34" t="s">
        <v>139</v>
      </c>
      <c r="T246" s="35" t="s">
        <v>141</v>
      </c>
      <c r="U246" s="35" t="s">
        <v>142</v>
      </c>
    </row>
    <row r="247" spans="2:21" ht="12" customHeight="1">
      <c r="B247" s="35" t="s">
        <v>827</v>
      </c>
      <c r="C247" s="34" t="s">
        <v>748</v>
      </c>
      <c r="D247" s="35" t="s">
        <v>828</v>
      </c>
      <c r="E247" s="35" t="s">
        <v>829</v>
      </c>
      <c r="F247" s="34" t="s">
        <v>518</v>
      </c>
      <c r="G247" s="34" t="s">
        <v>194</v>
      </c>
      <c r="H247" s="35" t="s">
        <v>195</v>
      </c>
      <c r="I247" s="37">
        <v>3.0660729999999998</v>
      </c>
      <c r="J247" s="34" t="s">
        <v>139</v>
      </c>
      <c r="K247" s="39">
        <v>51.9</v>
      </c>
      <c r="L247" s="39">
        <v>6.6</v>
      </c>
      <c r="M247" s="34" t="s">
        <v>139</v>
      </c>
      <c r="N247" s="39">
        <v>15.6</v>
      </c>
      <c r="O247" s="34" t="s">
        <v>138</v>
      </c>
      <c r="P247" s="39">
        <v>27.7</v>
      </c>
      <c r="Q247" s="34" t="s">
        <v>139</v>
      </c>
      <c r="R247" s="34">
        <v>2</v>
      </c>
      <c r="S247" s="34" t="s">
        <v>138</v>
      </c>
      <c r="T247" s="35" t="s">
        <v>141</v>
      </c>
      <c r="U247" s="35" t="s">
        <v>142</v>
      </c>
    </row>
    <row r="248" spans="2:21" ht="12" customHeight="1">
      <c r="B248" s="33" t="s">
        <v>830</v>
      </c>
      <c r="C248" s="34" t="s">
        <v>748</v>
      </c>
      <c r="D248" s="35" t="s">
        <v>831</v>
      </c>
      <c r="E248" s="35" t="s">
        <v>832</v>
      </c>
      <c r="F248" s="36" t="s">
        <v>184</v>
      </c>
      <c r="G248" s="34" t="s">
        <v>136</v>
      </c>
      <c r="H248" s="35" t="s">
        <v>192</v>
      </c>
      <c r="I248" s="37">
        <v>3.3273333333333328</v>
      </c>
      <c r="J248" s="36" t="s">
        <v>138</v>
      </c>
      <c r="K248" s="38">
        <v>57.8</v>
      </c>
      <c r="L248" s="39">
        <v>12.7</v>
      </c>
      <c r="M248" s="34" t="s">
        <v>147</v>
      </c>
      <c r="N248" s="39">
        <v>19.8</v>
      </c>
      <c r="O248" s="34" t="s">
        <v>147</v>
      </c>
      <c r="P248" s="39">
        <v>24.5</v>
      </c>
      <c r="Q248" s="34" t="s">
        <v>140</v>
      </c>
      <c r="R248" s="39">
        <v>0.8</v>
      </c>
      <c r="S248" s="34" t="s">
        <v>159</v>
      </c>
      <c r="T248" s="35" t="s">
        <v>141</v>
      </c>
      <c r="U248" s="35" t="s">
        <v>142</v>
      </c>
    </row>
    <row r="249" spans="2:21" ht="12" customHeight="1">
      <c r="B249" s="35" t="s">
        <v>830</v>
      </c>
      <c r="C249" s="34" t="s">
        <v>748</v>
      </c>
      <c r="D249" s="35" t="s">
        <v>831</v>
      </c>
      <c r="E249" s="35" t="s">
        <v>832</v>
      </c>
      <c r="F249" s="34" t="s">
        <v>184</v>
      </c>
      <c r="G249" s="34" t="s">
        <v>194</v>
      </c>
      <c r="H249" s="35" t="s">
        <v>195</v>
      </c>
      <c r="I249" s="37">
        <v>2.4998649999999998</v>
      </c>
      <c r="J249" s="34" t="s">
        <v>138</v>
      </c>
      <c r="K249" s="39">
        <v>59.1</v>
      </c>
      <c r="L249" s="39">
        <v>11.2</v>
      </c>
      <c r="M249" s="34" t="s">
        <v>147</v>
      </c>
      <c r="N249" s="39">
        <v>16.399999999999999</v>
      </c>
      <c r="O249" s="34" t="s">
        <v>138</v>
      </c>
      <c r="P249" s="39">
        <v>30.5</v>
      </c>
      <c r="Q249" s="34" t="s">
        <v>139</v>
      </c>
      <c r="R249" s="34">
        <v>1</v>
      </c>
      <c r="S249" s="34" t="s">
        <v>138</v>
      </c>
      <c r="T249" s="35" t="s">
        <v>141</v>
      </c>
      <c r="U249" s="35" t="s">
        <v>142</v>
      </c>
    </row>
    <row r="250" spans="2:21" ht="12" customHeight="1">
      <c r="B250" s="35" t="s">
        <v>833</v>
      </c>
      <c r="C250" s="34" t="s">
        <v>748</v>
      </c>
      <c r="D250" s="35" t="s">
        <v>834</v>
      </c>
      <c r="E250" s="35" t="s">
        <v>835</v>
      </c>
      <c r="F250" s="34" t="s">
        <v>146</v>
      </c>
      <c r="G250" s="34" t="s">
        <v>194</v>
      </c>
      <c r="H250" s="35" t="s">
        <v>195</v>
      </c>
      <c r="I250" s="37">
        <v>1.9093469999999999</v>
      </c>
      <c r="J250" s="34" t="s">
        <v>139</v>
      </c>
      <c r="K250" s="39">
        <v>51.3</v>
      </c>
      <c r="L250" s="39">
        <v>8.5</v>
      </c>
      <c r="M250" s="34" t="s">
        <v>138</v>
      </c>
      <c r="N250" s="39">
        <v>14.6</v>
      </c>
      <c r="O250" s="34" t="s">
        <v>138</v>
      </c>
      <c r="P250" s="39">
        <v>26.2</v>
      </c>
      <c r="Q250" s="34" t="s">
        <v>140</v>
      </c>
      <c r="R250" s="34">
        <v>2</v>
      </c>
      <c r="S250" s="34" t="s">
        <v>138</v>
      </c>
      <c r="T250" s="35" t="s">
        <v>148</v>
      </c>
      <c r="U250" s="35" t="s">
        <v>699</v>
      </c>
    </row>
    <row r="251" spans="2:21" ht="12" customHeight="1">
      <c r="B251" s="35" t="s">
        <v>836</v>
      </c>
      <c r="C251" s="34" t="s">
        <v>748</v>
      </c>
      <c r="D251" s="35" t="s">
        <v>837</v>
      </c>
      <c r="E251" s="35" t="s">
        <v>838</v>
      </c>
      <c r="F251" s="34" t="s">
        <v>146</v>
      </c>
      <c r="G251" s="34" t="s">
        <v>194</v>
      </c>
      <c r="H251" s="35" t="s">
        <v>195</v>
      </c>
      <c r="I251" s="37">
        <v>3.7537029999999998</v>
      </c>
      <c r="J251" s="34" t="s">
        <v>147</v>
      </c>
      <c r="K251" s="39">
        <v>82</v>
      </c>
      <c r="L251" s="39">
        <v>11.2</v>
      </c>
      <c r="M251" s="34" t="s">
        <v>147</v>
      </c>
      <c r="N251" s="39">
        <v>22.6</v>
      </c>
      <c r="O251" s="34" t="s">
        <v>147</v>
      </c>
      <c r="P251" s="39">
        <v>48.2</v>
      </c>
      <c r="Q251" s="34" t="s">
        <v>147</v>
      </c>
      <c r="R251" s="34">
        <v>0</v>
      </c>
      <c r="S251" s="34" t="s">
        <v>147</v>
      </c>
      <c r="T251" s="35" t="s">
        <v>148</v>
      </c>
      <c r="U251" s="35" t="s">
        <v>142</v>
      </c>
    </row>
    <row r="252" spans="2:21" ht="12" customHeight="1">
      <c r="B252" s="33" t="s">
        <v>839</v>
      </c>
      <c r="C252" s="34" t="s">
        <v>840</v>
      </c>
      <c r="D252" s="35" t="s">
        <v>841</v>
      </c>
      <c r="E252" s="35" t="s">
        <v>842</v>
      </c>
      <c r="F252" s="36" t="s">
        <v>782</v>
      </c>
      <c r="G252" s="34" t="s">
        <v>136</v>
      </c>
      <c r="H252" s="35" t="s">
        <v>137</v>
      </c>
      <c r="I252" s="37">
        <v>66.688169934640527</v>
      </c>
      <c r="J252" s="36" t="s">
        <v>147</v>
      </c>
      <c r="K252" s="38">
        <v>94.8</v>
      </c>
      <c r="L252" s="39">
        <v>8.8000000000000007</v>
      </c>
      <c r="M252" s="34" t="s">
        <v>138</v>
      </c>
      <c r="N252" s="39">
        <v>18.5</v>
      </c>
      <c r="O252" s="34" t="s">
        <v>147</v>
      </c>
      <c r="P252" s="39">
        <v>58.5</v>
      </c>
      <c r="Q252" s="34" t="s">
        <v>147</v>
      </c>
      <c r="R252" s="39">
        <v>9</v>
      </c>
      <c r="S252" s="34" t="s">
        <v>138</v>
      </c>
      <c r="T252" s="35" t="s">
        <v>148</v>
      </c>
      <c r="U252" s="35" t="s">
        <v>313</v>
      </c>
    </row>
    <row r="253" spans="2:21" ht="12" customHeight="1">
      <c r="B253" s="33" t="s">
        <v>843</v>
      </c>
      <c r="C253" s="34" t="s">
        <v>840</v>
      </c>
      <c r="D253" s="35" t="s">
        <v>844</v>
      </c>
      <c r="E253" s="35" t="s">
        <v>845</v>
      </c>
      <c r="F253" s="36" t="s">
        <v>135</v>
      </c>
      <c r="G253" s="34" t="s">
        <v>136</v>
      </c>
      <c r="H253" s="35" t="s">
        <v>137</v>
      </c>
      <c r="I253" s="37">
        <v>67.128032786885242</v>
      </c>
      <c r="J253" s="36" t="s">
        <v>147</v>
      </c>
      <c r="K253" s="38">
        <v>89.2</v>
      </c>
      <c r="L253" s="39">
        <v>12</v>
      </c>
      <c r="M253" s="34" t="s">
        <v>147</v>
      </c>
      <c r="N253" s="39">
        <v>21.9</v>
      </c>
      <c r="O253" s="34" t="s">
        <v>147</v>
      </c>
      <c r="P253" s="39">
        <v>52.3</v>
      </c>
      <c r="Q253" s="34" t="s">
        <v>147</v>
      </c>
      <c r="R253" s="39">
        <v>3</v>
      </c>
      <c r="S253" s="34" t="s">
        <v>147</v>
      </c>
      <c r="T253" s="35" t="s">
        <v>148</v>
      </c>
      <c r="U253" s="35" t="s">
        <v>142</v>
      </c>
    </row>
    <row r="254" spans="2:21" ht="12" customHeight="1">
      <c r="B254" s="33" t="s">
        <v>846</v>
      </c>
      <c r="C254" s="34" t="s">
        <v>840</v>
      </c>
      <c r="D254" s="35" t="s">
        <v>847</v>
      </c>
      <c r="E254" s="35" t="s">
        <v>848</v>
      </c>
      <c r="F254" s="36" t="s">
        <v>518</v>
      </c>
      <c r="G254" s="34" t="s">
        <v>136</v>
      </c>
      <c r="H254" s="35" t="s">
        <v>137</v>
      </c>
      <c r="I254" s="37">
        <v>67.70392156862745</v>
      </c>
      <c r="J254" s="36" t="s">
        <v>147</v>
      </c>
      <c r="K254" s="38">
        <v>97.4</v>
      </c>
      <c r="L254" s="39">
        <v>13.8</v>
      </c>
      <c r="M254" s="34" t="s">
        <v>147</v>
      </c>
      <c r="N254" s="39">
        <v>18.3</v>
      </c>
      <c r="O254" s="34" t="s">
        <v>147</v>
      </c>
      <c r="P254" s="39">
        <v>59.3</v>
      </c>
      <c r="Q254" s="34" t="s">
        <v>147</v>
      </c>
      <c r="R254" s="39">
        <v>6</v>
      </c>
      <c r="S254" s="34" t="s">
        <v>147</v>
      </c>
      <c r="T254" s="35" t="s">
        <v>148</v>
      </c>
      <c r="U254" s="35" t="s">
        <v>313</v>
      </c>
    </row>
    <row r="255" spans="2:21" ht="12" customHeight="1">
      <c r="B255" s="33" t="s">
        <v>849</v>
      </c>
      <c r="C255" s="34" t="s">
        <v>840</v>
      </c>
      <c r="D255" s="35" t="s">
        <v>850</v>
      </c>
      <c r="E255" s="35" t="s">
        <v>851</v>
      </c>
      <c r="F255" s="36" t="s">
        <v>518</v>
      </c>
      <c r="G255" s="34" t="s">
        <v>136</v>
      </c>
      <c r="H255" s="35" t="s">
        <v>155</v>
      </c>
      <c r="I255" s="37">
        <v>63.835205479452057</v>
      </c>
      <c r="J255" s="36" t="s">
        <v>147</v>
      </c>
      <c r="K255" s="38">
        <v>100.6</v>
      </c>
      <c r="L255" s="39">
        <v>12.6</v>
      </c>
      <c r="M255" s="34" t="s">
        <v>147</v>
      </c>
      <c r="N255" s="39">
        <v>19.7</v>
      </c>
      <c r="O255" s="34" t="s">
        <v>147</v>
      </c>
      <c r="P255" s="39">
        <v>60</v>
      </c>
      <c r="Q255" s="34" t="s">
        <v>147</v>
      </c>
      <c r="R255" s="39">
        <v>8.3000000000000007</v>
      </c>
      <c r="S255" s="34" t="s">
        <v>138</v>
      </c>
      <c r="T255" s="35" t="s">
        <v>148</v>
      </c>
      <c r="U255" s="35" t="s">
        <v>699</v>
      </c>
    </row>
    <row r="256" spans="2:21" ht="12" customHeight="1">
      <c r="B256" s="33" t="s">
        <v>852</v>
      </c>
      <c r="C256" s="34" t="s">
        <v>840</v>
      </c>
      <c r="D256" s="35" t="s">
        <v>853</v>
      </c>
      <c r="E256" s="35" t="s">
        <v>854</v>
      </c>
      <c r="F256" s="36" t="s">
        <v>518</v>
      </c>
      <c r="G256" s="34" t="s">
        <v>136</v>
      </c>
      <c r="H256" s="35" t="s">
        <v>137</v>
      </c>
      <c r="I256" s="37">
        <v>66.094120171673822</v>
      </c>
      <c r="J256" s="36" t="s">
        <v>147</v>
      </c>
      <c r="K256" s="38">
        <v>99.1</v>
      </c>
      <c r="L256" s="39">
        <v>11.8</v>
      </c>
      <c r="M256" s="34" t="s">
        <v>147</v>
      </c>
      <c r="N256" s="39">
        <v>20.8</v>
      </c>
      <c r="O256" s="34" t="s">
        <v>147</v>
      </c>
      <c r="P256" s="39">
        <v>56</v>
      </c>
      <c r="Q256" s="34" t="s">
        <v>147</v>
      </c>
      <c r="R256" s="39">
        <v>10.5</v>
      </c>
      <c r="S256" s="34" t="s">
        <v>147</v>
      </c>
      <c r="T256" s="35" t="s">
        <v>148</v>
      </c>
      <c r="U256" s="35" t="s">
        <v>142</v>
      </c>
    </row>
    <row r="257" spans="2:21" ht="12" customHeight="1">
      <c r="B257" s="33" t="s">
        <v>855</v>
      </c>
      <c r="C257" s="34" t="s">
        <v>840</v>
      </c>
      <c r="D257" s="35" t="s">
        <v>856</v>
      </c>
      <c r="E257" s="35" t="s">
        <v>857</v>
      </c>
      <c r="F257" s="36" t="s">
        <v>518</v>
      </c>
      <c r="G257" s="34" t="s">
        <v>136</v>
      </c>
      <c r="H257" s="35" t="s">
        <v>137</v>
      </c>
      <c r="I257" s="37">
        <v>66.473868092691617</v>
      </c>
      <c r="J257" s="36" t="s">
        <v>147</v>
      </c>
      <c r="K257" s="38">
        <v>102.8</v>
      </c>
      <c r="L257" s="39">
        <v>12.9</v>
      </c>
      <c r="M257" s="34" t="s">
        <v>147</v>
      </c>
      <c r="N257" s="39">
        <v>21.6</v>
      </c>
      <c r="O257" s="34" t="s">
        <v>147</v>
      </c>
      <c r="P257" s="39">
        <v>60</v>
      </c>
      <c r="Q257" s="34" t="s">
        <v>147</v>
      </c>
      <c r="R257" s="39">
        <v>8.3000000000000007</v>
      </c>
      <c r="S257" s="34" t="s">
        <v>147</v>
      </c>
      <c r="T257" s="35" t="s">
        <v>148</v>
      </c>
      <c r="U257" s="35" t="s">
        <v>142</v>
      </c>
    </row>
    <row r="258" spans="2:21" ht="12" customHeight="1">
      <c r="B258" s="33" t="s">
        <v>858</v>
      </c>
      <c r="C258" s="34" t="s">
        <v>840</v>
      </c>
      <c r="D258" s="35" t="s">
        <v>859</v>
      </c>
      <c r="E258" s="35" t="s">
        <v>860</v>
      </c>
      <c r="F258" s="36" t="s">
        <v>518</v>
      </c>
      <c r="G258" s="34" t="s">
        <v>136</v>
      </c>
      <c r="H258" s="35" t="s">
        <v>192</v>
      </c>
      <c r="I258" s="37">
        <v>3.0283503184713365</v>
      </c>
      <c r="J258" s="36" t="s">
        <v>147</v>
      </c>
      <c r="K258" s="38">
        <v>74.900000000000006</v>
      </c>
      <c r="L258" s="39">
        <v>12.2</v>
      </c>
      <c r="M258" s="34" t="s">
        <v>147</v>
      </c>
      <c r="N258" s="39">
        <v>21.4</v>
      </c>
      <c r="O258" s="34" t="s">
        <v>147</v>
      </c>
      <c r="P258" s="39">
        <v>39.799999999999997</v>
      </c>
      <c r="Q258" s="34" t="s">
        <v>138</v>
      </c>
      <c r="R258" s="39">
        <v>1.5</v>
      </c>
      <c r="S258" s="34" t="s">
        <v>138</v>
      </c>
      <c r="T258" s="35" t="s">
        <v>148</v>
      </c>
      <c r="U258" s="35" t="s">
        <v>467</v>
      </c>
    </row>
    <row r="259" spans="2:21" ht="12" customHeight="1">
      <c r="B259" s="33" t="s">
        <v>861</v>
      </c>
      <c r="C259" s="34" t="s">
        <v>840</v>
      </c>
      <c r="D259" s="35" t="s">
        <v>862</v>
      </c>
      <c r="E259" s="35" t="s">
        <v>863</v>
      </c>
      <c r="F259" s="36" t="s">
        <v>135</v>
      </c>
      <c r="G259" s="34" t="s">
        <v>136</v>
      </c>
      <c r="H259" s="35" t="s">
        <v>137</v>
      </c>
      <c r="I259" s="37">
        <v>68.806017699115046</v>
      </c>
      <c r="J259" s="36" t="s">
        <v>147</v>
      </c>
      <c r="K259" s="38">
        <v>77.2</v>
      </c>
      <c r="L259" s="39">
        <v>8.5</v>
      </c>
      <c r="M259" s="34" t="s">
        <v>138</v>
      </c>
      <c r="N259" s="39">
        <v>16.399999999999999</v>
      </c>
      <c r="O259" s="34" t="s">
        <v>138</v>
      </c>
      <c r="P259" s="39">
        <v>50</v>
      </c>
      <c r="Q259" s="34" t="s">
        <v>147</v>
      </c>
      <c r="R259" s="39">
        <v>2.2999999999999998</v>
      </c>
      <c r="S259" s="34" t="s">
        <v>138</v>
      </c>
      <c r="T259" s="35" t="s">
        <v>170</v>
      </c>
      <c r="U259" s="35" t="s">
        <v>864</v>
      </c>
    </row>
    <row r="260" spans="2:21" ht="12" customHeight="1">
      <c r="B260" s="33" t="s">
        <v>865</v>
      </c>
      <c r="C260" s="34" t="s">
        <v>840</v>
      </c>
      <c r="D260" s="35" t="s">
        <v>866</v>
      </c>
      <c r="E260" s="35" t="s">
        <v>867</v>
      </c>
      <c r="F260" s="36" t="s">
        <v>518</v>
      </c>
      <c r="G260" s="34" t="s">
        <v>136</v>
      </c>
      <c r="H260" s="35" t="s">
        <v>137</v>
      </c>
      <c r="I260" s="37">
        <v>66.88995391705069</v>
      </c>
      <c r="J260" s="36" t="s">
        <v>147</v>
      </c>
      <c r="K260" s="38">
        <v>77.099999999999994</v>
      </c>
      <c r="L260" s="39">
        <v>9.5</v>
      </c>
      <c r="M260" s="34" t="s">
        <v>138</v>
      </c>
      <c r="N260" s="39">
        <v>18.2</v>
      </c>
      <c r="O260" s="34" t="s">
        <v>147</v>
      </c>
      <c r="P260" s="39">
        <v>46.4</v>
      </c>
      <c r="Q260" s="34" t="s">
        <v>147</v>
      </c>
      <c r="R260" s="39">
        <v>3</v>
      </c>
      <c r="S260" s="34" t="s">
        <v>138</v>
      </c>
      <c r="T260" s="35" t="s">
        <v>148</v>
      </c>
      <c r="U260" s="35" t="s">
        <v>313</v>
      </c>
    </row>
    <row r="261" spans="2:21" ht="12" customHeight="1">
      <c r="B261" s="33" t="s">
        <v>868</v>
      </c>
      <c r="C261" s="34" t="s">
        <v>840</v>
      </c>
      <c r="D261" s="35" t="s">
        <v>869</v>
      </c>
      <c r="E261" s="35" t="s">
        <v>870</v>
      </c>
      <c r="F261" s="36" t="s">
        <v>135</v>
      </c>
      <c r="G261" s="34" t="s">
        <v>136</v>
      </c>
      <c r="H261" s="35" t="s">
        <v>137</v>
      </c>
      <c r="I261" s="37">
        <v>65.746242038216565</v>
      </c>
      <c r="J261" s="36" t="s">
        <v>147</v>
      </c>
      <c r="K261" s="38">
        <v>87.2</v>
      </c>
      <c r="L261" s="39">
        <v>9.9</v>
      </c>
      <c r="M261" s="34" t="s">
        <v>138</v>
      </c>
      <c r="N261" s="39">
        <v>19.600000000000001</v>
      </c>
      <c r="O261" s="34" t="s">
        <v>147</v>
      </c>
      <c r="P261" s="39">
        <v>49.4</v>
      </c>
      <c r="Q261" s="34" t="s">
        <v>147</v>
      </c>
      <c r="R261" s="39">
        <v>8.3000000000000007</v>
      </c>
      <c r="S261" s="34" t="s">
        <v>147</v>
      </c>
      <c r="T261" s="35" t="s">
        <v>148</v>
      </c>
      <c r="U261" s="35" t="s">
        <v>871</v>
      </c>
    </row>
    <row r="262" spans="2:21" ht="12" customHeight="1">
      <c r="B262" s="33" t="s">
        <v>872</v>
      </c>
      <c r="C262" s="34" t="s">
        <v>840</v>
      </c>
      <c r="D262" s="35" t="s">
        <v>873</v>
      </c>
      <c r="E262" s="35" t="s">
        <v>874</v>
      </c>
      <c r="F262" s="36" t="s">
        <v>135</v>
      </c>
      <c r="G262" s="34" t="s">
        <v>136</v>
      </c>
      <c r="H262" s="35" t="s">
        <v>137</v>
      </c>
      <c r="I262" s="37">
        <v>68.557178924259048</v>
      </c>
      <c r="J262" s="36" t="s">
        <v>147</v>
      </c>
      <c r="K262" s="38">
        <v>85.5</v>
      </c>
      <c r="L262" s="39">
        <v>10</v>
      </c>
      <c r="M262" s="34" t="s">
        <v>138</v>
      </c>
      <c r="N262" s="39">
        <v>19.899999999999999</v>
      </c>
      <c r="O262" s="34" t="s">
        <v>147</v>
      </c>
      <c r="P262" s="39">
        <v>49.6</v>
      </c>
      <c r="Q262" s="34" t="s">
        <v>147</v>
      </c>
      <c r="R262" s="39">
        <v>6</v>
      </c>
      <c r="S262" s="34" t="s">
        <v>138</v>
      </c>
      <c r="T262" s="35" t="s">
        <v>148</v>
      </c>
      <c r="U262" s="35" t="s">
        <v>142</v>
      </c>
    </row>
    <row r="263" spans="2:21" ht="12" customHeight="1">
      <c r="B263" s="33" t="s">
        <v>875</v>
      </c>
      <c r="C263" s="34" t="s">
        <v>840</v>
      </c>
      <c r="D263" s="35" t="s">
        <v>876</v>
      </c>
      <c r="E263" s="35" t="s">
        <v>877</v>
      </c>
      <c r="F263" s="36" t="s">
        <v>518</v>
      </c>
      <c r="G263" s="34" t="s">
        <v>136</v>
      </c>
      <c r="H263" s="35" t="s">
        <v>192</v>
      </c>
      <c r="I263" s="37">
        <v>2.8936814814814809</v>
      </c>
      <c r="J263" s="36" t="s">
        <v>147</v>
      </c>
      <c r="K263" s="38">
        <v>80.5</v>
      </c>
      <c r="L263" s="39">
        <v>12</v>
      </c>
      <c r="M263" s="34" t="s">
        <v>147</v>
      </c>
      <c r="N263" s="39">
        <v>21.8</v>
      </c>
      <c r="O263" s="34" t="s">
        <v>147</v>
      </c>
      <c r="P263" s="39">
        <v>42.9</v>
      </c>
      <c r="Q263" s="34" t="s">
        <v>147</v>
      </c>
      <c r="R263" s="39">
        <v>3.8</v>
      </c>
      <c r="S263" s="34" t="s">
        <v>138</v>
      </c>
      <c r="T263" s="35" t="s">
        <v>148</v>
      </c>
      <c r="U263" s="35" t="s">
        <v>313</v>
      </c>
    </row>
    <row r="264" spans="2:21" ht="12" customHeight="1">
      <c r="B264" s="33" t="s">
        <v>878</v>
      </c>
      <c r="C264" s="34" t="s">
        <v>840</v>
      </c>
      <c r="D264" s="35" t="s">
        <v>879</v>
      </c>
      <c r="E264" s="35" t="s">
        <v>880</v>
      </c>
      <c r="F264" s="36" t="s">
        <v>518</v>
      </c>
      <c r="G264" s="34" t="s">
        <v>136</v>
      </c>
      <c r="H264" s="35" t="s">
        <v>137</v>
      </c>
      <c r="I264" s="37">
        <v>64.539251336898403</v>
      </c>
      <c r="J264" s="36" t="s">
        <v>147</v>
      </c>
      <c r="K264" s="38">
        <v>81.7</v>
      </c>
      <c r="L264" s="39">
        <v>7.7</v>
      </c>
      <c r="M264" s="34" t="s">
        <v>139</v>
      </c>
      <c r="N264" s="39">
        <v>17.2</v>
      </c>
      <c r="O264" s="34" t="s">
        <v>147</v>
      </c>
      <c r="P264" s="39">
        <v>50.8</v>
      </c>
      <c r="Q264" s="34" t="s">
        <v>147</v>
      </c>
      <c r="R264" s="39">
        <v>6</v>
      </c>
      <c r="S264" s="34" t="s">
        <v>147</v>
      </c>
      <c r="T264" s="35" t="s">
        <v>148</v>
      </c>
      <c r="U264" s="35" t="s">
        <v>564</v>
      </c>
    </row>
    <row r="265" spans="2:21" ht="12" customHeight="1">
      <c r="B265" s="33" t="s">
        <v>881</v>
      </c>
      <c r="C265" s="34" t="s">
        <v>840</v>
      </c>
      <c r="D265" s="35" t="s">
        <v>882</v>
      </c>
      <c r="E265" s="35" t="s">
        <v>883</v>
      </c>
      <c r="F265" s="36" t="s">
        <v>146</v>
      </c>
      <c r="G265" s="34" t="s">
        <v>136</v>
      </c>
      <c r="H265" s="35" t="s">
        <v>137</v>
      </c>
      <c r="I265" s="37">
        <v>64.880377754459602</v>
      </c>
      <c r="J265" s="36" t="s">
        <v>147</v>
      </c>
      <c r="K265" s="38">
        <v>85.2</v>
      </c>
      <c r="L265" s="39">
        <v>12.3</v>
      </c>
      <c r="M265" s="34" t="s">
        <v>147</v>
      </c>
      <c r="N265" s="39">
        <v>21.1</v>
      </c>
      <c r="O265" s="34" t="s">
        <v>147</v>
      </c>
      <c r="P265" s="39">
        <v>42.8</v>
      </c>
      <c r="Q265" s="34" t="s">
        <v>147</v>
      </c>
      <c r="R265" s="39">
        <v>9</v>
      </c>
      <c r="S265" s="34" t="s">
        <v>147</v>
      </c>
      <c r="T265" s="35" t="s">
        <v>166</v>
      </c>
      <c r="U265" s="35" t="s">
        <v>142</v>
      </c>
    </row>
    <row r="266" spans="2:21" ht="12" customHeight="1">
      <c r="B266" s="33" t="s">
        <v>884</v>
      </c>
      <c r="C266" s="34" t="s">
        <v>840</v>
      </c>
      <c r="D266" s="35" t="s">
        <v>885</v>
      </c>
      <c r="E266" s="35" t="s">
        <v>886</v>
      </c>
      <c r="F266" s="36" t="s">
        <v>135</v>
      </c>
      <c r="G266" s="34" t="s">
        <v>136</v>
      </c>
      <c r="H266" s="35" t="s">
        <v>137</v>
      </c>
      <c r="I266" s="37">
        <v>62.202175622542597</v>
      </c>
      <c r="J266" s="36" t="s">
        <v>147</v>
      </c>
      <c r="K266" s="38">
        <v>88.5</v>
      </c>
      <c r="L266" s="39">
        <v>7</v>
      </c>
      <c r="M266" s="34" t="s">
        <v>139</v>
      </c>
      <c r="N266" s="39">
        <v>16.600000000000001</v>
      </c>
      <c r="O266" s="34" t="s">
        <v>138</v>
      </c>
      <c r="P266" s="39">
        <v>55.9</v>
      </c>
      <c r="Q266" s="34" t="s">
        <v>147</v>
      </c>
      <c r="R266" s="39">
        <v>9</v>
      </c>
      <c r="S266" s="34" t="s">
        <v>139</v>
      </c>
      <c r="T266" s="35" t="s">
        <v>199</v>
      </c>
      <c r="U266" s="35" t="s">
        <v>142</v>
      </c>
    </row>
    <row r="267" spans="2:21" ht="12" customHeight="1">
      <c r="B267" s="33" t="s">
        <v>887</v>
      </c>
      <c r="C267" s="34" t="s">
        <v>840</v>
      </c>
      <c r="D267" s="35" t="s">
        <v>888</v>
      </c>
      <c r="E267" s="35" t="s">
        <v>889</v>
      </c>
      <c r="F267" s="36" t="s">
        <v>146</v>
      </c>
      <c r="G267" s="34" t="s">
        <v>136</v>
      </c>
      <c r="H267" s="35" t="s">
        <v>155</v>
      </c>
      <c r="I267" s="37">
        <v>43.704756898817351</v>
      </c>
      <c r="J267" s="36" t="s">
        <v>147</v>
      </c>
      <c r="K267" s="38">
        <v>78.7</v>
      </c>
      <c r="L267" s="39">
        <v>10.8</v>
      </c>
      <c r="M267" s="34" t="s">
        <v>147</v>
      </c>
      <c r="N267" s="39">
        <v>19.100000000000001</v>
      </c>
      <c r="O267" s="34" t="s">
        <v>147</v>
      </c>
      <c r="P267" s="39">
        <v>42.8</v>
      </c>
      <c r="Q267" s="34" t="s">
        <v>147</v>
      </c>
      <c r="R267" s="39">
        <v>6</v>
      </c>
      <c r="S267" s="34" t="s">
        <v>138</v>
      </c>
      <c r="T267" s="35" t="s">
        <v>148</v>
      </c>
      <c r="U267" s="35" t="s">
        <v>142</v>
      </c>
    </row>
    <row r="268" spans="2:21" ht="12" customHeight="1">
      <c r="B268" s="33" t="s">
        <v>890</v>
      </c>
      <c r="C268" s="34" t="s">
        <v>840</v>
      </c>
      <c r="D268" s="35" t="s">
        <v>891</v>
      </c>
      <c r="E268" s="35" t="s">
        <v>892</v>
      </c>
      <c r="F268" s="36" t="s">
        <v>518</v>
      </c>
      <c r="G268" s="34" t="s">
        <v>136</v>
      </c>
      <c r="H268" s="35" t="s">
        <v>137</v>
      </c>
      <c r="I268" s="37">
        <v>61.417421150278294</v>
      </c>
      <c r="J268" s="36" t="s">
        <v>147</v>
      </c>
      <c r="K268" s="38">
        <v>99.9</v>
      </c>
      <c r="L268" s="39">
        <v>11.8</v>
      </c>
      <c r="M268" s="34" t="s">
        <v>147</v>
      </c>
      <c r="N268" s="39">
        <v>19.100000000000001</v>
      </c>
      <c r="O268" s="34" t="s">
        <v>147</v>
      </c>
      <c r="P268" s="39">
        <v>60</v>
      </c>
      <c r="Q268" s="34" t="s">
        <v>147</v>
      </c>
      <c r="R268" s="39">
        <v>9</v>
      </c>
      <c r="S268" s="34" t="s">
        <v>138</v>
      </c>
      <c r="T268" s="35" t="s">
        <v>148</v>
      </c>
      <c r="U268" s="35" t="s">
        <v>142</v>
      </c>
    </row>
    <row r="269" spans="2:21" ht="12" customHeight="1">
      <c r="B269" s="33" t="s">
        <v>893</v>
      </c>
      <c r="C269" s="34" t="s">
        <v>840</v>
      </c>
      <c r="D269" s="35" t="s">
        <v>894</v>
      </c>
      <c r="E269" s="35" t="s">
        <v>895</v>
      </c>
      <c r="F269" s="36" t="s">
        <v>146</v>
      </c>
      <c r="G269" s="34" t="s">
        <v>136</v>
      </c>
      <c r="H269" s="35" t="s">
        <v>137</v>
      </c>
      <c r="I269" s="37">
        <v>68.165740740740745</v>
      </c>
      <c r="J269" s="36" t="s">
        <v>147</v>
      </c>
      <c r="K269" s="38">
        <v>82.2</v>
      </c>
      <c r="L269" s="39">
        <v>9.6</v>
      </c>
      <c r="M269" s="34" t="s">
        <v>138</v>
      </c>
      <c r="N269" s="39">
        <v>18</v>
      </c>
      <c r="O269" s="34" t="s">
        <v>147</v>
      </c>
      <c r="P269" s="39">
        <v>48.6</v>
      </c>
      <c r="Q269" s="34" t="s">
        <v>147</v>
      </c>
      <c r="R269" s="39">
        <v>6</v>
      </c>
      <c r="S269" s="34" t="s">
        <v>147</v>
      </c>
      <c r="T269" s="35" t="s">
        <v>170</v>
      </c>
      <c r="U269" s="35" t="s">
        <v>142</v>
      </c>
    </row>
    <row r="270" spans="2:21" ht="12" customHeight="1">
      <c r="B270" s="33" t="s">
        <v>896</v>
      </c>
      <c r="C270" s="34" t="s">
        <v>840</v>
      </c>
      <c r="D270" s="35" t="s">
        <v>897</v>
      </c>
      <c r="E270" s="35" t="s">
        <v>898</v>
      </c>
      <c r="F270" s="36" t="s">
        <v>184</v>
      </c>
      <c r="G270" s="34" t="s">
        <v>136</v>
      </c>
      <c r="H270" s="35" t="s">
        <v>155</v>
      </c>
      <c r="I270" s="37">
        <v>65.586666666666673</v>
      </c>
      <c r="J270" s="36" t="s">
        <v>147</v>
      </c>
      <c r="K270" s="38">
        <v>91.4</v>
      </c>
      <c r="L270" s="39">
        <v>15</v>
      </c>
      <c r="M270" s="34" t="s">
        <v>147</v>
      </c>
      <c r="N270" s="39">
        <v>22.2</v>
      </c>
      <c r="O270" s="34" t="s">
        <v>147</v>
      </c>
      <c r="P270" s="39">
        <v>52.7</v>
      </c>
      <c r="Q270" s="34" t="s">
        <v>147</v>
      </c>
      <c r="R270" s="39">
        <v>1.5</v>
      </c>
      <c r="S270" s="34" t="s">
        <v>147</v>
      </c>
      <c r="T270" s="35" t="s">
        <v>170</v>
      </c>
      <c r="U270" s="35" t="s">
        <v>699</v>
      </c>
    </row>
    <row r="271" spans="2:21" ht="12" customHeight="1">
      <c r="B271" s="33" t="s">
        <v>899</v>
      </c>
      <c r="C271" s="34" t="s">
        <v>840</v>
      </c>
      <c r="D271" s="35" t="s">
        <v>900</v>
      </c>
      <c r="E271" s="35" t="s">
        <v>901</v>
      </c>
      <c r="F271" s="36" t="s">
        <v>135</v>
      </c>
      <c r="G271" s="34" t="s">
        <v>136</v>
      </c>
      <c r="H271" s="35" t="s">
        <v>192</v>
      </c>
      <c r="I271" s="37">
        <v>2.8826590330788822</v>
      </c>
      <c r="J271" s="36" t="s">
        <v>147</v>
      </c>
      <c r="K271" s="38">
        <v>75.7</v>
      </c>
      <c r="L271" s="39">
        <v>8.9</v>
      </c>
      <c r="M271" s="34" t="s">
        <v>138</v>
      </c>
      <c r="N271" s="39">
        <v>19</v>
      </c>
      <c r="O271" s="34" t="s">
        <v>147</v>
      </c>
      <c r="P271" s="39">
        <v>41</v>
      </c>
      <c r="Q271" s="34" t="s">
        <v>147</v>
      </c>
      <c r="R271" s="39">
        <v>6.8</v>
      </c>
      <c r="S271" s="34" t="s">
        <v>138</v>
      </c>
      <c r="T271" s="35" t="s">
        <v>170</v>
      </c>
      <c r="U271" s="35" t="s">
        <v>235</v>
      </c>
    </row>
    <row r="272" spans="2:21" ht="12" customHeight="1">
      <c r="B272" s="33" t="s">
        <v>902</v>
      </c>
      <c r="C272" s="34" t="s">
        <v>840</v>
      </c>
      <c r="D272" s="35" t="s">
        <v>903</v>
      </c>
      <c r="E272" s="35" t="s">
        <v>904</v>
      </c>
      <c r="F272" s="36" t="s">
        <v>518</v>
      </c>
      <c r="G272" s="34" t="s">
        <v>136</v>
      </c>
      <c r="H272" s="35" t="s">
        <v>192</v>
      </c>
      <c r="I272" s="37">
        <v>3.8043309002433117</v>
      </c>
      <c r="J272" s="36" t="s">
        <v>147</v>
      </c>
      <c r="K272" s="38">
        <v>85.6</v>
      </c>
      <c r="L272" s="39">
        <v>11.4</v>
      </c>
      <c r="M272" s="34" t="s">
        <v>147</v>
      </c>
      <c r="N272" s="39">
        <v>24</v>
      </c>
      <c r="O272" s="34" t="s">
        <v>147</v>
      </c>
      <c r="P272" s="39">
        <v>50.2</v>
      </c>
      <c r="Q272" s="34" t="s">
        <v>147</v>
      </c>
      <c r="R272" s="39">
        <v>0</v>
      </c>
      <c r="S272" s="34" t="s">
        <v>147</v>
      </c>
      <c r="T272" s="35" t="s">
        <v>148</v>
      </c>
      <c r="U272" s="35" t="s">
        <v>142</v>
      </c>
    </row>
    <row r="273" spans="2:21" ht="12" customHeight="1">
      <c r="B273" s="33" t="s">
        <v>905</v>
      </c>
      <c r="C273" s="34" t="s">
        <v>840</v>
      </c>
      <c r="D273" s="35" t="s">
        <v>906</v>
      </c>
      <c r="E273" s="35" t="s">
        <v>907</v>
      </c>
      <c r="F273" s="36" t="s">
        <v>518</v>
      </c>
      <c r="G273" s="34" t="s">
        <v>136</v>
      </c>
      <c r="H273" s="35" t="s">
        <v>155</v>
      </c>
      <c r="I273" s="37">
        <v>60.013898305084744</v>
      </c>
      <c r="J273" s="36" t="s">
        <v>147</v>
      </c>
      <c r="K273" s="38">
        <v>98.4</v>
      </c>
      <c r="L273" s="39">
        <v>12.5</v>
      </c>
      <c r="M273" s="34" t="s">
        <v>147</v>
      </c>
      <c r="N273" s="39">
        <v>22.5</v>
      </c>
      <c r="O273" s="34" t="s">
        <v>147</v>
      </c>
      <c r="P273" s="39">
        <v>57.4</v>
      </c>
      <c r="Q273" s="34" t="s">
        <v>147</v>
      </c>
      <c r="R273" s="39">
        <v>6</v>
      </c>
      <c r="S273" s="34" t="s">
        <v>147</v>
      </c>
      <c r="T273" s="35" t="s">
        <v>148</v>
      </c>
      <c r="U273" s="35" t="s">
        <v>142</v>
      </c>
    </row>
    <row r="274" spans="2:21" ht="12" customHeight="1">
      <c r="B274" s="33" t="s">
        <v>908</v>
      </c>
      <c r="C274" s="34" t="s">
        <v>840</v>
      </c>
      <c r="D274" s="35" t="s">
        <v>909</v>
      </c>
      <c r="E274" s="35" t="s">
        <v>910</v>
      </c>
      <c r="F274" s="36" t="s">
        <v>627</v>
      </c>
      <c r="G274" s="34" t="s">
        <v>136</v>
      </c>
      <c r="H274" s="35" t="s">
        <v>192</v>
      </c>
      <c r="I274" s="37">
        <v>3.023782608695651</v>
      </c>
      <c r="J274" s="36" t="s">
        <v>147</v>
      </c>
      <c r="K274" s="38">
        <v>90.7</v>
      </c>
      <c r="L274" s="39">
        <v>14</v>
      </c>
      <c r="M274" s="34" t="s">
        <v>147</v>
      </c>
      <c r="N274" s="39">
        <v>25</v>
      </c>
      <c r="O274" s="34" t="s">
        <v>147</v>
      </c>
      <c r="P274" s="39">
        <v>47.9</v>
      </c>
      <c r="Q274" s="34" t="s">
        <v>147</v>
      </c>
      <c r="R274" s="39">
        <v>3.8</v>
      </c>
      <c r="S274" s="34" t="s">
        <v>147</v>
      </c>
      <c r="T274" s="35" t="s">
        <v>148</v>
      </c>
      <c r="U274" s="35" t="s">
        <v>142</v>
      </c>
    </row>
    <row r="275" spans="2:21" ht="12" customHeight="1">
      <c r="B275" s="35" t="s">
        <v>908</v>
      </c>
      <c r="C275" s="34" t="s">
        <v>840</v>
      </c>
      <c r="D275" s="35" t="s">
        <v>909</v>
      </c>
      <c r="E275" s="35" t="s">
        <v>910</v>
      </c>
      <c r="F275" s="34" t="s">
        <v>627</v>
      </c>
      <c r="G275" s="34" t="s">
        <v>194</v>
      </c>
      <c r="H275" s="35" t="s">
        <v>195</v>
      </c>
      <c r="I275" s="37">
        <v>2.8282349999999998</v>
      </c>
      <c r="J275" s="34"/>
      <c r="K275" s="39"/>
      <c r="L275" s="39"/>
      <c r="M275" s="34"/>
      <c r="N275" s="39"/>
      <c r="O275" s="34"/>
      <c r="P275" s="39"/>
      <c r="Q275" s="34"/>
      <c r="R275" s="34">
        <v>0</v>
      </c>
      <c r="S275" s="34"/>
      <c r="T275" s="35" t="s">
        <v>148</v>
      </c>
      <c r="U275" s="35" t="s">
        <v>142</v>
      </c>
    </row>
    <row r="276" spans="2:21" ht="12" customHeight="1">
      <c r="B276" s="33" t="s">
        <v>911</v>
      </c>
      <c r="C276" s="34" t="s">
        <v>840</v>
      </c>
      <c r="D276" s="35" t="s">
        <v>912</v>
      </c>
      <c r="E276" s="35" t="s">
        <v>913</v>
      </c>
      <c r="F276" s="36" t="s">
        <v>184</v>
      </c>
      <c r="G276" s="34" t="s">
        <v>136</v>
      </c>
      <c r="H276" s="35" t="s">
        <v>155</v>
      </c>
      <c r="I276" s="37">
        <v>52.044824120603018</v>
      </c>
      <c r="J276" s="36" t="s">
        <v>147</v>
      </c>
      <c r="K276" s="38">
        <v>82</v>
      </c>
      <c r="L276" s="39">
        <v>13.6</v>
      </c>
      <c r="M276" s="34" t="s">
        <v>147</v>
      </c>
      <c r="N276" s="39">
        <v>22.9</v>
      </c>
      <c r="O276" s="34" t="s">
        <v>147</v>
      </c>
      <c r="P276" s="39">
        <v>41</v>
      </c>
      <c r="Q276" s="34" t="s">
        <v>147</v>
      </c>
      <c r="R276" s="39">
        <v>4.5</v>
      </c>
      <c r="S276" s="34" t="s">
        <v>138</v>
      </c>
      <c r="T276" s="35" t="s">
        <v>148</v>
      </c>
      <c r="U276" s="35" t="s">
        <v>142</v>
      </c>
    </row>
    <row r="277" spans="2:21" ht="12" customHeight="1">
      <c r="B277" s="33" t="s">
        <v>914</v>
      </c>
      <c r="C277" s="34" t="s">
        <v>840</v>
      </c>
      <c r="D277" s="35" t="s">
        <v>915</v>
      </c>
      <c r="E277" s="35" t="s">
        <v>916</v>
      </c>
      <c r="F277" s="36" t="s">
        <v>146</v>
      </c>
      <c r="G277" s="34" t="s">
        <v>136</v>
      </c>
      <c r="H277" s="35" t="s">
        <v>137</v>
      </c>
      <c r="I277" s="37">
        <v>42.584765342960289</v>
      </c>
      <c r="J277" s="36" t="s">
        <v>147</v>
      </c>
      <c r="K277" s="38">
        <v>76.8</v>
      </c>
      <c r="L277" s="39">
        <v>7.8</v>
      </c>
      <c r="M277" s="34" t="s">
        <v>139</v>
      </c>
      <c r="N277" s="39">
        <v>10.8</v>
      </c>
      <c r="O277" s="34" t="s">
        <v>139</v>
      </c>
      <c r="P277" s="39">
        <v>51.4</v>
      </c>
      <c r="Q277" s="34" t="s">
        <v>147</v>
      </c>
      <c r="R277" s="39">
        <v>6.8</v>
      </c>
      <c r="S277" s="34" t="s">
        <v>138</v>
      </c>
      <c r="T277" s="35" t="s">
        <v>141</v>
      </c>
      <c r="U277" s="35" t="s">
        <v>142</v>
      </c>
    </row>
    <row r="278" spans="2:21" ht="12" customHeight="1">
      <c r="B278" s="33" t="s">
        <v>917</v>
      </c>
      <c r="C278" s="34" t="s">
        <v>840</v>
      </c>
      <c r="D278" s="35" t="s">
        <v>918</v>
      </c>
      <c r="E278" s="35" t="s">
        <v>919</v>
      </c>
      <c r="F278" s="36" t="s">
        <v>602</v>
      </c>
      <c r="G278" s="34" t="s">
        <v>136</v>
      </c>
      <c r="H278" s="35" t="s">
        <v>192</v>
      </c>
      <c r="I278" s="37">
        <v>2.7465796344647528</v>
      </c>
      <c r="J278" s="36" t="s">
        <v>147</v>
      </c>
      <c r="K278" s="38">
        <v>85.6</v>
      </c>
      <c r="L278" s="39">
        <v>15</v>
      </c>
      <c r="M278" s="34" t="s">
        <v>147</v>
      </c>
      <c r="N278" s="39">
        <v>25</v>
      </c>
      <c r="O278" s="34" t="s">
        <v>147</v>
      </c>
      <c r="P278" s="39">
        <v>43.3</v>
      </c>
      <c r="Q278" s="34" t="s">
        <v>147</v>
      </c>
      <c r="R278" s="39">
        <v>2.2999999999999998</v>
      </c>
      <c r="S278" s="34" t="s">
        <v>147</v>
      </c>
      <c r="T278" s="35" t="s">
        <v>273</v>
      </c>
      <c r="U278" s="35" t="s">
        <v>142</v>
      </c>
    </row>
    <row r="279" spans="2:21" ht="12" customHeight="1">
      <c r="B279" s="33" t="s">
        <v>920</v>
      </c>
      <c r="C279" s="34" t="s">
        <v>840</v>
      </c>
      <c r="D279" s="35" t="s">
        <v>921</v>
      </c>
      <c r="E279" s="35" t="s">
        <v>922</v>
      </c>
      <c r="F279" s="36" t="s">
        <v>222</v>
      </c>
      <c r="G279" s="34" t="s">
        <v>136</v>
      </c>
      <c r="H279" s="35" t="s">
        <v>192</v>
      </c>
      <c r="I279" s="37"/>
      <c r="J279" s="36" t="s">
        <v>223</v>
      </c>
      <c r="K279" s="38"/>
      <c r="L279" s="39"/>
      <c r="M279" s="34"/>
      <c r="N279" s="39"/>
      <c r="O279" s="34"/>
      <c r="P279" s="39"/>
      <c r="Q279" s="34"/>
      <c r="R279" s="39"/>
      <c r="S279" s="34" t="s">
        <v>140</v>
      </c>
      <c r="T279" s="35" t="s">
        <v>170</v>
      </c>
      <c r="U279" s="35" t="s">
        <v>699</v>
      </c>
    </row>
    <row r="280" spans="2:21" ht="12" customHeight="1">
      <c r="B280" s="33" t="s">
        <v>923</v>
      </c>
      <c r="C280" s="34" t="s">
        <v>840</v>
      </c>
      <c r="D280" s="35" t="s">
        <v>924</v>
      </c>
      <c r="E280" s="35" t="s">
        <v>925</v>
      </c>
      <c r="F280" s="36" t="s">
        <v>602</v>
      </c>
      <c r="G280" s="34" t="s">
        <v>136</v>
      </c>
      <c r="H280" s="35" t="s">
        <v>192</v>
      </c>
      <c r="I280" s="37">
        <v>2.7988944723618108</v>
      </c>
      <c r="J280" s="36" t="s">
        <v>147</v>
      </c>
      <c r="K280" s="38">
        <v>79.900000000000006</v>
      </c>
      <c r="L280" s="39">
        <v>9.3000000000000007</v>
      </c>
      <c r="M280" s="34" t="s">
        <v>138</v>
      </c>
      <c r="N280" s="39">
        <v>22.8</v>
      </c>
      <c r="O280" s="34" t="s">
        <v>147</v>
      </c>
      <c r="P280" s="39">
        <v>42.5</v>
      </c>
      <c r="Q280" s="34" t="s">
        <v>147</v>
      </c>
      <c r="R280" s="39">
        <v>5.3</v>
      </c>
      <c r="S280" s="34" t="s">
        <v>147</v>
      </c>
      <c r="T280" s="35" t="s">
        <v>148</v>
      </c>
      <c r="U280" s="35" t="s">
        <v>177</v>
      </c>
    </row>
    <row r="281" spans="2:21" ht="12" customHeight="1">
      <c r="B281" s="33" t="s">
        <v>926</v>
      </c>
      <c r="C281" s="34" t="s">
        <v>840</v>
      </c>
      <c r="D281" s="35" t="s">
        <v>927</v>
      </c>
      <c r="E281" s="35" t="s">
        <v>928</v>
      </c>
      <c r="F281" s="36" t="s">
        <v>602</v>
      </c>
      <c r="G281" s="34" t="s">
        <v>136</v>
      </c>
      <c r="H281" s="35" t="s">
        <v>192</v>
      </c>
      <c r="I281" s="37">
        <v>2.6997923875432535</v>
      </c>
      <c r="J281" s="36" t="s">
        <v>147</v>
      </c>
      <c r="K281" s="38">
        <v>98.4</v>
      </c>
      <c r="L281" s="39">
        <v>15</v>
      </c>
      <c r="M281" s="34" t="s">
        <v>147</v>
      </c>
      <c r="N281" s="39">
        <v>25</v>
      </c>
      <c r="O281" s="34" t="s">
        <v>147</v>
      </c>
      <c r="P281" s="39">
        <v>53.9</v>
      </c>
      <c r="Q281" s="34" t="s">
        <v>147</v>
      </c>
      <c r="R281" s="39">
        <v>4.5</v>
      </c>
      <c r="S281" s="34" t="s">
        <v>147</v>
      </c>
      <c r="T281" s="35" t="s">
        <v>148</v>
      </c>
      <c r="U281" s="35" t="s">
        <v>142</v>
      </c>
    </row>
    <row r="282" spans="2:21" ht="12" customHeight="1">
      <c r="B282" s="33" t="s">
        <v>929</v>
      </c>
      <c r="C282" s="34" t="s">
        <v>840</v>
      </c>
      <c r="D282" s="35" t="s">
        <v>930</v>
      </c>
      <c r="E282" s="35" t="s">
        <v>931</v>
      </c>
      <c r="F282" s="36" t="s">
        <v>782</v>
      </c>
      <c r="G282" s="34" t="s">
        <v>136</v>
      </c>
      <c r="H282" s="35" t="s">
        <v>137</v>
      </c>
      <c r="I282" s="37">
        <v>65.646842105263161</v>
      </c>
      <c r="J282" s="36" t="s">
        <v>147</v>
      </c>
      <c r="K282" s="38">
        <v>76.7</v>
      </c>
      <c r="L282" s="39">
        <v>8.6999999999999993</v>
      </c>
      <c r="M282" s="34" t="s">
        <v>138</v>
      </c>
      <c r="N282" s="39">
        <v>14.1</v>
      </c>
      <c r="O282" s="34" t="s">
        <v>138</v>
      </c>
      <c r="P282" s="39">
        <v>50.1</v>
      </c>
      <c r="Q282" s="34" t="s">
        <v>147</v>
      </c>
      <c r="R282" s="39">
        <v>3.8</v>
      </c>
      <c r="S282" s="34" t="s">
        <v>138</v>
      </c>
      <c r="T282" s="35" t="s">
        <v>148</v>
      </c>
      <c r="U282" s="35" t="s">
        <v>142</v>
      </c>
    </row>
    <row r="283" spans="2:21" ht="12" customHeight="1">
      <c r="B283" s="33" t="s">
        <v>932</v>
      </c>
      <c r="C283" s="34" t="s">
        <v>840</v>
      </c>
      <c r="D283" s="35" t="s">
        <v>933</v>
      </c>
      <c r="E283" s="35" t="s">
        <v>934</v>
      </c>
      <c r="F283" s="36" t="s">
        <v>518</v>
      </c>
      <c r="G283" s="34" t="s">
        <v>136</v>
      </c>
      <c r="H283" s="35" t="s">
        <v>192</v>
      </c>
      <c r="I283" s="37">
        <v>2.663810975609755</v>
      </c>
      <c r="J283" s="36" t="s">
        <v>147</v>
      </c>
      <c r="K283" s="38">
        <v>102.8</v>
      </c>
      <c r="L283" s="39">
        <v>11.6</v>
      </c>
      <c r="M283" s="34" t="s">
        <v>147</v>
      </c>
      <c r="N283" s="39">
        <v>23.6</v>
      </c>
      <c r="O283" s="34" t="s">
        <v>147</v>
      </c>
      <c r="P283" s="39">
        <v>55.6</v>
      </c>
      <c r="Q283" s="34" t="s">
        <v>147</v>
      </c>
      <c r="R283" s="39">
        <v>12</v>
      </c>
      <c r="S283" s="34" t="s">
        <v>147</v>
      </c>
      <c r="T283" s="35" t="s">
        <v>170</v>
      </c>
      <c r="U283" s="35" t="s">
        <v>142</v>
      </c>
    </row>
    <row r="284" spans="2:21" ht="12" customHeight="1">
      <c r="B284" s="33" t="s">
        <v>935</v>
      </c>
      <c r="C284" s="34" t="s">
        <v>840</v>
      </c>
      <c r="D284" s="35" t="s">
        <v>936</v>
      </c>
      <c r="E284" s="35" t="s">
        <v>937</v>
      </c>
      <c r="F284" s="36" t="s">
        <v>602</v>
      </c>
      <c r="G284" s="34" t="s">
        <v>136</v>
      </c>
      <c r="H284" s="35" t="s">
        <v>192</v>
      </c>
      <c r="I284" s="37">
        <v>2.7703729603729594</v>
      </c>
      <c r="J284" s="36" t="s">
        <v>147</v>
      </c>
      <c r="K284" s="38">
        <v>95.8</v>
      </c>
      <c r="L284" s="39">
        <v>11.9</v>
      </c>
      <c r="M284" s="34" t="s">
        <v>147</v>
      </c>
      <c r="N284" s="39">
        <v>24</v>
      </c>
      <c r="O284" s="34" t="s">
        <v>147</v>
      </c>
      <c r="P284" s="39">
        <v>49.4</v>
      </c>
      <c r="Q284" s="34" t="s">
        <v>147</v>
      </c>
      <c r="R284" s="39">
        <v>10.5</v>
      </c>
      <c r="S284" s="34" t="s">
        <v>138</v>
      </c>
      <c r="T284" s="35" t="s">
        <v>148</v>
      </c>
      <c r="U284" s="35" t="s">
        <v>699</v>
      </c>
    </row>
    <row r="285" spans="2:21" ht="12" customHeight="1">
      <c r="B285" s="33" t="s">
        <v>938</v>
      </c>
      <c r="C285" s="34" t="s">
        <v>840</v>
      </c>
      <c r="D285" s="35" t="s">
        <v>939</v>
      </c>
      <c r="E285" s="35" t="s">
        <v>940</v>
      </c>
      <c r="F285" s="36" t="s">
        <v>184</v>
      </c>
      <c r="G285" s="34" t="s">
        <v>136</v>
      </c>
      <c r="H285" s="35" t="s">
        <v>192</v>
      </c>
      <c r="I285" s="37">
        <v>2.8826160337552724</v>
      </c>
      <c r="J285" s="36" t="s">
        <v>147</v>
      </c>
      <c r="K285" s="38">
        <v>73.7</v>
      </c>
      <c r="L285" s="39">
        <v>11</v>
      </c>
      <c r="M285" s="34" t="s">
        <v>147</v>
      </c>
      <c r="N285" s="39">
        <v>19.399999999999999</v>
      </c>
      <c r="O285" s="34" t="s">
        <v>147</v>
      </c>
      <c r="P285" s="39">
        <v>41</v>
      </c>
      <c r="Q285" s="34" t="s">
        <v>147</v>
      </c>
      <c r="R285" s="39">
        <v>2.2999999999999998</v>
      </c>
      <c r="S285" s="34" t="s">
        <v>138</v>
      </c>
      <c r="T285" s="35" t="s">
        <v>170</v>
      </c>
      <c r="U285" s="35" t="s">
        <v>142</v>
      </c>
    </row>
    <row r="286" spans="2:21" ht="12" customHeight="1">
      <c r="B286" s="35" t="s">
        <v>938</v>
      </c>
      <c r="C286" s="34" t="s">
        <v>840</v>
      </c>
      <c r="D286" s="35" t="s">
        <v>939</v>
      </c>
      <c r="E286" s="35" t="s">
        <v>941</v>
      </c>
      <c r="F286" s="34" t="s">
        <v>184</v>
      </c>
      <c r="G286" s="34" t="s">
        <v>194</v>
      </c>
      <c r="H286" s="35" t="s">
        <v>195</v>
      </c>
      <c r="I286" s="37">
        <v>2.4826130000000002</v>
      </c>
      <c r="J286" s="34"/>
      <c r="K286" s="39"/>
      <c r="L286" s="39"/>
      <c r="M286" s="34"/>
      <c r="N286" s="39"/>
      <c r="O286" s="34"/>
      <c r="P286" s="39"/>
      <c r="Q286" s="34"/>
      <c r="R286" s="34">
        <v>3</v>
      </c>
      <c r="S286" s="34"/>
      <c r="T286" s="35" t="s">
        <v>170</v>
      </c>
      <c r="U286" s="35" t="s">
        <v>142</v>
      </c>
    </row>
    <row r="287" spans="2:21" ht="12" customHeight="1">
      <c r="B287" s="33" t="s">
        <v>942</v>
      </c>
      <c r="C287" s="34" t="s">
        <v>840</v>
      </c>
      <c r="D287" s="35" t="s">
        <v>943</v>
      </c>
      <c r="E287" s="35" t="s">
        <v>944</v>
      </c>
      <c r="F287" s="36" t="s">
        <v>146</v>
      </c>
      <c r="G287" s="34" t="s">
        <v>136</v>
      </c>
      <c r="H287" s="35" t="s">
        <v>192</v>
      </c>
      <c r="I287" s="37">
        <v>2.9778605769230775</v>
      </c>
      <c r="J287" s="36" t="s">
        <v>147</v>
      </c>
      <c r="K287" s="38">
        <v>93.7</v>
      </c>
      <c r="L287" s="39">
        <v>12.8</v>
      </c>
      <c r="M287" s="34" t="s">
        <v>147</v>
      </c>
      <c r="N287" s="39">
        <v>25</v>
      </c>
      <c r="O287" s="34" t="s">
        <v>147</v>
      </c>
      <c r="P287" s="39">
        <v>49.9</v>
      </c>
      <c r="Q287" s="34" t="s">
        <v>147</v>
      </c>
      <c r="R287" s="39">
        <v>6</v>
      </c>
      <c r="S287" s="34" t="s">
        <v>138</v>
      </c>
      <c r="T287" s="35" t="s">
        <v>148</v>
      </c>
      <c r="U287" s="35" t="s">
        <v>142</v>
      </c>
    </row>
    <row r="288" spans="2:21" ht="12" customHeight="1">
      <c r="B288" s="35" t="s">
        <v>942</v>
      </c>
      <c r="C288" s="34" t="s">
        <v>840</v>
      </c>
      <c r="D288" s="35" t="s">
        <v>943</v>
      </c>
      <c r="E288" s="35" t="s">
        <v>944</v>
      </c>
      <c r="F288" s="34" t="s">
        <v>146</v>
      </c>
      <c r="G288" s="34" t="s">
        <v>194</v>
      </c>
      <c r="H288" s="35" t="s">
        <v>195</v>
      </c>
      <c r="I288" s="37">
        <v>2.266947</v>
      </c>
      <c r="J288" s="34"/>
      <c r="K288" s="39"/>
      <c r="L288" s="39"/>
      <c r="M288" s="34"/>
      <c r="N288" s="39"/>
      <c r="O288" s="34"/>
      <c r="P288" s="39"/>
      <c r="Q288" s="34"/>
      <c r="R288" s="34">
        <v>6</v>
      </c>
      <c r="S288" s="34"/>
      <c r="T288" s="35" t="s">
        <v>148</v>
      </c>
      <c r="U288" s="35" t="s">
        <v>142</v>
      </c>
    </row>
    <row r="289" spans="2:21" ht="12" customHeight="1">
      <c r="B289" s="33" t="s">
        <v>945</v>
      </c>
      <c r="C289" s="34" t="s">
        <v>840</v>
      </c>
      <c r="D289" s="35" t="s">
        <v>946</v>
      </c>
      <c r="E289" s="35" t="s">
        <v>947</v>
      </c>
      <c r="F289" s="36" t="s">
        <v>146</v>
      </c>
      <c r="G289" s="34" t="s">
        <v>136</v>
      </c>
      <c r="H289" s="35" t="s">
        <v>192</v>
      </c>
      <c r="I289" s="37">
        <v>2.7850416670391063</v>
      </c>
      <c r="J289" s="36" t="s">
        <v>147</v>
      </c>
      <c r="K289" s="38">
        <v>77.099999999999994</v>
      </c>
      <c r="L289" s="39">
        <v>15</v>
      </c>
      <c r="M289" s="34" t="s">
        <v>147</v>
      </c>
      <c r="N289" s="39">
        <v>8.9</v>
      </c>
      <c r="O289" s="34" t="s">
        <v>140</v>
      </c>
      <c r="P289" s="39">
        <v>47.9</v>
      </c>
      <c r="Q289" s="34" t="s">
        <v>147</v>
      </c>
      <c r="R289" s="39">
        <v>5.3</v>
      </c>
      <c r="S289" s="34" t="s">
        <v>139</v>
      </c>
      <c r="T289" s="35" t="s">
        <v>199</v>
      </c>
      <c r="U289" s="35" t="s">
        <v>142</v>
      </c>
    </row>
    <row r="290" spans="2:21" ht="12" customHeight="1">
      <c r="B290" s="33" t="s">
        <v>948</v>
      </c>
      <c r="C290" s="34" t="s">
        <v>840</v>
      </c>
      <c r="D290" s="35" t="s">
        <v>949</v>
      </c>
      <c r="E290" s="35" t="s">
        <v>950</v>
      </c>
      <c r="F290" s="36" t="s">
        <v>518</v>
      </c>
      <c r="G290" s="34" t="s">
        <v>136</v>
      </c>
      <c r="H290" s="35" t="s">
        <v>137</v>
      </c>
      <c r="I290" s="37">
        <v>48.32820585947627</v>
      </c>
      <c r="J290" s="36" t="s">
        <v>159</v>
      </c>
      <c r="K290" s="38">
        <v>28.8</v>
      </c>
      <c r="L290" s="39">
        <v>9.4</v>
      </c>
      <c r="M290" s="34" t="s">
        <v>138</v>
      </c>
      <c r="N290" s="39">
        <v>12.7</v>
      </c>
      <c r="O290" s="34" t="s">
        <v>139</v>
      </c>
      <c r="P290" s="39">
        <v>6.7</v>
      </c>
      <c r="Q290" s="34" t="s">
        <v>159</v>
      </c>
      <c r="R290" s="39">
        <v>0</v>
      </c>
      <c r="S290" s="34"/>
      <c r="T290" s="35" t="s">
        <v>141</v>
      </c>
      <c r="U290" s="35" t="s">
        <v>142</v>
      </c>
    </row>
    <row r="291" spans="2:21" ht="12" customHeight="1">
      <c r="B291" s="33" t="s">
        <v>951</v>
      </c>
      <c r="C291" s="34" t="s">
        <v>840</v>
      </c>
      <c r="D291" s="35" t="s">
        <v>952</v>
      </c>
      <c r="E291" s="35" t="s">
        <v>953</v>
      </c>
      <c r="F291" s="36" t="s">
        <v>135</v>
      </c>
      <c r="G291" s="34" t="s">
        <v>136</v>
      </c>
      <c r="H291" s="35" t="s">
        <v>137</v>
      </c>
      <c r="I291" s="37">
        <v>48.793103448275865</v>
      </c>
      <c r="J291" s="36" t="s">
        <v>147</v>
      </c>
      <c r="K291" s="38">
        <v>74.599999999999994</v>
      </c>
      <c r="L291" s="39">
        <v>9.3000000000000007</v>
      </c>
      <c r="M291" s="34" t="s">
        <v>138</v>
      </c>
      <c r="N291" s="39">
        <v>15.1</v>
      </c>
      <c r="O291" s="34" t="s">
        <v>138</v>
      </c>
      <c r="P291" s="39">
        <v>49.4</v>
      </c>
      <c r="Q291" s="34" t="s">
        <v>147</v>
      </c>
      <c r="R291" s="39">
        <v>0.8</v>
      </c>
      <c r="S291" s="34"/>
      <c r="T291" s="35" t="s">
        <v>141</v>
      </c>
      <c r="U291" s="35" t="s">
        <v>142</v>
      </c>
    </row>
    <row r="292" spans="2:21" ht="12" customHeight="1">
      <c r="B292" s="35" t="s">
        <v>954</v>
      </c>
      <c r="C292" s="34" t="s">
        <v>840</v>
      </c>
      <c r="D292" s="35" t="s">
        <v>955</v>
      </c>
      <c r="E292" s="35" t="s">
        <v>956</v>
      </c>
      <c r="F292" s="34" t="s">
        <v>146</v>
      </c>
      <c r="G292" s="34" t="s">
        <v>194</v>
      </c>
      <c r="H292" s="35" t="s">
        <v>195</v>
      </c>
      <c r="I292" s="37">
        <v>2.1043120000000002</v>
      </c>
      <c r="J292" s="34" t="s">
        <v>147</v>
      </c>
      <c r="K292" s="39">
        <v>92.6</v>
      </c>
      <c r="L292" s="39">
        <v>13.7</v>
      </c>
      <c r="M292" s="34" t="s">
        <v>147</v>
      </c>
      <c r="N292" s="39">
        <v>20.399999999999999</v>
      </c>
      <c r="O292" s="34" t="s">
        <v>147</v>
      </c>
      <c r="P292" s="39">
        <v>51.5</v>
      </c>
      <c r="Q292" s="34" t="s">
        <v>147</v>
      </c>
      <c r="R292" s="34">
        <v>7</v>
      </c>
      <c r="S292" s="34" t="s">
        <v>147</v>
      </c>
      <c r="T292" s="35" t="s">
        <v>148</v>
      </c>
      <c r="U292" s="35" t="s">
        <v>142</v>
      </c>
    </row>
    <row r="293" spans="2:21" ht="12" customHeight="1">
      <c r="B293" s="35" t="s">
        <v>957</v>
      </c>
      <c r="C293" s="34" t="s">
        <v>840</v>
      </c>
      <c r="D293" s="35" t="s">
        <v>958</v>
      </c>
      <c r="E293" s="35" t="s">
        <v>959</v>
      </c>
      <c r="F293" s="34" t="s">
        <v>146</v>
      </c>
      <c r="G293" s="34" t="s">
        <v>194</v>
      </c>
      <c r="H293" s="35" t="s">
        <v>195</v>
      </c>
      <c r="I293" s="37">
        <v>2.1236470000000001</v>
      </c>
      <c r="J293" s="34" t="s">
        <v>138</v>
      </c>
      <c r="K293" s="39">
        <v>67.400000000000006</v>
      </c>
      <c r="L293" s="39">
        <v>10.199999999999999</v>
      </c>
      <c r="M293" s="34" t="s">
        <v>138</v>
      </c>
      <c r="N293" s="39">
        <v>14</v>
      </c>
      <c r="O293" s="34" t="s">
        <v>138</v>
      </c>
      <c r="P293" s="39">
        <v>39.200000000000003</v>
      </c>
      <c r="Q293" s="34" t="s">
        <v>138</v>
      </c>
      <c r="R293" s="34">
        <v>4</v>
      </c>
      <c r="S293" s="34" t="s">
        <v>147</v>
      </c>
      <c r="T293" s="35" t="s">
        <v>166</v>
      </c>
      <c r="U293" s="35" t="s">
        <v>142</v>
      </c>
    </row>
    <row r="294" spans="2:21" ht="12" customHeight="1">
      <c r="B294" s="35" t="s">
        <v>960</v>
      </c>
      <c r="C294" s="34" t="s">
        <v>840</v>
      </c>
      <c r="D294" s="35" t="s">
        <v>961</v>
      </c>
      <c r="E294" s="35" t="s">
        <v>962</v>
      </c>
      <c r="F294" s="34" t="s">
        <v>146</v>
      </c>
      <c r="G294" s="34" t="s">
        <v>194</v>
      </c>
      <c r="H294" s="35" t="s">
        <v>195</v>
      </c>
      <c r="I294" s="37">
        <v>2.27433</v>
      </c>
      <c r="J294" s="34" t="s">
        <v>147</v>
      </c>
      <c r="K294" s="39">
        <v>85</v>
      </c>
      <c r="L294" s="39">
        <v>12.6</v>
      </c>
      <c r="M294" s="34" t="s">
        <v>147</v>
      </c>
      <c r="N294" s="39">
        <v>19.3</v>
      </c>
      <c r="O294" s="34" t="s">
        <v>147</v>
      </c>
      <c r="P294" s="39">
        <v>48.1</v>
      </c>
      <c r="Q294" s="34" t="s">
        <v>147</v>
      </c>
      <c r="R294" s="34">
        <v>5</v>
      </c>
      <c r="S294" s="34" t="s">
        <v>147</v>
      </c>
      <c r="T294" s="35" t="s">
        <v>148</v>
      </c>
      <c r="U294" s="35" t="s">
        <v>142</v>
      </c>
    </row>
    <row r="295" spans="2:21" ht="12" customHeight="1">
      <c r="B295" s="35" t="s">
        <v>963</v>
      </c>
      <c r="C295" s="34" t="s">
        <v>840</v>
      </c>
      <c r="D295" s="35" t="s">
        <v>964</v>
      </c>
      <c r="E295" s="35" t="s">
        <v>965</v>
      </c>
      <c r="F295" s="34" t="s">
        <v>146</v>
      </c>
      <c r="G295" s="34" t="s">
        <v>194</v>
      </c>
      <c r="H295" s="35" t="s">
        <v>195</v>
      </c>
      <c r="I295" s="37">
        <v>2.1051030000000002</v>
      </c>
      <c r="J295" s="34" t="s">
        <v>147</v>
      </c>
      <c r="K295" s="39">
        <v>70.8</v>
      </c>
      <c r="L295" s="39">
        <v>10.9</v>
      </c>
      <c r="M295" s="34" t="s">
        <v>147</v>
      </c>
      <c r="N295" s="39">
        <v>14.7</v>
      </c>
      <c r="O295" s="34" t="s">
        <v>138</v>
      </c>
      <c r="P295" s="39">
        <v>40.200000000000003</v>
      </c>
      <c r="Q295" s="34" t="s">
        <v>138</v>
      </c>
      <c r="R295" s="34">
        <v>5</v>
      </c>
      <c r="S295" s="34" t="s">
        <v>147</v>
      </c>
      <c r="T295" s="35" t="s">
        <v>148</v>
      </c>
      <c r="U295" s="35" t="s">
        <v>142</v>
      </c>
    </row>
    <row r="296" spans="2:21" ht="12" customHeight="1">
      <c r="B296" s="33" t="s">
        <v>966</v>
      </c>
      <c r="C296" s="34" t="s">
        <v>840</v>
      </c>
      <c r="D296" s="35" t="s">
        <v>967</v>
      </c>
      <c r="E296" s="35" t="s">
        <v>968</v>
      </c>
      <c r="F296" s="36" t="s">
        <v>146</v>
      </c>
      <c r="G296" s="34" t="s">
        <v>136</v>
      </c>
      <c r="H296" s="35" t="s">
        <v>192</v>
      </c>
      <c r="I296" s="37">
        <v>3.0699400000000003</v>
      </c>
      <c r="J296" s="36" t="s">
        <v>147</v>
      </c>
      <c r="K296" s="38">
        <v>74.7</v>
      </c>
      <c r="L296" s="39">
        <v>10.1</v>
      </c>
      <c r="M296" s="34" t="s">
        <v>138</v>
      </c>
      <c r="N296" s="39">
        <v>22.7</v>
      </c>
      <c r="O296" s="34" t="s">
        <v>147</v>
      </c>
      <c r="P296" s="39">
        <v>40.4</v>
      </c>
      <c r="Q296" s="34" t="s">
        <v>138</v>
      </c>
      <c r="R296" s="39">
        <v>1.5</v>
      </c>
      <c r="S296" s="34" t="s">
        <v>138</v>
      </c>
      <c r="T296" s="35" t="s">
        <v>148</v>
      </c>
      <c r="U296" s="35" t="s">
        <v>142</v>
      </c>
    </row>
    <row r="297" spans="2:21" ht="12" customHeight="1">
      <c r="B297" s="35" t="s">
        <v>969</v>
      </c>
      <c r="C297" s="34" t="s">
        <v>840</v>
      </c>
      <c r="D297" s="35" t="s">
        <v>970</v>
      </c>
      <c r="E297" s="35" t="s">
        <v>971</v>
      </c>
      <c r="F297" s="34" t="s">
        <v>518</v>
      </c>
      <c r="G297" s="34" t="s">
        <v>194</v>
      </c>
      <c r="H297" s="35" t="s">
        <v>195</v>
      </c>
      <c r="I297" s="37">
        <v>2.766219</v>
      </c>
      <c r="J297" s="34" t="s">
        <v>138</v>
      </c>
      <c r="K297" s="39">
        <v>57.9</v>
      </c>
      <c r="L297" s="39">
        <v>6.2</v>
      </c>
      <c r="M297" s="34" t="s">
        <v>140</v>
      </c>
      <c r="N297" s="39">
        <v>16.2</v>
      </c>
      <c r="O297" s="34" t="s">
        <v>138</v>
      </c>
      <c r="P297" s="39">
        <v>33.5</v>
      </c>
      <c r="Q297" s="34" t="s">
        <v>138</v>
      </c>
      <c r="R297" s="34">
        <v>2</v>
      </c>
      <c r="S297" s="34" t="s">
        <v>138</v>
      </c>
      <c r="T297" s="35" t="s">
        <v>170</v>
      </c>
      <c r="U297" s="35" t="s">
        <v>142</v>
      </c>
    </row>
    <row r="298" spans="2:21" ht="12" customHeight="1">
      <c r="B298" s="35" t="s">
        <v>972</v>
      </c>
      <c r="C298" s="34" t="s">
        <v>840</v>
      </c>
      <c r="D298" s="35" t="s">
        <v>973</v>
      </c>
      <c r="E298" s="35" t="s">
        <v>974</v>
      </c>
      <c r="F298" s="34" t="s">
        <v>146</v>
      </c>
      <c r="G298" s="34" t="s">
        <v>194</v>
      </c>
      <c r="H298" s="35" t="s">
        <v>195</v>
      </c>
      <c r="I298" s="37">
        <v>1.8261769999999999</v>
      </c>
      <c r="J298" s="34" t="s">
        <v>147</v>
      </c>
      <c r="K298" s="39">
        <v>88.5</v>
      </c>
      <c r="L298" s="39">
        <v>14.4</v>
      </c>
      <c r="M298" s="34" t="s">
        <v>147</v>
      </c>
      <c r="N298" s="39">
        <v>21.8</v>
      </c>
      <c r="O298" s="34" t="s">
        <v>147</v>
      </c>
      <c r="P298" s="39">
        <v>50.3</v>
      </c>
      <c r="Q298" s="34" t="s">
        <v>147</v>
      </c>
      <c r="R298" s="34">
        <v>2</v>
      </c>
      <c r="S298" s="34" t="s">
        <v>147</v>
      </c>
      <c r="T298" s="35" t="s">
        <v>170</v>
      </c>
      <c r="U298" s="35" t="s">
        <v>142</v>
      </c>
    </row>
    <row r="299" spans="2:21" ht="12" customHeight="1">
      <c r="B299" s="33" t="s">
        <v>975</v>
      </c>
      <c r="C299" s="34" t="s">
        <v>976</v>
      </c>
      <c r="D299" s="35" t="s">
        <v>977</v>
      </c>
      <c r="E299" s="35" t="s">
        <v>978</v>
      </c>
      <c r="F299" s="36" t="s">
        <v>135</v>
      </c>
      <c r="G299" s="34" t="s">
        <v>136</v>
      </c>
      <c r="H299" s="35" t="s">
        <v>137</v>
      </c>
      <c r="I299" s="37">
        <v>63.896031746031753</v>
      </c>
      <c r="J299" s="36" t="s">
        <v>147</v>
      </c>
      <c r="K299" s="38">
        <v>86.5</v>
      </c>
      <c r="L299" s="39">
        <v>10.8</v>
      </c>
      <c r="M299" s="34" t="s">
        <v>147</v>
      </c>
      <c r="N299" s="39">
        <v>14.4</v>
      </c>
      <c r="O299" s="34" t="s">
        <v>138</v>
      </c>
      <c r="P299" s="39">
        <v>53</v>
      </c>
      <c r="Q299" s="34" t="s">
        <v>147</v>
      </c>
      <c r="R299" s="39">
        <v>8.3000000000000007</v>
      </c>
      <c r="S299" s="34" t="s">
        <v>139</v>
      </c>
      <c r="T299" s="35" t="s">
        <v>141</v>
      </c>
      <c r="U299" s="35" t="s">
        <v>142</v>
      </c>
    </row>
    <row r="300" spans="2:21" ht="12" customHeight="1">
      <c r="B300" s="33" t="s">
        <v>979</v>
      </c>
      <c r="C300" s="34" t="s">
        <v>976</v>
      </c>
      <c r="D300" s="35" t="s">
        <v>980</v>
      </c>
      <c r="E300" s="35" t="s">
        <v>981</v>
      </c>
      <c r="F300" s="36" t="s">
        <v>518</v>
      </c>
      <c r="G300" s="34" t="s">
        <v>136</v>
      </c>
      <c r="H300" s="35" t="s">
        <v>137</v>
      </c>
      <c r="I300" s="37">
        <v>63.153761467889908</v>
      </c>
      <c r="J300" s="36" t="s">
        <v>147</v>
      </c>
      <c r="K300" s="38">
        <v>82.4</v>
      </c>
      <c r="L300" s="39">
        <v>12.4</v>
      </c>
      <c r="M300" s="34" t="s">
        <v>147</v>
      </c>
      <c r="N300" s="39">
        <v>19.600000000000001</v>
      </c>
      <c r="O300" s="34" t="s">
        <v>147</v>
      </c>
      <c r="P300" s="39">
        <v>42.9</v>
      </c>
      <c r="Q300" s="34" t="s">
        <v>147</v>
      </c>
      <c r="R300" s="39">
        <v>7.5</v>
      </c>
      <c r="S300" s="34" t="s">
        <v>138</v>
      </c>
      <c r="T300" s="35" t="s">
        <v>148</v>
      </c>
      <c r="U300" s="35" t="s">
        <v>142</v>
      </c>
    </row>
    <row r="301" spans="2:21" ht="12" customHeight="1">
      <c r="B301" s="33" t="s">
        <v>982</v>
      </c>
      <c r="C301" s="34" t="s">
        <v>976</v>
      </c>
      <c r="D301" s="35" t="s">
        <v>983</v>
      </c>
      <c r="E301" s="35" t="s">
        <v>984</v>
      </c>
      <c r="F301" s="36" t="s">
        <v>135</v>
      </c>
      <c r="G301" s="34" t="s">
        <v>136</v>
      </c>
      <c r="H301" s="35" t="s">
        <v>137</v>
      </c>
      <c r="I301" s="37">
        <v>61.634792899408289</v>
      </c>
      <c r="J301" s="36" t="s">
        <v>147</v>
      </c>
      <c r="K301" s="38">
        <v>92</v>
      </c>
      <c r="L301" s="39">
        <v>9.1</v>
      </c>
      <c r="M301" s="34" t="s">
        <v>138</v>
      </c>
      <c r="N301" s="39">
        <v>16.100000000000001</v>
      </c>
      <c r="O301" s="34" t="s">
        <v>138</v>
      </c>
      <c r="P301" s="39">
        <v>60</v>
      </c>
      <c r="Q301" s="34" t="s">
        <v>147</v>
      </c>
      <c r="R301" s="39">
        <v>6.8</v>
      </c>
      <c r="S301" s="34" t="s">
        <v>138</v>
      </c>
      <c r="T301" s="35" t="s">
        <v>148</v>
      </c>
      <c r="U301" s="35" t="s">
        <v>985</v>
      </c>
    </row>
    <row r="302" spans="2:21" ht="12" customHeight="1">
      <c r="B302" s="33" t="s">
        <v>986</v>
      </c>
      <c r="C302" s="34" t="s">
        <v>976</v>
      </c>
      <c r="D302" s="35" t="s">
        <v>987</v>
      </c>
      <c r="E302" s="35" t="s">
        <v>988</v>
      </c>
      <c r="F302" s="36" t="s">
        <v>518</v>
      </c>
      <c r="G302" s="34" t="s">
        <v>136</v>
      </c>
      <c r="H302" s="35" t="s">
        <v>137</v>
      </c>
      <c r="I302" s="37">
        <v>70.270951073634663</v>
      </c>
      <c r="J302" s="36" t="s">
        <v>147</v>
      </c>
      <c r="K302" s="38">
        <v>104.1</v>
      </c>
      <c r="L302" s="39">
        <v>10.9</v>
      </c>
      <c r="M302" s="34" t="s">
        <v>147</v>
      </c>
      <c r="N302" s="39">
        <v>24.2</v>
      </c>
      <c r="O302" s="34" t="s">
        <v>147</v>
      </c>
      <c r="P302" s="39">
        <v>60</v>
      </c>
      <c r="Q302" s="34" t="s">
        <v>147</v>
      </c>
      <c r="R302" s="39">
        <v>9</v>
      </c>
      <c r="S302" s="34" t="s">
        <v>140</v>
      </c>
      <c r="T302" s="35" t="s">
        <v>141</v>
      </c>
      <c r="U302" s="35" t="s">
        <v>985</v>
      </c>
    </row>
    <row r="303" spans="2:21" ht="12" customHeight="1">
      <c r="B303" s="33" t="s">
        <v>989</v>
      </c>
      <c r="C303" s="34" t="s">
        <v>976</v>
      </c>
      <c r="D303" s="35" t="s">
        <v>990</v>
      </c>
      <c r="E303" s="35" t="s">
        <v>991</v>
      </c>
      <c r="F303" s="36" t="s">
        <v>146</v>
      </c>
      <c r="G303" s="34" t="s">
        <v>136</v>
      </c>
      <c r="H303" s="35" t="s">
        <v>155</v>
      </c>
      <c r="I303" s="37">
        <v>63.402974504249293</v>
      </c>
      <c r="J303" s="36" t="s">
        <v>138</v>
      </c>
      <c r="K303" s="38">
        <v>66.3</v>
      </c>
      <c r="L303" s="39">
        <v>8.6999999999999993</v>
      </c>
      <c r="M303" s="34" t="s">
        <v>138</v>
      </c>
      <c r="N303" s="39">
        <v>17.7</v>
      </c>
      <c r="O303" s="34" t="s">
        <v>147</v>
      </c>
      <c r="P303" s="39">
        <v>36.9</v>
      </c>
      <c r="Q303" s="34" t="s">
        <v>138</v>
      </c>
      <c r="R303" s="39">
        <v>3</v>
      </c>
      <c r="S303" s="34" t="s">
        <v>138</v>
      </c>
      <c r="T303" s="35" t="s">
        <v>141</v>
      </c>
      <c r="U303" s="35" t="s">
        <v>142</v>
      </c>
    </row>
    <row r="304" spans="2:21" ht="12" customHeight="1">
      <c r="B304" s="33" t="s">
        <v>992</v>
      </c>
      <c r="C304" s="34" t="s">
        <v>976</v>
      </c>
      <c r="D304" s="35" t="s">
        <v>993</v>
      </c>
      <c r="E304" s="35" t="s">
        <v>994</v>
      </c>
      <c r="F304" s="36" t="s">
        <v>146</v>
      </c>
      <c r="G304" s="34" t="s">
        <v>136</v>
      </c>
      <c r="H304" s="35" t="s">
        <v>137</v>
      </c>
      <c r="I304" s="37">
        <v>66.347209302325581</v>
      </c>
      <c r="J304" s="36" t="s">
        <v>147</v>
      </c>
      <c r="K304" s="38">
        <v>81.3</v>
      </c>
      <c r="L304" s="39">
        <v>11.2</v>
      </c>
      <c r="M304" s="34" t="s">
        <v>147</v>
      </c>
      <c r="N304" s="39">
        <v>12.1</v>
      </c>
      <c r="O304" s="34" t="s">
        <v>139</v>
      </c>
      <c r="P304" s="39">
        <v>49</v>
      </c>
      <c r="Q304" s="34" t="s">
        <v>147</v>
      </c>
      <c r="R304" s="39">
        <v>9</v>
      </c>
      <c r="S304" s="34" t="s">
        <v>139</v>
      </c>
      <c r="T304" s="35" t="s">
        <v>141</v>
      </c>
      <c r="U304" s="35" t="s">
        <v>871</v>
      </c>
    </row>
    <row r="305" spans="2:21" ht="12" customHeight="1">
      <c r="B305" s="33" t="s">
        <v>995</v>
      </c>
      <c r="C305" s="34" t="s">
        <v>976</v>
      </c>
      <c r="D305" s="35" t="s">
        <v>996</v>
      </c>
      <c r="E305" s="35" t="s">
        <v>997</v>
      </c>
      <c r="F305" s="36" t="s">
        <v>146</v>
      </c>
      <c r="G305" s="34" t="s">
        <v>136</v>
      </c>
      <c r="H305" s="35" t="s">
        <v>155</v>
      </c>
      <c r="I305" s="37">
        <v>62.647095115681232</v>
      </c>
      <c r="J305" s="36" t="s">
        <v>147</v>
      </c>
      <c r="K305" s="38">
        <v>73.099999999999994</v>
      </c>
      <c r="L305" s="39">
        <v>9.1999999999999993</v>
      </c>
      <c r="M305" s="34" t="s">
        <v>138</v>
      </c>
      <c r="N305" s="39">
        <v>17.899999999999999</v>
      </c>
      <c r="O305" s="34" t="s">
        <v>147</v>
      </c>
      <c r="P305" s="39">
        <v>42.2</v>
      </c>
      <c r="Q305" s="34" t="s">
        <v>147</v>
      </c>
      <c r="R305" s="39">
        <v>3.8</v>
      </c>
      <c r="S305" s="34" t="s">
        <v>139</v>
      </c>
      <c r="T305" s="35" t="s">
        <v>141</v>
      </c>
      <c r="U305" s="35" t="s">
        <v>699</v>
      </c>
    </row>
    <row r="306" spans="2:21" ht="12" customHeight="1">
      <c r="B306" s="33" t="s">
        <v>998</v>
      </c>
      <c r="C306" s="34" t="s">
        <v>976</v>
      </c>
      <c r="D306" s="35" t="s">
        <v>999</v>
      </c>
      <c r="E306" s="35" t="s">
        <v>1000</v>
      </c>
      <c r="F306" s="36" t="s">
        <v>146</v>
      </c>
      <c r="G306" s="34" t="s">
        <v>136</v>
      </c>
      <c r="H306" s="35" t="s">
        <v>137</v>
      </c>
      <c r="I306" s="37">
        <v>66.234505494505498</v>
      </c>
      <c r="J306" s="36" t="s">
        <v>147</v>
      </c>
      <c r="K306" s="38">
        <v>74.5</v>
      </c>
      <c r="L306" s="39">
        <v>8.9</v>
      </c>
      <c r="M306" s="34" t="s">
        <v>138</v>
      </c>
      <c r="N306" s="39">
        <v>20.5</v>
      </c>
      <c r="O306" s="34" t="s">
        <v>147</v>
      </c>
      <c r="P306" s="39">
        <v>39.1</v>
      </c>
      <c r="Q306" s="34" t="s">
        <v>138</v>
      </c>
      <c r="R306" s="39">
        <v>6</v>
      </c>
      <c r="S306" s="34" t="s">
        <v>147</v>
      </c>
      <c r="T306" s="35" t="s">
        <v>148</v>
      </c>
      <c r="U306" s="35" t="s">
        <v>871</v>
      </c>
    </row>
    <row r="307" spans="2:21" ht="12" customHeight="1">
      <c r="B307" s="33" t="s">
        <v>1001</v>
      </c>
      <c r="C307" s="34" t="s">
        <v>976</v>
      </c>
      <c r="D307" s="35" t="s">
        <v>1002</v>
      </c>
      <c r="E307" s="35" t="s">
        <v>1003</v>
      </c>
      <c r="F307" s="36" t="s">
        <v>135</v>
      </c>
      <c r="G307" s="34" t="s">
        <v>136</v>
      </c>
      <c r="H307" s="35" t="s">
        <v>137</v>
      </c>
      <c r="I307" s="37">
        <v>66.885999999999996</v>
      </c>
      <c r="J307" s="36" t="s">
        <v>147</v>
      </c>
      <c r="K307" s="38">
        <v>101.2</v>
      </c>
      <c r="L307" s="39">
        <v>9.6</v>
      </c>
      <c r="M307" s="34" t="s">
        <v>138</v>
      </c>
      <c r="N307" s="39">
        <v>20.3</v>
      </c>
      <c r="O307" s="34" t="s">
        <v>147</v>
      </c>
      <c r="P307" s="39">
        <v>60</v>
      </c>
      <c r="Q307" s="34" t="s">
        <v>147</v>
      </c>
      <c r="R307" s="39">
        <v>11.3</v>
      </c>
      <c r="S307" s="34" t="s">
        <v>147</v>
      </c>
      <c r="T307" s="35" t="s">
        <v>170</v>
      </c>
      <c r="U307" s="35" t="s">
        <v>177</v>
      </c>
    </row>
    <row r="308" spans="2:21" ht="12" customHeight="1">
      <c r="B308" s="33" t="s">
        <v>1004</v>
      </c>
      <c r="C308" s="34" t="s">
        <v>976</v>
      </c>
      <c r="D308" s="35" t="s">
        <v>1005</v>
      </c>
      <c r="E308" s="35" t="s">
        <v>1006</v>
      </c>
      <c r="F308" s="36" t="s">
        <v>135</v>
      </c>
      <c r="G308" s="34" t="s">
        <v>136</v>
      </c>
      <c r="H308" s="35" t="s">
        <v>137</v>
      </c>
      <c r="I308" s="37">
        <v>64.029914529914535</v>
      </c>
      <c r="J308" s="36" t="s">
        <v>138</v>
      </c>
      <c r="K308" s="38">
        <v>62.7</v>
      </c>
      <c r="L308" s="39">
        <v>5.0999999999999996</v>
      </c>
      <c r="M308" s="34" t="s">
        <v>140</v>
      </c>
      <c r="N308" s="39">
        <v>10.199999999999999</v>
      </c>
      <c r="O308" s="34" t="s">
        <v>140</v>
      </c>
      <c r="P308" s="39">
        <v>45.1</v>
      </c>
      <c r="Q308" s="34" t="s">
        <v>147</v>
      </c>
      <c r="R308" s="39">
        <v>2.2999999999999998</v>
      </c>
      <c r="S308" s="34" t="s">
        <v>140</v>
      </c>
      <c r="T308" s="35" t="s">
        <v>199</v>
      </c>
      <c r="U308" s="35" t="s">
        <v>871</v>
      </c>
    </row>
    <row r="309" spans="2:21" ht="12" customHeight="1">
      <c r="B309" s="33" t="s">
        <v>1007</v>
      </c>
      <c r="C309" s="34" t="s">
        <v>976</v>
      </c>
      <c r="D309" s="35" t="s">
        <v>1008</v>
      </c>
      <c r="E309" s="35" t="s">
        <v>1009</v>
      </c>
      <c r="F309" s="36" t="s">
        <v>602</v>
      </c>
      <c r="G309" s="34" t="s">
        <v>136</v>
      </c>
      <c r="H309" s="35" t="s">
        <v>192</v>
      </c>
      <c r="I309" s="37">
        <v>2.7211059907834114</v>
      </c>
      <c r="J309" s="36" t="s">
        <v>147</v>
      </c>
      <c r="K309" s="38">
        <v>102.6</v>
      </c>
      <c r="L309" s="39">
        <v>11.1</v>
      </c>
      <c r="M309" s="34" t="s">
        <v>147</v>
      </c>
      <c r="N309" s="39">
        <v>23.5</v>
      </c>
      <c r="O309" s="34" t="s">
        <v>147</v>
      </c>
      <c r="P309" s="39">
        <v>56.7</v>
      </c>
      <c r="Q309" s="34" t="s">
        <v>147</v>
      </c>
      <c r="R309" s="39">
        <v>11.3</v>
      </c>
      <c r="S309" s="34" t="s">
        <v>138</v>
      </c>
      <c r="T309" s="35" t="s">
        <v>170</v>
      </c>
      <c r="U309" s="35" t="s">
        <v>313</v>
      </c>
    </row>
    <row r="310" spans="2:21" ht="12" customHeight="1">
      <c r="B310" s="33" t="s">
        <v>1010</v>
      </c>
      <c r="C310" s="34" t="s">
        <v>976</v>
      </c>
      <c r="D310" s="35" t="s">
        <v>1011</v>
      </c>
      <c r="E310" s="35" t="s">
        <v>1012</v>
      </c>
      <c r="F310" s="36" t="s">
        <v>146</v>
      </c>
      <c r="G310" s="34" t="s">
        <v>136</v>
      </c>
      <c r="H310" s="35" t="s">
        <v>137</v>
      </c>
      <c r="I310" s="37">
        <v>68.643250517598332</v>
      </c>
      <c r="J310" s="36" t="s">
        <v>147</v>
      </c>
      <c r="K310" s="38">
        <v>76.5</v>
      </c>
      <c r="L310" s="39">
        <v>3.6</v>
      </c>
      <c r="M310" s="34" t="s">
        <v>159</v>
      </c>
      <c r="N310" s="39">
        <v>20.3</v>
      </c>
      <c r="O310" s="34" t="s">
        <v>147</v>
      </c>
      <c r="P310" s="39">
        <v>48.1</v>
      </c>
      <c r="Q310" s="34" t="s">
        <v>147</v>
      </c>
      <c r="R310" s="39">
        <v>4.5</v>
      </c>
      <c r="S310" s="34" t="s">
        <v>139</v>
      </c>
      <c r="T310" s="35" t="s">
        <v>1013</v>
      </c>
      <c r="U310" s="35" t="s">
        <v>142</v>
      </c>
    </row>
    <row r="311" spans="2:21" ht="12" customHeight="1">
      <c r="B311" s="33" t="s">
        <v>1014</v>
      </c>
      <c r="C311" s="34" t="s">
        <v>976</v>
      </c>
      <c r="D311" s="35" t="s">
        <v>1015</v>
      </c>
      <c r="E311" s="35" t="s">
        <v>1016</v>
      </c>
      <c r="F311" s="36" t="s">
        <v>135</v>
      </c>
      <c r="G311" s="34" t="s">
        <v>136</v>
      </c>
      <c r="H311" s="35" t="s">
        <v>137</v>
      </c>
      <c r="I311" s="37">
        <v>61.888532110091745</v>
      </c>
      <c r="J311" s="36" t="s">
        <v>147</v>
      </c>
      <c r="K311" s="38">
        <v>79.5</v>
      </c>
      <c r="L311" s="39">
        <v>10.1</v>
      </c>
      <c r="M311" s="34" t="s">
        <v>138</v>
      </c>
      <c r="N311" s="39">
        <v>17.899999999999999</v>
      </c>
      <c r="O311" s="34" t="s">
        <v>147</v>
      </c>
      <c r="P311" s="39">
        <v>48.5</v>
      </c>
      <c r="Q311" s="34" t="s">
        <v>147</v>
      </c>
      <c r="R311" s="39">
        <v>3</v>
      </c>
      <c r="S311" s="34" t="s">
        <v>138</v>
      </c>
      <c r="T311" s="35" t="s">
        <v>148</v>
      </c>
      <c r="U311" s="35" t="s">
        <v>142</v>
      </c>
    </row>
    <row r="312" spans="2:21" ht="12" customHeight="1">
      <c r="B312" s="33" t="s">
        <v>1017</v>
      </c>
      <c r="C312" s="34" t="s">
        <v>976</v>
      </c>
      <c r="D312" s="35" t="s">
        <v>1018</v>
      </c>
      <c r="E312" s="35" t="s">
        <v>1019</v>
      </c>
      <c r="F312" s="36" t="s">
        <v>146</v>
      </c>
      <c r="G312" s="34" t="s">
        <v>136</v>
      </c>
      <c r="H312" s="35" t="s">
        <v>137</v>
      </c>
      <c r="I312" s="37">
        <v>67.886086956521737</v>
      </c>
      <c r="J312" s="36" t="s">
        <v>147</v>
      </c>
      <c r="K312" s="38">
        <v>94.7</v>
      </c>
      <c r="L312" s="39">
        <v>13.2</v>
      </c>
      <c r="M312" s="34" t="s">
        <v>147</v>
      </c>
      <c r="N312" s="39">
        <v>18.7</v>
      </c>
      <c r="O312" s="34" t="s">
        <v>147</v>
      </c>
      <c r="P312" s="39">
        <v>50.8</v>
      </c>
      <c r="Q312" s="34" t="s">
        <v>147</v>
      </c>
      <c r="R312" s="39">
        <v>12</v>
      </c>
      <c r="S312" s="34" t="s">
        <v>147</v>
      </c>
      <c r="T312" s="35" t="s">
        <v>148</v>
      </c>
      <c r="U312" s="35" t="s">
        <v>142</v>
      </c>
    </row>
    <row r="313" spans="2:21" ht="12" customHeight="1">
      <c r="B313" s="33" t="s">
        <v>1020</v>
      </c>
      <c r="C313" s="34" t="s">
        <v>976</v>
      </c>
      <c r="D313" s="35" t="s">
        <v>1021</v>
      </c>
      <c r="E313" s="35" t="s">
        <v>1022</v>
      </c>
      <c r="F313" s="36" t="s">
        <v>146</v>
      </c>
      <c r="G313" s="34" t="s">
        <v>136</v>
      </c>
      <c r="H313" s="35" t="s">
        <v>192</v>
      </c>
      <c r="I313" s="37">
        <v>3.0238388625592427</v>
      </c>
      <c r="J313" s="36" t="s">
        <v>147</v>
      </c>
      <c r="K313" s="38">
        <v>74.8</v>
      </c>
      <c r="L313" s="39">
        <v>6</v>
      </c>
      <c r="M313" s="34" t="s">
        <v>140</v>
      </c>
      <c r="N313" s="39">
        <v>18.399999999999999</v>
      </c>
      <c r="O313" s="34" t="s">
        <v>147</v>
      </c>
      <c r="P313" s="39">
        <v>45.9</v>
      </c>
      <c r="Q313" s="34" t="s">
        <v>147</v>
      </c>
      <c r="R313" s="39">
        <v>4.5</v>
      </c>
      <c r="S313" s="34" t="s">
        <v>138</v>
      </c>
      <c r="T313" s="35" t="s">
        <v>170</v>
      </c>
      <c r="U313" s="35" t="s">
        <v>313</v>
      </c>
    </row>
    <row r="314" spans="2:21" ht="12" customHeight="1">
      <c r="B314" s="33" t="s">
        <v>1023</v>
      </c>
      <c r="C314" s="34" t="s">
        <v>976</v>
      </c>
      <c r="D314" s="35" t="s">
        <v>1024</v>
      </c>
      <c r="E314" s="35" t="s">
        <v>1025</v>
      </c>
      <c r="F314" s="36" t="s">
        <v>146</v>
      </c>
      <c r="G314" s="34" t="s">
        <v>136</v>
      </c>
      <c r="H314" s="35" t="s">
        <v>137</v>
      </c>
      <c r="I314" s="37">
        <v>64.018711484593837</v>
      </c>
      <c r="J314" s="36" t="s">
        <v>147</v>
      </c>
      <c r="K314" s="38">
        <v>85.5</v>
      </c>
      <c r="L314" s="39">
        <v>12.2</v>
      </c>
      <c r="M314" s="34" t="s">
        <v>147</v>
      </c>
      <c r="N314" s="39">
        <v>16.7</v>
      </c>
      <c r="O314" s="34" t="s">
        <v>138</v>
      </c>
      <c r="P314" s="39">
        <v>49.1</v>
      </c>
      <c r="Q314" s="34" t="s">
        <v>147</v>
      </c>
      <c r="R314" s="39">
        <v>7.5</v>
      </c>
      <c r="S314" s="34" t="s">
        <v>138</v>
      </c>
      <c r="T314" s="35" t="s">
        <v>148</v>
      </c>
      <c r="U314" s="35" t="s">
        <v>142</v>
      </c>
    </row>
    <row r="315" spans="2:21" ht="12" customHeight="1">
      <c r="B315" s="33" t="s">
        <v>1026</v>
      </c>
      <c r="C315" s="34" t="s">
        <v>976</v>
      </c>
      <c r="D315" s="35" t="s">
        <v>1027</v>
      </c>
      <c r="E315" s="35" t="s">
        <v>1028</v>
      </c>
      <c r="F315" s="36" t="s">
        <v>222</v>
      </c>
      <c r="G315" s="34" t="s">
        <v>136</v>
      </c>
      <c r="H315" s="35" t="s">
        <v>192</v>
      </c>
      <c r="I315" s="37">
        <v>2.7178299120234608</v>
      </c>
      <c r="J315" s="36" t="s">
        <v>147</v>
      </c>
      <c r="K315" s="38">
        <v>79.7</v>
      </c>
      <c r="L315" s="39">
        <v>9.3000000000000007</v>
      </c>
      <c r="M315" s="34" t="s">
        <v>138</v>
      </c>
      <c r="N315" s="39">
        <v>19.399999999999999</v>
      </c>
      <c r="O315" s="34" t="s">
        <v>147</v>
      </c>
      <c r="P315" s="39">
        <v>44.2</v>
      </c>
      <c r="Q315" s="34" t="s">
        <v>147</v>
      </c>
      <c r="R315" s="39">
        <v>6.8</v>
      </c>
      <c r="S315" s="34" t="s">
        <v>138</v>
      </c>
      <c r="T315" s="35" t="s">
        <v>170</v>
      </c>
      <c r="U315" s="35" t="s">
        <v>1029</v>
      </c>
    </row>
    <row r="316" spans="2:21" ht="12" customHeight="1">
      <c r="B316" s="33" t="s">
        <v>1030</v>
      </c>
      <c r="C316" s="34" t="s">
        <v>976</v>
      </c>
      <c r="D316" s="35" t="s">
        <v>1031</v>
      </c>
      <c r="E316" s="35" t="s">
        <v>1032</v>
      </c>
      <c r="F316" s="36" t="s">
        <v>146</v>
      </c>
      <c r="G316" s="34" t="s">
        <v>136</v>
      </c>
      <c r="H316" s="35" t="s">
        <v>192</v>
      </c>
      <c r="I316" s="37">
        <v>2.9455144032921821</v>
      </c>
      <c r="J316" s="36" t="s">
        <v>147</v>
      </c>
      <c r="K316" s="38">
        <v>99</v>
      </c>
      <c r="L316" s="39">
        <v>8.6999999999999993</v>
      </c>
      <c r="M316" s="34" t="s">
        <v>138</v>
      </c>
      <c r="N316" s="39">
        <v>23.9</v>
      </c>
      <c r="O316" s="34" t="s">
        <v>147</v>
      </c>
      <c r="P316" s="39">
        <v>58.9</v>
      </c>
      <c r="Q316" s="34" t="s">
        <v>147</v>
      </c>
      <c r="R316" s="39">
        <v>7.5</v>
      </c>
      <c r="S316" s="34" t="s">
        <v>139</v>
      </c>
      <c r="T316" s="35" t="s">
        <v>166</v>
      </c>
      <c r="U316" s="35" t="s">
        <v>142</v>
      </c>
    </row>
    <row r="317" spans="2:21" ht="12" customHeight="1">
      <c r="B317" s="35" t="s">
        <v>1030</v>
      </c>
      <c r="C317" s="34" t="s">
        <v>976</v>
      </c>
      <c r="D317" s="35" t="s">
        <v>1031</v>
      </c>
      <c r="E317" s="35" t="s">
        <v>1033</v>
      </c>
      <c r="F317" s="34" t="s">
        <v>146</v>
      </c>
      <c r="G317" s="34" t="s">
        <v>194</v>
      </c>
      <c r="H317" s="35" t="s">
        <v>195</v>
      </c>
      <c r="I317" s="37">
        <v>2.2029420000000002</v>
      </c>
      <c r="J317" s="34" t="s">
        <v>147</v>
      </c>
      <c r="K317" s="39">
        <v>101.7</v>
      </c>
      <c r="L317" s="39">
        <v>10.9</v>
      </c>
      <c r="M317" s="34" t="s">
        <v>147</v>
      </c>
      <c r="N317" s="39">
        <v>24.5</v>
      </c>
      <c r="O317" s="34" t="s">
        <v>147</v>
      </c>
      <c r="P317" s="39">
        <v>57.3</v>
      </c>
      <c r="Q317" s="34" t="s">
        <v>147</v>
      </c>
      <c r="R317" s="34">
        <v>9</v>
      </c>
      <c r="S317" s="34" t="s">
        <v>147</v>
      </c>
      <c r="T317" s="35" t="s">
        <v>166</v>
      </c>
      <c r="U317" s="35" t="s">
        <v>142</v>
      </c>
    </row>
    <row r="318" spans="2:21" ht="12" customHeight="1">
      <c r="B318" s="33" t="s">
        <v>1034</v>
      </c>
      <c r="C318" s="34" t="s">
        <v>976</v>
      </c>
      <c r="D318" s="35" t="s">
        <v>1035</v>
      </c>
      <c r="E318" s="35" t="s">
        <v>1036</v>
      </c>
      <c r="F318" s="36" t="s">
        <v>146</v>
      </c>
      <c r="G318" s="34" t="s">
        <v>136</v>
      </c>
      <c r="H318" s="35" t="s">
        <v>192</v>
      </c>
      <c r="I318" s="37">
        <v>3.0226498800959249</v>
      </c>
      <c r="J318" s="36" t="s">
        <v>147</v>
      </c>
      <c r="K318" s="38">
        <v>89.3</v>
      </c>
      <c r="L318" s="39">
        <v>12.4</v>
      </c>
      <c r="M318" s="34" t="s">
        <v>147</v>
      </c>
      <c r="N318" s="39">
        <v>24.2</v>
      </c>
      <c r="O318" s="34" t="s">
        <v>147</v>
      </c>
      <c r="P318" s="39">
        <v>45.2</v>
      </c>
      <c r="Q318" s="34" t="s">
        <v>147</v>
      </c>
      <c r="R318" s="39">
        <v>7.5</v>
      </c>
      <c r="S318" s="34" t="s">
        <v>147</v>
      </c>
      <c r="T318" s="35" t="s">
        <v>148</v>
      </c>
      <c r="U318" s="35" t="s">
        <v>142</v>
      </c>
    </row>
    <row r="319" spans="2:21" ht="12" customHeight="1">
      <c r="B319" s="33" t="s">
        <v>1037</v>
      </c>
      <c r="C319" s="34" t="s">
        <v>976</v>
      </c>
      <c r="D319" s="35" t="s">
        <v>1038</v>
      </c>
      <c r="E319" s="35" t="s">
        <v>1039</v>
      </c>
      <c r="F319" s="36" t="s">
        <v>146</v>
      </c>
      <c r="G319" s="34" t="s">
        <v>136</v>
      </c>
      <c r="H319" s="35" t="s">
        <v>192</v>
      </c>
      <c r="I319" s="37">
        <v>2.6316666666666655</v>
      </c>
      <c r="J319" s="36" t="s">
        <v>147</v>
      </c>
      <c r="K319" s="38">
        <v>87.5</v>
      </c>
      <c r="L319" s="39">
        <v>9.4</v>
      </c>
      <c r="M319" s="34" t="s">
        <v>138</v>
      </c>
      <c r="N319" s="39">
        <v>22.9</v>
      </c>
      <c r="O319" s="34" t="s">
        <v>147</v>
      </c>
      <c r="P319" s="39">
        <v>45.4</v>
      </c>
      <c r="Q319" s="34" t="s">
        <v>147</v>
      </c>
      <c r="R319" s="39">
        <v>9.8000000000000007</v>
      </c>
      <c r="S319" s="34" t="s">
        <v>147</v>
      </c>
      <c r="T319" s="35" t="s">
        <v>170</v>
      </c>
      <c r="U319" s="35" t="s">
        <v>1029</v>
      </c>
    </row>
    <row r="320" spans="2:21" ht="12" customHeight="1">
      <c r="B320" s="33" t="s">
        <v>1040</v>
      </c>
      <c r="C320" s="34" t="s">
        <v>976</v>
      </c>
      <c r="D320" s="35" t="s">
        <v>1041</v>
      </c>
      <c r="E320" s="35" t="s">
        <v>1042</v>
      </c>
      <c r="F320" s="36" t="s">
        <v>135</v>
      </c>
      <c r="G320" s="34" t="s">
        <v>136</v>
      </c>
      <c r="H320" s="35" t="s">
        <v>137</v>
      </c>
      <c r="I320" s="37">
        <v>63.16</v>
      </c>
      <c r="J320" s="36" t="s">
        <v>147</v>
      </c>
      <c r="K320" s="38">
        <v>71.099999999999994</v>
      </c>
      <c r="L320" s="39">
        <v>10.3</v>
      </c>
      <c r="M320" s="34" t="s">
        <v>147</v>
      </c>
      <c r="N320" s="39">
        <v>13.9</v>
      </c>
      <c r="O320" s="34" t="s">
        <v>138</v>
      </c>
      <c r="P320" s="39">
        <v>42.4</v>
      </c>
      <c r="Q320" s="34" t="s">
        <v>147</v>
      </c>
      <c r="R320" s="39">
        <v>4.5</v>
      </c>
      <c r="S320" s="34" t="s">
        <v>140</v>
      </c>
      <c r="T320" s="35" t="s">
        <v>141</v>
      </c>
      <c r="U320" s="35" t="s">
        <v>564</v>
      </c>
    </row>
    <row r="321" spans="2:21" ht="12" customHeight="1">
      <c r="B321" s="33" t="s">
        <v>1043</v>
      </c>
      <c r="C321" s="34" t="s">
        <v>976</v>
      </c>
      <c r="D321" s="35" t="s">
        <v>1044</v>
      </c>
      <c r="E321" s="35" t="s">
        <v>1045</v>
      </c>
      <c r="F321" s="36" t="s">
        <v>602</v>
      </c>
      <c r="G321" s="34" t="s">
        <v>136</v>
      </c>
      <c r="H321" s="35" t="s">
        <v>192</v>
      </c>
      <c r="I321" s="37">
        <v>2.6413765182186246</v>
      </c>
      <c r="J321" s="36" t="s">
        <v>147</v>
      </c>
      <c r="K321" s="38">
        <v>83.7</v>
      </c>
      <c r="L321" s="39">
        <v>11.1</v>
      </c>
      <c r="M321" s="34" t="s">
        <v>147</v>
      </c>
      <c r="N321" s="39">
        <v>21.4</v>
      </c>
      <c r="O321" s="34" t="s">
        <v>147</v>
      </c>
      <c r="P321" s="39">
        <v>45.2</v>
      </c>
      <c r="Q321" s="34" t="s">
        <v>147</v>
      </c>
      <c r="R321" s="39">
        <v>6</v>
      </c>
      <c r="S321" s="34" t="s">
        <v>140</v>
      </c>
      <c r="T321" s="35" t="s">
        <v>141</v>
      </c>
      <c r="U321" s="35" t="s">
        <v>142</v>
      </c>
    </row>
    <row r="322" spans="2:21" ht="12" customHeight="1">
      <c r="B322" s="33" t="s">
        <v>1046</v>
      </c>
      <c r="C322" s="34" t="s">
        <v>976</v>
      </c>
      <c r="D322" s="35" t="s">
        <v>1047</v>
      </c>
      <c r="E322" s="35" t="s">
        <v>1048</v>
      </c>
      <c r="F322" s="36" t="s">
        <v>602</v>
      </c>
      <c r="G322" s="34" t="s">
        <v>136</v>
      </c>
      <c r="H322" s="35" t="s">
        <v>192</v>
      </c>
      <c r="I322" s="37">
        <v>2.6321398305084776</v>
      </c>
      <c r="J322" s="36" t="s">
        <v>147</v>
      </c>
      <c r="K322" s="38">
        <v>82.6</v>
      </c>
      <c r="L322" s="39">
        <v>8.6</v>
      </c>
      <c r="M322" s="34" t="s">
        <v>138</v>
      </c>
      <c r="N322" s="39">
        <v>21.1</v>
      </c>
      <c r="O322" s="34" t="s">
        <v>147</v>
      </c>
      <c r="P322" s="39">
        <v>45.4</v>
      </c>
      <c r="Q322" s="34" t="s">
        <v>147</v>
      </c>
      <c r="R322" s="39">
        <v>7.5</v>
      </c>
      <c r="S322" s="34" t="s">
        <v>138</v>
      </c>
      <c r="T322" s="35" t="s">
        <v>170</v>
      </c>
      <c r="U322" s="35" t="s">
        <v>142</v>
      </c>
    </row>
    <row r="323" spans="2:21" ht="12" customHeight="1">
      <c r="B323" s="35" t="s">
        <v>1049</v>
      </c>
      <c r="C323" s="34" t="s">
        <v>976</v>
      </c>
      <c r="D323" s="35" t="s">
        <v>1050</v>
      </c>
      <c r="E323" s="35" t="s">
        <v>1051</v>
      </c>
      <c r="F323" s="34" t="s">
        <v>146</v>
      </c>
      <c r="G323" s="34" t="s">
        <v>194</v>
      </c>
      <c r="H323" s="35" t="s">
        <v>195</v>
      </c>
      <c r="I323" s="37">
        <v>1.732532</v>
      </c>
      <c r="J323" s="34"/>
      <c r="K323" s="39"/>
      <c r="L323" s="39"/>
      <c r="M323" s="34"/>
      <c r="N323" s="39"/>
      <c r="O323" s="34"/>
      <c r="P323" s="39"/>
      <c r="Q323" s="34"/>
      <c r="R323" s="34">
        <v>4</v>
      </c>
      <c r="S323" s="34" t="s">
        <v>223</v>
      </c>
      <c r="T323" s="35" t="s">
        <v>199</v>
      </c>
      <c r="U323" s="35" t="s">
        <v>392</v>
      </c>
    </row>
    <row r="324" spans="2:21" ht="12" customHeight="1">
      <c r="B324" s="33" t="s">
        <v>1052</v>
      </c>
      <c r="C324" s="34" t="s">
        <v>976</v>
      </c>
      <c r="D324" s="35" t="s">
        <v>1053</v>
      </c>
      <c r="E324" s="35" t="s">
        <v>1054</v>
      </c>
      <c r="F324" s="36" t="s">
        <v>146</v>
      </c>
      <c r="G324" s="34" t="s">
        <v>136</v>
      </c>
      <c r="H324" s="35" t="s">
        <v>192</v>
      </c>
      <c r="I324" s="37">
        <v>2.7858695652173928</v>
      </c>
      <c r="J324" s="36" t="s">
        <v>147</v>
      </c>
      <c r="K324" s="38">
        <v>102</v>
      </c>
      <c r="L324" s="39">
        <v>13.8</v>
      </c>
      <c r="M324" s="34" t="s">
        <v>147</v>
      </c>
      <c r="N324" s="39">
        <v>24</v>
      </c>
      <c r="O324" s="34" t="s">
        <v>147</v>
      </c>
      <c r="P324" s="39">
        <v>53.7</v>
      </c>
      <c r="Q324" s="34" t="s">
        <v>147</v>
      </c>
      <c r="R324" s="39">
        <v>10.5</v>
      </c>
      <c r="S324" s="34" t="s">
        <v>147</v>
      </c>
      <c r="T324" s="35" t="s">
        <v>170</v>
      </c>
      <c r="U324" s="35" t="s">
        <v>142</v>
      </c>
    </row>
    <row r="325" spans="2:21" ht="12" customHeight="1">
      <c r="B325" s="33" t="s">
        <v>1055</v>
      </c>
      <c r="C325" s="34" t="s">
        <v>976</v>
      </c>
      <c r="D325" s="35" t="s">
        <v>1056</v>
      </c>
      <c r="E325" s="35" t="s">
        <v>1057</v>
      </c>
      <c r="F325" s="36" t="s">
        <v>135</v>
      </c>
      <c r="G325" s="34" t="s">
        <v>136</v>
      </c>
      <c r="H325" s="35" t="s">
        <v>137</v>
      </c>
      <c r="I325" s="37">
        <v>66.079236641221371</v>
      </c>
      <c r="J325" s="36" t="s">
        <v>223</v>
      </c>
      <c r="K325" s="38"/>
      <c r="L325" s="39"/>
      <c r="M325" s="34"/>
      <c r="N325" s="39"/>
      <c r="O325" s="34"/>
      <c r="P325" s="39"/>
      <c r="Q325" s="34"/>
      <c r="R325" s="39"/>
      <c r="S325" s="34"/>
      <c r="T325" s="35" t="s">
        <v>224</v>
      </c>
      <c r="U325" s="35" t="s">
        <v>142</v>
      </c>
    </row>
    <row r="326" spans="2:21" ht="12" customHeight="1">
      <c r="B326" s="33" t="s">
        <v>1058</v>
      </c>
      <c r="C326" s="34" t="s">
        <v>976</v>
      </c>
      <c r="D326" s="35" t="s">
        <v>1059</v>
      </c>
      <c r="E326" s="35" t="s">
        <v>1060</v>
      </c>
      <c r="F326" s="36" t="s">
        <v>146</v>
      </c>
      <c r="G326" s="34" t="s">
        <v>136</v>
      </c>
      <c r="H326" s="35" t="s">
        <v>137</v>
      </c>
      <c r="I326" s="37">
        <v>67.089280575539561</v>
      </c>
      <c r="J326" s="36" t="s">
        <v>223</v>
      </c>
      <c r="K326" s="38"/>
      <c r="L326" s="39"/>
      <c r="M326" s="34"/>
      <c r="N326" s="39"/>
      <c r="O326" s="34"/>
      <c r="P326" s="39"/>
      <c r="Q326" s="34"/>
      <c r="R326" s="39"/>
      <c r="S326" s="34"/>
      <c r="T326" s="35" t="s">
        <v>224</v>
      </c>
      <c r="U326" s="35" t="s">
        <v>142</v>
      </c>
    </row>
    <row r="327" spans="2:21" ht="12" customHeight="1">
      <c r="B327" s="35" t="s">
        <v>1061</v>
      </c>
      <c r="C327" s="34" t="s">
        <v>976</v>
      </c>
      <c r="D327" s="35" t="s">
        <v>1062</v>
      </c>
      <c r="E327" s="35" t="s">
        <v>1063</v>
      </c>
      <c r="F327" s="34" t="s">
        <v>146</v>
      </c>
      <c r="G327" s="34" t="s">
        <v>194</v>
      </c>
      <c r="H327" s="35" t="s">
        <v>195</v>
      </c>
      <c r="I327" s="37">
        <v>2.0778729999999999</v>
      </c>
      <c r="J327" s="34" t="s">
        <v>138</v>
      </c>
      <c r="K327" s="39">
        <v>59.7</v>
      </c>
      <c r="L327" s="39">
        <v>11.6</v>
      </c>
      <c r="M327" s="34" t="s">
        <v>147</v>
      </c>
      <c r="N327" s="39">
        <v>11.8</v>
      </c>
      <c r="O327" s="34" t="s">
        <v>139</v>
      </c>
      <c r="P327" s="39">
        <v>28.3</v>
      </c>
      <c r="Q327" s="34" t="s">
        <v>139</v>
      </c>
      <c r="R327" s="34">
        <v>8</v>
      </c>
      <c r="S327" s="34" t="s">
        <v>139</v>
      </c>
      <c r="T327" s="35" t="s">
        <v>141</v>
      </c>
      <c r="U327" s="35" t="s">
        <v>142</v>
      </c>
    </row>
    <row r="328" spans="2:21" ht="12" customHeight="1">
      <c r="B328" s="35" t="s">
        <v>1064</v>
      </c>
      <c r="C328" s="34" t="s">
        <v>976</v>
      </c>
      <c r="D328" s="35" t="s">
        <v>1065</v>
      </c>
      <c r="E328" s="35" t="s">
        <v>1066</v>
      </c>
      <c r="F328" s="34" t="s">
        <v>146</v>
      </c>
      <c r="G328" s="34" t="s">
        <v>194</v>
      </c>
      <c r="H328" s="35" t="s">
        <v>195</v>
      </c>
      <c r="I328" s="37">
        <v>1.9812940000000001</v>
      </c>
      <c r="J328" s="34" t="s">
        <v>147</v>
      </c>
      <c r="K328" s="39">
        <v>78.7</v>
      </c>
      <c r="L328" s="39">
        <v>11.9</v>
      </c>
      <c r="M328" s="34" t="s">
        <v>147</v>
      </c>
      <c r="N328" s="39">
        <v>14.8</v>
      </c>
      <c r="O328" s="34" t="s">
        <v>138</v>
      </c>
      <c r="P328" s="39">
        <v>46</v>
      </c>
      <c r="Q328" s="34" t="s">
        <v>147</v>
      </c>
      <c r="R328" s="34">
        <v>6</v>
      </c>
      <c r="S328" s="34" t="s">
        <v>147</v>
      </c>
      <c r="T328" s="35" t="s">
        <v>141</v>
      </c>
      <c r="U328" s="35" t="s">
        <v>142</v>
      </c>
    </row>
    <row r="329" spans="2:21" ht="12" customHeight="1">
      <c r="B329" s="33" t="s">
        <v>1067</v>
      </c>
      <c r="C329" s="34" t="s">
        <v>976</v>
      </c>
      <c r="D329" s="35" t="s">
        <v>1068</v>
      </c>
      <c r="E329" s="35" t="s">
        <v>1069</v>
      </c>
      <c r="F329" s="36" t="s">
        <v>627</v>
      </c>
      <c r="G329" s="34" t="s">
        <v>136</v>
      </c>
      <c r="H329" s="35" t="s">
        <v>192</v>
      </c>
      <c r="I329" s="37">
        <v>3.1218023255813958</v>
      </c>
      <c r="J329" s="36" t="s">
        <v>147</v>
      </c>
      <c r="K329" s="38">
        <v>87.4</v>
      </c>
      <c r="L329" s="39">
        <v>8.9</v>
      </c>
      <c r="M329" s="34" t="s">
        <v>138</v>
      </c>
      <c r="N329" s="39">
        <v>18.100000000000001</v>
      </c>
      <c r="O329" s="34" t="s">
        <v>147</v>
      </c>
      <c r="P329" s="39">
        <v>48.4</v>
      </c>
      <c r="Q329" s="34" t="s">
        <v>147</v>
      </c>
      <c r="R329" s="39">
        <v>12</v>
      </c>
      <c r="S329" s="34" t="s">
        <v>138</v>
      </c>
      <c r="T329" s="35" t="s">
        <v>170</v>
      </c>
      <c r="U329" s="35" t="s">
        <v>142</v>
      </c>
    </row>
    <row r="330" spans="2:21" ht="12" customHeight="1">
      <c r="B330" s="35" t="s">
        <v>1067</v>
      </c>
      <c r="C330" s="34" t="s">
        <v>976</v>
      </c>
      <c r="D330" s="35" t="s">
        <v>1068</v>
      </c>
      <c r="E330" s="35" t="s">
        <v>1069</v>
      </c>
      <c r="F330" s="34" t="s">
        <v>627</v>
      </c>
      <c r="G330" s="34" t="s">
        <v>194</v>
      </c>
      <c r="H330" s="35" t="s">
        <v>195</v>
      </c>
      <c r="I330" s="37">
        <v>2.926234</v>
      </c>
      <c r="J330" s="34" t="s">
        <v>138</v>
      </c>
      <c r="K330" s="39">
        <v>60.8</v>
      </c>
      <c r="L330" s="39">
        <v>8.6999999999999993</v>
      </c>
      <c r="M330" s="34" t="s">
        <v>138</v>
      </c>
      <c r="N330" s="39">
        <v>16.399999999999999</v>
      </c>
      <c r="O330" s="34" t="s">
        <v>138</v>
      </c>
      <c r="P330" s="39">
        <v>33.700000000000003</v>
      </c>
      <c r="Q330" s="34" t="s">
        <v>138</v>
      </c>
      <c r="R330" s="34">
        <v>2</v>
      </c>
      <c r="S330" s="34" t="s">
        <v>138</v>
      </c>
      <c r="T330" s="35" t="s">
        <v>170</v>
      </c>
      <c r="U330" s="35" t="s">
        <v>142</v>
      </c>
    </row>
    <row r="331" spans="2:21" ht="12" customHeight="1">
      <c r="B331" s="35" t="s">
        <v>1070</v>
      </c>
      <c r="C331" s="34" t="s">
        <v>976</v>
      </c>
      <c r="D331" s="35" t="s">
        <v>1071</v>
      </c>
      <c r="E331" s="35" t="s">
        <v>1072</v>
      </c>
      <c r="F331" s="34" t="s">
        <v>135</v>
      </c>
      <c r="G331" s="34" t="s">
        <v>194</v>
      </c>
      <c r="H331" s="35" t="s">
        <v>195</v>
      </c>
      <c r="I331" s="37">
        <v>2.2876560000000001</v>
      </c>
      <c r="J331" s="34" t="s">
        <v>138</v>
      </c>
      <c r="K331" s="39">
        <v>58.2</v>
      </c>
      <c r="L331" s="39">
        <v>10.199999999999999</v>
      </c>
      <c r="M331" s="34" t="s">
        <v>138</v>
      </c>
      <c r="N331" s="39">
        <v>13.5</v>
      </c>
      <c r="O331" s="34" t="s">
        <v>138</v>
      </c>
      <c r="P331" s="39">
        <v>30.5</v>
      </c>
      <c r="Q331" s="34" t="s">
        <v>139</v>
      </c>
      <c r="R331" s="34">
        <v>4</v>
      </c>
      <c r="S331" s="34" t="s">
        <v>138</v>
      </c>
      <c r="T331" s="35" t="s">
        <v>170</v>
      </c>
      <c r="U331" s="35" t="s">
        <v>142</v>
      </c>
    </row>
    <row r="332" spans="2:21" ht="12" customHeight="1">
      <c r="B332" s="35" t="s">
        <v>1073</v>
      </c>
      <c r="C332" s="34" t="s">
        <v>976</v>
      </c>
      <c r="D332" s="35" t="s">
        <v>1074</v>
      </c>
      <c r="E332" s="35" t="s">
        <v>1075</v>
      </c>
      <c r="F332" s="34" t="s">
        <v>184</v>
      </c>
      <c r="G332" s="34" t="s">
        <v>194</v>
      </c>
      <c r="H332" s="35" t="s">
        <v>195</v>
      </c>
      <c r="I332" s="37">
        <v>2.0862219999999998</v>
      </c>
      <c r="J332" s="34" t="s">
        <v>139</v>
      </c>
      <c r="K332" s="39">
        <v>45.4</v>
      </c>
      <c r="L332" s="39">
        <v>7.3</v>
      </c>
      <c r="M332" s="34" t="s">
        <v>139</v>
      </c>
      <c r="N332" s="39">
        <v>13.4</v>
      </c>
      <c r="O332" s="34" t="s">
        <v>139</v>
      </c>
      <c r="P332" s="39">
        <v>24.7</v>
      </c>
      <c r="Q332" s="34" t="s">
        <v>140</v>
      </c>
      <c r="R332" s="34">
        <v>0</v>
      </c>
      <c r="S332" s="34" t="s">
        <v>138</v>
      </c>
      <c r="T332" s="35" t="s">
        <v>170</v>
      </c>
      <c r="U332" s="35" t="s">
        <v>1029</v>
      </c>
    </row>
    <row r="333" spans="2:21" ht="12" customHeight="1">
      <c r="B333" s="35" t="s">
        <v>1076</v>
      </c>
      <c r="C333" s="34" t="s">
        <v>976</v>
      </c>
      <c r="D333" s="35" t="s">
        <v>1077</v>
      </c>
      <c r="E333" s="35" t="s">
        <v>1078</v>
      </c>
      <c r="F333" s="34" t="s">
        <v>146</v>
      </c>
      <c r="G333" s="34" t="s">
        <v>194</v>
      </c>
      <c r="H333" s="35" t="s">
        <v>195</v>
      </c>
      <c r="I333" s="37">
        <v>2.5973639999999998</v>
      </c>
      <c r="J333" s="34" t="s">
        <v>147</v>
      </c>
      <c r="K333" s="39">
        <v>85.1</v>
      </c>
      <c r="L333" s="39">
        <v>11.2</v>
      </c>
      <c r="M333" s="34" t="s">
        <v>147</v>
      </c>
      <c r="N333" s="39">
        <v>20.399999999999999</v>
      </c>
      <c r="O333" s="34" t="s">
        <v>147</v>
      </c>
      <c r="P333" s="39">
        <v>47.5</v>
      </c>
      <c r="Q333" s="34" t="s">
        <v>147</v>
      </c>
      <c r="R333" s="34">
        <v>6</v>
      </c>
      <c r="S333" s="34" t="s">
        <v>147</v>
      </c>
      <c r="T333" s="35" t="s">
        <v>170</v>
      </c>
      <c r="U333" s="35" t="s">
        <v>142</v>
      </c>
    </row>
    <row r="334" spans="2:21" ht="12" customHeight="1">
      <c r="B334" s="33" t="s">
        <v>1079</v>
      </c>
      <c r="C334" s="34" t="s">
        <v>976</v>
      </c>
      <c r="D334" s="35" t="s">
        <v>1080</v>
      </c>
      <c r="E334" s="35" t="s">
        <v>1081</v>
      </c>
      <c r="F334" s="36" t="s">
        <v>146</v>
      </c>
      <c r="G334" s="34" t="s">
        <v>136</v>
      </c>
      <c r="H334" s="35" t="s">
        <v>192</v>
      </c>
      <c r="I334" s="37">
        <v>2.7992631578947362</v>
      </c>
      <c r="J334" s="36" t="s">
        <v>147</v>
      </c>
      <c r="K334" s="38">
        <v>93</v>
      </c>
      <c r="L334" s="39">
        <v>13.1</v>
      </c>
      <c r="M334" s="34" t="s">
        <v>147</v>
      </c>
      <c r="N334" s="39">
        <v>25</v>
      </c>
      <c r="O334" s="34" t="s">
        <v>147</v>
      </c>
      <c r="P334" s="39">
        <v>51.1</v>
      </c>
      <c r="Q334" s="34" t="s">
        <v>147</v>
      </c>
      <c r="R334" s="39">
        <v>3.8</v>
      </c>
      <c r="S334" s="34"/>
      <c r="T334" s="35" t="s">
        <v>166</v>
      </c>
      <c r="U334" s="35" t="s">
        <v>142</v>
      </c>
    </row>
    <row r="335" spans="2:21" ht="12" customHeight="1">
      <c r="B335" s="35" t="s">
        <v>1079</v>
      </c>
      <c r="C335" s="34" t="s">
        <v>976</v>
      </c>
      <c r="D335" s="35" t="s">
        <v>1080</v>
      </c>
      <c r="E335" s="35" t="s">
        <v>1081</v>
      </c>
      <c r="F335" s="34" t="s">
        <v>146</v>
      </c>
      <c r="G335" s="34" t="s">
        <v>194</v>
      </c>
      <c r="H335" s="35" t="s">
        <v>195</v>
      </c>
      <c r="I335" s="37">
        <v>2.4826130000000002</v>
      </c>
      <c r="J335" s="34" t="s">
        <v>147</v>
      </c>
      <c r="K335" s="39">
        <v>83.9</v>
      </c>
      <c r="L335" s="39">
        <v>12.7</v>
      </c>
      <c r="M335" s="34" t="s">
        <v>147</v>
      </c>
      <c r="N335" s="39">
        <v>22.1</v>
      </c>
      <c r="O335" s="34" t="s">
        <v>147</v>
      </c>
      <c r="P335" s="39">
        <v>46.1</v>
      </c>
      <c r="Q335" s="34" t="s">
        <v>147</v>
      </c>
      <c r="R335" s="34">
        <v>3</v>
      </c>
      <c r="S335" s="34" t="s">
        <v>147</v>
      </c>
      <c r="T335" s="35" t="s">
        <v>166</v>
      </c>
      <c r="U335" s="35" t="s">
        <v>142</v>
      </c>
    </row>
    <row r="336" spans="2:21" ht="12" customHeight="1">
      <c r="B336" s="35" t="s">
        <v>1082</v>
      </c>
      <c r="C336" s="34" t="s">
        <v>976</v>
      </c>
      <c r="D336" s="35" t="s">
        <v>1083</v>
      </c>
      <c r="E336" s="35" t="s">
        <v>1084</v>
      </c>
      <c r="F336" s="34" t="s">
        <v>135</v>
      </c>
      <c r="G336" s="34" t="s">
        <v>194</v>
      </c>
      <c r="H336" s="35" t="s">
        <v>195</v>
      </c>
      <c r="I336" s="37">
        <v>1.838463</v>
      </c>
      <c r="J336" s="34" t="s">
        <v>139</v>
      </c>
      <c r="K336" s="39">
        <v>52.4</v>
      </c>
      <c r="L336" s="39">
        <v>5.6</v>
      </c>
      <c r="M336" s="34" t="s">
        <v>140</v>
      </c>
      <c r="N336" s="39">
        <v>15.2</v>
      </c>
      <c r="O336" s="34" t="s">
        <v>138</v>
      </c>
      <c r="P336" s="39">
        <v>29.6</v>
      </c>
      <c r="Q336" s="34" t="s">
        <v>139</v>
      </c>
      <c r="R336" s="34">
        <v>2</v>
      </c>
      <c r="S336" s="34" t="s">
        <v>139</v>
      </c>
      <c r="T336" s="35" t="s">
        <v>141</v>
      </c>
      <c r="U336" s="35" t="s">
        <v>778</v>
      </c>
    </row>
    <row r="337" spans="2:21" ht="12" customHeight="1">
      <c r="B337" s="35" t="s">
        <v>1085</v>
      </c>
      <c r="C337" s="34" t="s">
        <v>976</v>
      </c>
      <c r="D337" s="35" t="s">
        <v>1086</v>
      </c>
      <c r="E337" s="35" t="s">
        <v>1087</v>
      </c>
      <c r="F337" s="34" t="s">
        <v>135</v>
      </c>
      <c r="G337" s="34" t="s">
        <v>194</v>
      </c>
      <c r="H337" s="35" t="s">
        <v>195</v>
      </c>
      <c r="I337" s="37">
        <v>1.86954</v>
      </c>
      <c r="J337" s="34" t="s">
        <v>140</v>
      </c>
      <c r="K337" s="39">
        <v>43.7</v>
      </c>
      <c r="L337" s="39">
        <v>4.7</v>
      </c>
      <c r="M337" s="34" t="s">
        <v>159</v>
      </c>
      <c r="N337" s="39">
        <v>11.3</v>
      </c>
      <c r="O337" s="34" t="s">
        <v>139</v>
      </c>
      <c r="P337" s="39">
        <v>27.7</v>
      </c>
      <c r="Q337" s="34" t="s">
        <v>139</v>
      </c>
      <c r="R337" s="34">
        <v>0</v>
      </c>
      <c r="S337" s="34" t="s">
        <v>138</v>
      </c>
      <c r="T337" s="35" t="s">
        <v>170</v>
      </c>
      <c r="U337" s="35" t="s">
        <v>228</v>
      </c>
    </row>
    <row r="338" spans="2:21" ht="12" customHeight="1">
      <c r="B338" s="35" t="s">
        <v>1088</v>
      </c>
      <c r="C338" s="34" t="s">
        <v>976</v>
      </c>
      <c r="D338" s="35" t="s">
        <v>1089</v>
      </c>
      <c r="E338" s="35" t="s">
        <v>1090</v>
      </c>
      <c r="F338" s="34" t="s">
        <v>135</v>
      </c>
      <c r="G338" s="34" t="s">
        <v>194</v>
      </c>
      <c r="H338" s="35" t="s">
        <v>195</v>
      </c>
      <c r="I338" s="37">
        <v>2.3156659999999998</v>
      </c>
      <c r="J338" s="34" t="s">
        <v>139</v>
      </c>
      <c r="K338" s="39">
        <v>53.1</v>
      </c>
      <c r="L338" s="39">
        <v>8</v>
      </c>
      <c r="M338" s="34" t="s">
        <v>139</v>
      </c>
      <c r="N338" s="39">
        <v>10.5</v>
      </c>
      <c r="O338" s="34" t="s">
        <v>140</v>
      </c>
      <c r="P338" s="39">
        <v>32.6</v>
      </c>
      <c r="Q338" s="34" t="s">
        <v>138</v>
      </c>
      <c r="R338" s="34">
        <v>2</v>
      </c>
      <c r="S338" s="34" t="s">
        <v>138</v>
      </c>
      <c r="T338" s="35" t="s">
        <v>170</v>
      </c>
      <c r="U338" s="35" t="s">
        <v>142</v>
      </c>
    </row>
    <row r="339" spans="2:21" ht="12" customHeight="1">
      <c r="B339" s="33" t="s">
        <v>1091</v>
      </c>
      <c r="C339" s="34" t="s">
        <v>1092</v>
      </c>
      <c r="D339" s="35" t="s">
        <v>1093</v>
      </c>
      <c r="E339" s="35" t="s">
        <v>1094</v>
      </c>
      <c r="F339" s="36" t="s">
        <v>146</v>
      </c>
      <c r="G339" s="34" t="s">
        <v>136</v>
      </c>
      <c r="H339" s="35" t="s">
        <v>137</v>
      </c>
      <c r="I339" s="37">
        <v>39.519848484848481</v>
      </c>
      <c r="J339" s="36" t="s">
        <v>147</v>
      </c>
      <c r="K339" s="38">
        <v>72.599999999999994</v>
      </c>
      <c r="L339" s="39">
        <v>8</v>
      </c>
      <c r="M339" s="34" t="s">
        <v>139</v>
      </c>
      <c r="N339" s="39">
        <v>17.8</v>
      </c>
      <c r="O339" s="34" t="s">
        <v>147</v>
      </c>
      <c r="P339" s="39">
        <v>41.5</v>
      </c>
      <c r="Q339" s="34" t="s">
        <v>147</v>
      </c>
      <c r="R339" s="39">
        <v>5.3</v>
      </c>
      <c r="S339" s="34" t="s">
        <v>138</v>
      </c>
      <c r="T339" s="35" t="s">
        <v>166</v>
      </c>
      <c r="U339" s="35" t="s">
        <v>142</v>
      </c>
    </row>
    <row r="340" spans="2:21" ht="12" customHeight="1">
      <c r="B340" s="33" t="s">
        <v>1095</v>
      </c>
      <c r="C340" s="34" t="s">
        <v>1092</v>
      </c>
      <c r="D340" s="35" t="s">
        <v>1096</v>
      </c>
      <c r="E340" s="35" t="s">
        <v>1097</v>
      </c>
      <c r="F340" s="36" t="s">
        <v>518</v>
      </c>
      <c r="G340" s="34" t="s">
        <v>136</v>
      </c>
      <c r="H340" s="35" t="s">
        <v>137</v>
      </c>
      <c r="I340" s="37">
        <v>55.710081300813002</v>
      </c>
      <c r="J340" s="36" t="s">
        <v>147</v>
      </c>
      <c r="K340" s="38">
        <v>101.2</v>
      </c>
      <c r="L340" s="39">
        <v>11.9</v>
      </c>
      <c r="M340" s="34" t="s">
        <v>147</v>
      </c>
      <c r="N340" s="39">
        <v>24.8</v>
      </c>
      <c r="O340" s="34" t="s">
        <v>147</v>
      </c>
      <c r="P340" s="39">
        <v>55.5</v>
      </c>
      <c r="Q340" s="34" t="s">
        <v>147</v>
      </c>
      <c r="R340" s="39">
        <v>9</v>
      </c>
      <c r="S340" s="34" t="s">
        <v>147</v>
      </c>
      <c r="T340" s="35" t="s">
        <v>148</v>
      </c>
      <c r="U340" s="35" t="s">
        <v>142</v>
      </c>
    </row>
    <row r="341" spans="2:21" ht="12" customHeight="1">
      <c r="B341" s="33" t="s">
        <v>1098</v>
      </c>
      <c r="C341" s="34" t="s">
        <v>1092</v>
      </c>
      <c r="D341" s="35" t="s">
        <v>1099</v>
      </c>
      <c r="E341" s="35" t="s">
        <v>1100</v>
      </c>
      <c r="F341" s="36" t="s">
        <v>518</v>
      </c>
      <c r="G341" s="34" t="s">
        <v>136</v>
      </c>
      <c r="H341" s="35" t="s">
        <v>137</v>
      </c>
      <c r="I341" s="37">
        <v>65.033179255918824</v>
      </c>
      <c r="J341" s="36" t="s">
        <v>147</v>
      </c>
      <c r="K341" s="38">
        <v>88.1</v>
      </c>
      <c r="L341" s="39">
        <v>7.8</v>
      </c>
      <c r="M341" s="34" t="s">
        <v>139</v>
      </c>
      <c r="N341" s="39">
        <v>20.8</v>
      </c>
      <c r="O341" s="34" t="s">
        <v>147</v>
      </c>
      <c r="P341" s="39">
        <v>50.5</v>
      </c>
      <c r="Q341" s="34" t="s">
        <v>147</v>
      </c>
      <c r="R341" s="39">
        <v>9</v>
      </c>
      <c r="S341" s="34" t="s">
        <v>147</v>
      </c>
      <c r="T341" s="35" t="s">
        <v>148</v>
      </c>
      <c r="U341" s="35" t="s">
        <v>142</v>
      </c>
    </row>
    <row r="342" spans="2:21" ht="12" customHeight="1">
      <c r="B342" s="33" t="s">
        <v>1101</v>
      </c>
      <c r="C342" s="34" t="s">
        <v>1092</v>
      </c>
      <c r="D342" s="35" t="s">
        <v>1102</v>
      </c>
      <c r="E342" s="35" t="s">
        <v>1103</v>
      </c>
      <c r="F342" s="36" t="s">
        <v>146</v>
      </c>
      <c r="G342" s="34" t="s">
        <v>136</v>
      </c>
      <c r="H342" s="35" t="s">
        <v>137</v>
      </c>
      <c r="I342" s="37">
        <v>65.178719068413386</v>
      </c>
      <c r="J342" s="36" t="s">
        <v>147</v>
      </c>
      <c r="K342" s="38">
        <v>78.099999999999994</v>
      </c>
      <c r="L342" s="39">
        <v>10.5</v>
      </c>
      <c r="M342" s="34" t="s">
        <v>147</v>
      </c>
      <c r="N342" s="39">
        <v>18.2</v>
      </c>
      <c r="O342" s="34" t="s">
        <v>147</v>
      </c>
      <c r="P342" s="39">
        <v>38.9</v>
      </c>
      <c r="Q342" s="34" t="s">
        <v>138</v>
      </c>
      <c r="R342" s="39">
        <v>10.5</v>
      </c>
      <c r="S342" s="34" t="s">
        <v>147</v>
      </c>
      <c r="T342" s="35" t="s">
        <v>148</v>
      </c>
      <c r="U342" s="35" t="s">
        <v>699</v>
      </c>
    </row>
    <row r="343" spans="2:21" ht="12" customHeight="1">
      <c r="B343" s="33" t="s">
        <v>1104</v>
      </c>
      <c r="C343" s="34" t="s">
        <v>1092</v>
      </c>
      <c r="D343" s="35" t="s">
        <v>1105</v>
      </c>
      <c r="E343" s="35" t="s">
        <v>1106</v>
      </c>
      <c r="F343" s="36" t="s">
        <v>602</v>
      </c>
      <c r="G343" s="34" t="s">
        <v>136</v>
      </c>
      <c r="H343" s="35" t="s">
        <v>137</v>
      </c>
      <c r="I343" s="37">
        <v>61.616956521739134</v>
      </c>
      <c r="J343" s="36" t="s">
        <v>147</v>
      </c>
      <c r="K343" s="38">
        <v>91.1</v>
      </c>
      <c r="L343" s="39">
        <v>13.1</v>
      </c>
      <c r="M343" s="34" t="s">
        <v>147</v>
      </c>
      <c r="N343" s="39">
        <v>24.8</v>
      </c>
      <c r="O343" s="34" t="s">
        <v>147</v>
      </c>
      <c r="P343" s="39">
        <v>50.2</v>
      </c>
      <c r="Q343" s="34" t="s">
        <v>147</v>
      </c>
      <c r="R343" s="39">
        <v>3</v>
      </c>
      <c r="S343" s="34" t="s">
        <v>147</v>
      </c>
      <c r="T343" s="35" t="s">
        <v>148</v>
      </c>
      <c r="U343" s="35" t="s">
        <v>142</v>
      </c>
    </row>
    <row r="344" spans="2:21" ht="12" customHeight="1">
      <c r="B344" s="33" t="s">
        <v>1107</v>
      </c>
      <c r="C344" s="34" t="s">
        <v>1092</v>
      </c>
      <c r="D344" s="35" t="s">
        <v>1108</v>
      </c>
      <c r="E344" s="35" t="s">
        <v>1109</v>
      </c>
      <c r="F344" s="36" t="s">
        <v>146</v>
      </c>
      <c r="G344" s="34" t="s">
        <v>136</v>
      </c>
      <c r="H344" s="35" t="s">
        <v>155</v>
      </c>
      <c r="I344" s="37">
        <v>36.521506849315067</v>
      </c>
      <c r="J344" s="36" t="s">
        <v>147</v>
      </c>
      <c r="K344" s="38">
        <v>80.8</v>
      </c>
      <c r="L344" s="39">
        <v>6</v>
      </c>
      <c r="M344" s="34" t="s">
        <v>140</v>
      </c>
      <c r="N344" s="39">
        <v>16.7</v>
      </c>
      <c r="O344" s="34" t="s">
        <v>138</v>
      </c>
      <c r="P344" s="39">
        <v>49.8</v>
      </c>
      <c r="Q344" s="34" t="s">
        <v>147</v>
      </c>
      <c r="R344" s="39">
        <v>8.3000000000000007</v>
      </c>
      <c r="S344" s="34" t="s">
        <v>138</v>
      </c>
      <c r="T344" s="35" t="s">
        <v>148</v>
      </c>
      <c r="U344" s="35" t="s">
        <v>142</v>
      </c>
    </row>
    <row r="345" spans="2:21" ht="12" customHeight="1">
      <c r="B345" s="33" t="s">
        <v>1110</v>
      </c>
      <c r="C345" s="34" t="s">
        <v>1092</v>
      </c>
      <c r="D345" s="35" t="s">
        <v>1111</v>
      </c>
      <c r="E345" s="35" t="s">
        <v>1112</v>
      </c>
      <c r="F345" s="36" t="s">
        <v>518</v>
      </c>
      <c r="G345" s="34" t="s">
        <v>136</v>
      </c>
      <c r="H345" s="35" t="s">
        <v>137</v>
      </c>
      <c r="I345" s="37">
        <v>57.957403846153845</v>
      </c>
      <c r="J345" s="36" t="s">
        <v>147</v>
      </c>
      <c r="K345" s="38">
        <v>96.9</v>
      </c>
      <c r="L345" s="39">
        <v>8.3000000000000007</v>
      </c>
      <c r="M345" s="34" t="s">
        <v>138</v>
      </c>
      <c r="N345" s="39">
        <v>18.600000000000001</v>
      </c>
      <c r="O345" s="34" t="s">
        <v>147</v>
      </c>
      <c r="P345" s="39">
        <v>58.7</v>
      </c>
      <c r="Q345" s="34" t="s">
        <v>147</v>
      </c>
      <c r="R345" s="39">
        <v>11.3</v>
      </c>
      <c r="S345" s="34" t="s">
        <v>138</v>
      </c>
      <c r="T345" s="35" t="s">
        <v>170</v>
      </c>
      <c r="U345" s="35" t="s">
        <v>177</v>
      </c>
    </row>
    <row r="346" spans="2:21" ht="12" customHeight="1">
      <c r="B346" s="33" t="s">
        <v>1113</v>
      </c>
      <c r="C346" s="34" t="s">
        <v>1092</v>
      </c>
      <c r="D346" s="35" t="s">
        <v>1114</v>
      </c>
      <c r="E346" s="35" t="s">
        <v>1115</v>
      </c>
      <c r="F346" s="36" t="s">
        <v>602</v>
      </c>
      <c r="G346" s="34" t="s">
        <v>136</v>
      </c>
      <c r="H346" s="35" t="s">
        <v>137</v>
      </c>
      <c r="I346" s="37">
        <v>65.396281859070456</v>
      </c>
      <c r="J346" s="36" t="s">
        <v>147</v>
      </c>
      <c r="K346" s="38">
        <v>83.2</v>
      </c>
      <c r="L346" s="39">
        <v>8.9</v>
      </c>
      <c r="M346" s="34" t="s">
        <v>138</v>
      </c>
      <c r="N346" s="39">
        <v>20</v>
      </c>
      <c r="O346" s="34" t="s">
        <v>147</v>
      </c>
      <c r="P346" s="39">
        <v>47.5</v>
      </c>
      <c r="Q346" s="34" t="s">
        <v>147</v>
      </c>
      <c r="R346" s="39">
        <v>6.8</v>
      </c>
      <c r="S346" s="34" t="s">
        <v>147</v>
      </c>
      <c r="T346" s="35" t="s">
        <v>170</v>
      </c>
      <c r="U346" s="35" t="s">
        <v>313</v>
      </c>
    </row>
    <row r="347" spans="2:21" ht="12" customHeight="1">
      <c r="B347" s="33" t="s">
        <v>1116</v>
      </c>
      <c r="C347" s="34" t="s">
        <v>1092</v>
      </c>
      <c r="D347" s="35" t="s">
        <v>1117</v>
      </c>
      <c r="E347" s="35" t="s">
        <v>1118</v>
      </c>
      <c r="F347" s="36" t="s">
        <v>146</v>
      </c>
      <c r="G347" s="34" t="s">
        <v>136</v>
      </c>
      <c r="H347" s="35" t="s">
        <v>137</v>
      </c>
      <c r="I347" s="37">
        <v>62.171126760563382</v>
      </c>
      <c r="J347" s="36" t="s">
        <v>147</v>
      </c>
      <c r="K347" s="38">
        <v>75.099999999999994</v>
      </c>
      <c r="L347" s="39">
        <v>10.5</v>
      </c>
      <c r="M347" s="34" t="s">
        <v>147</v>
      </c>
      <c r="N347" s="39">
        <v>18.899999999999999</v>
      </c>
      <c r="O347" s="34" t="s">
        <v>147</v>
      </c>
      <c r="P347" s="39">
        <v>43.4</v>
      </c>
      <c r="Q347" s="34" t="s">
        <v>147</v>
      </c>
      <c r="R347" s="39">
        <v>2.2999999999999998</v>
      </c>
      <c r="S347" s="34" t="s">
        <v>147</v>
      </c>
      <c r="T347" s="35" t="s">
        <v>170</v>
      </c>
      <c r="U347" s="35" t="s">
        <v>985</v>
      </c>
    </row>
    <row r="348" spans="2:21" ht="12" customHeight="1">
      <c r="B348" s="33" t="s">
        <v>1119</v>
      </c>
      <c r="C348" s="34" t="s">
        <v>1092</v>
      </c>
      <c r="D348" s="35" t="s">
        <v>1120</v>
      </c>
      <c r="E348" s="35" t="s">
        <v>1121</v>
      </c>
      <c r="F348" s="36" t="s">
        <v>518</v>
      </c>
      <c r="G348" s="34" t="s">
        <v>136</v>
      </c>
      <c r="H348" s="35" t="s">
        <v>137</v>
      </c>
      <c r="I348" s="37">
        <v>58.981612903225802</v>
      </c>
      <c r="J348" s="36" t="s">
        <v>138</v>
      </c>
      <c r="K348" s="38">
        <v>67.5</v>
      </c>
      <c r="L348" s="39">
        <v>8.3000000000000007</v>
      </c>
      <c r="M348" s="34" t="s">
        <v>138</v>
      </c>
      <c r="N348" s="39">
        <v>20.399999999999999</v>
      </c>
      <c r="O348" s="34" t="s">
        <v>147</v>
      </c>
      <c r="P348" s="39">
        <v>35</v>
      </c>
      <c r="Q348" s="34" t="s">
        <v>138</v>
      </c>
      <c r="R348" s="39">
        <v>3.8</v>
      </c>
      <c r="S348" s="34" t="s">
        <v>138</v>
      </c>
      <c r="T348" s="35" t="s">
        <v>148</v>
      </c>
      <c r="U348" s="35" t="s">
        <v>142</v>
      </c>
    </row>
    <row r="349" spans="2:21" ht="12" customHeight="1">
      <c r="B349" s="33" t="s">
        <v>1122</v>
      </c>
      <c r="C349" s="34" t="s">
        <v>1092</v>
      </c>
      <c r="D349" s="35" t="s">
        <v>1123</v>
      </c>
      <c r="E349" s="35" t="s">
        <v>1124</v>
      </c>
      <c r="F349" s="36" t="s">
        <v>518</v>
      </c>
      <c r="G349" s="34" t="s">
        <v>136</v>
      </c>
      <c r="H349" s="35" t="s">
        <v>192</v>
      </c>
      <c r="I349" s="37">
        <v>3.8815532879818617</v>
      </c>
      <c r="J349" s="36" t="s">
        <v>139</v>
      </c>
      <c r="K349" s="38">
        <v>48.5</v>
      </c>
      <c r="L349" s="39">
        <v>11</v>
      </c>
      <c r="M349" s="34" t="s">
        <v>147</v>
      </c>
      <c r="N349" s="39">
        <v>18</v>
      </c>
      <c r="O349" s="34" t="s">
        <v>147</v>
      </c>
      <c r="P349" s="39">
        <v>19.5</v>
      </c>
      <c r="Q349" s="34" t="s">
        <v>159</v>
      </c>
      <c r="R349" s="39">
        <v>0</v>
      </c>
      <c r="S349" s="34" t="s">
        <v>138</v>
      </c>
      <c r="T349" s="35" t="s">
        <v>148</v>
      </c>
      <c r="U349" s="35" t="s">
        <v>142</v>
      </c>
    </row>
    <row r="350" spans="2:21" ht="12" customHeight="1">
      <c r="B350" s="33" t="s">
        <v>1125</v>
      </c>
      <c r="C350" s="34" t="s">
        <v>1092</v>
      </c>
      <c r="D350" s="35" t="s">
        <v>1126</v>
      </c>
      <c r="E350" s="35" t="s">
        <v>1127</v>
      </c>
      <c r="F350" s="36" t="s">
        <v>146</v>
      </c>
      <c r="G350" s="34" t="s">
        <v>136</v>
      </c>
      <c r="H350" s="35" t="s">
        <v>137</v>
      </c>
      <c r="I350" s="37">
        <v>62.16238095238095</v>
      </c>
      <c r="J350" s="36" t="s">
        <v>138</v>
      </c>
      <c r="K350" s="38">
        <v>66.900000000000006</v>
      </c>
      <c r="L350" s="39">
        <v>9</v>
      </c>
      <c r="M350" s="34" t="s">
        <v>138</v>
      </c>
      <c r="N350" s="39">
        <v>15.2</v>
      </c>
      <c r="O350" s="34" t="s">
        <v>138</v>
      </c>
      <c r="P350" s="39">
        <v>40.4</v>
      </c>
      <c r="Q350" s="34" t="s">
        <v>138</v>
      </c>
      <c r="R350" s="39">
        <v>2.2999999999999998</v>
      </c>
      <c r="S350" s="34" t="s">
        <v>147</v>
      </c>
      <c r="T350" s="35" t="s">
        <v>148</v>
      </c>
      <c r="U350" s="35" t="s">
        <v>142</v>
      </c>
    </row>
    <row r="351" spans="2:21" ht="12" customHeight="1">
      <c r="B351" s="33" t="s">
        <v>1128</v>
      </c>
      <c r="C351" s="34" t="s">
        <v>1092</v>
      </c>
      <c r="D351" s="35" t="s">
        <v>1129</v>
      </c>
      <c r="E351" s="35" t="s">
        <v>1130</v>
      </c>
      <c r="F351" s="36" t="s">
        <v>518</v>
      </c>
      <c r="G351" s="34" t="s">
        <v>136</v>
      </c>
      <c r="H351" s="35" t="s">
        <v>137</v>
      </c>
      <c r="I351" s="37">
        <v>49.797033492822962</v>
      </c>
      <c r="J351" s="36" t="s">
        <v>147</v>
      </c>
      <c r="K351" s="38">
        <v>71.2</v>
      </c>
      <c r="L351" s="39">
        <v>8.5</v>
      </c>
      <c r="M351" s="34" t="s">
        <v>138</v>
      </c>
      <c r="N351" s="39">
        <v>17.3</v>
      </c>
      <c r="O351" s="34" t="s">
        <v>147</v>
      </c>
      <c r="P351" s="39">
        <v>41.6</v>
      </c>
      <c r="Q351" s="34" t="s">
        <v>147</v>
      </c>
      <c r="R351" s="39">
        <v>3.8</v>
      </c>
      <c r="S351" s="34" t="s">
        <v>147</v>
      </c>
      <c r="T351" s="35" t="s">
        <v>148</v>
      </c>
      <c r="U351" s="35" t="s">
        <v>142</v>
      </c>
    </row>
    <row r="352" spans="2:21" ht="12" customHeight="1">
      <c r="B352" s="33" t="s">
        <v>1131</v>
      </c>
      <c r="C352" s="34" t="s">
        <v>1092</v>
      </c>
      <c r="D352" s="35" t="s">
        <v>1132</v>
      </c>
      <c r="E352" s="35" t="s">
        <v>1133</v>
      </c>
      <c r="F352" s="36" t="s">
        <v>518</v>
      </c>
      <c r="G352" s="34" t="s">
        <v>136</v>
      </c>
      <c r="H352" s="35" t="s">
        <v>192</v>
      </c>
      <c r="I352" s="37">
        <v>2.8462009237875305</v>
      </c>
      <c r="J352" s="36" t="s">
        <v>147</v>
      </c>
      <c r="K352" s="38">
        <v>98.7</v>
      </c>
      <c r="L352" s="39">
        <v>12.2</v>
      </c>
      <c r="M352" s="34" t="s">
        <v>147</v>
      </c>
      <c r="N352" s="39">
        <v>25</v>
      </c>
      <c r="O352" s="34" t="s">
        <v>147</v>
      </c>
      <c r="P352" s="39">
        <v>54</v>
      </c>
      <c r="Q352" s="34" t="s">
        <v>147</v>
      </c>
      <c r="R352" s="39">
        <v>7.5</v>
      </c>
      <c r="S352" s="34" t="s">
        <v>138</v>
      </c>
      <c r="T352" s="35" t="s">
        <v>148</v>
      </c>
      <c r="U352" s="35" t="s">
        <v>142</v>
      </c>
    </row>
    <row r="353" spans="2:21" ht="12" customHeight="1">
      <c r="B353" s="33" t="s">
        <v>1134</v>
      </c>
      <c r="C353" s="34" t="s">
        <v>1092</v>
      </c>
      <c r="D353" s="35" t="s">
        <v>1135</v>
      </c>
      <c r="E353" s="35" t="s">
        <v>1136</v>
      </c>
      <c r="F353" s="36" t="s">
        <v>518</v>
      </c>
      <c r="G353" s="34" t="s">
        <v>136</v>
      </c>
      <c r="H353" s="35" t="s">
        <v>192</v>
      </c>
      <c r="I353" s="37">
        <v>3.1393042071197406</v>
      </c>
      <c r="J353" s="36" t="s">
        <v>138</v>
      </c>
      <c r="K353" s="38">
        <v>55.1</v>
      </c>
      <c r="L353" s="39">
        <v>6.5</v>
      </c>
      <c r="M353" s="34" t="s">
        <v>139</v>
      </c>
      <c r="N353" s="39">
        <v>15.7</v>
      </c>
      <c r="O353" s="34" t="s">
        <v>138</v>
      </c>
      <c r="P353" s="39">
        <v>26.9</v>
      </c>
      <c r="Q353" s="34" t="s">
        <v>139</v>
      </c>
      <c r="R353" s="39">
        <v>6</v>
      </c>
      <c r="S353" s="34" t="s">
        <v>138</v>
      </c>
      <c r="T353" s="35" t="s">
        <v>170</v>
      </c>
      <c r="U353" s="35" t="s">
        <v>313</v>
      </c>
    </row>
    <row r="354" spans="2:21" ht="12" customHeight="1">
      <c r="B354" s="33" t="s">
        <v>1137</v>
      </c>
      <c r="C354" s="34" t="s">
        <v>1092</v>
      </c>
      <c r="D354" s="35" t="s">
        <v>1138</v>
      </c>
      <c r="E354" s="35" t="s">
        <v>1139</v>
      </c>
      <c r="F354" s="36" t="s">
        <v>518</v>
      </c>
      <c r="G354" s="34" t="s">
        <v>136</v>
      </c>
      <c r="H354" s="35" t="s">
        <v>137</v>
      </c>
      <c r="I354" s="37">
        <v>64.743583460949466</v>
      </c>
      <c r="J354" s="36" t="s">
        <v>138</v>
      </c>
      <c r="K354" s="38">
        <v>67.8</v>
      </c>
      <c r="L354" s="39">
        <v>8.6</v>
      </c>
      <c r="M354" s="34" t="s">
        <v>138</v>
      </c>
      <c r="N354" s="39">
        <v>13.7</v>
      </c>
      <c r="O354" s="34" t="s">
        <v>138</v>
      </c>
      <c r="P354" s="39">
        <v>42.5</v>
      </c>
      <c r="Q354" s="34" t="s">
        <v>147</v>
      </c>
      <c r="R354" s="39">
        <v>3</v>
      </c>
      <c r="S354" s="34" t="s">
        <v>139</v>
      </c>
      <c r="T354" s="35" t="s">
        <v>141</v>
      </c>
      <c r="U354" s="35" t="s">
        <v>699</v>
      </c>
    </row>
    <row r="355" spans="2:21" ht="12" customHeight="1">
      <c r="B355" s="33" t="s">
        <v>1140</v>
      </c>
      <c r="C355" s="34" t="s">
        <v>1092</v>
      </c>
      <c r="D355" s="35" t="s">
        <v>1141</v>
      </c>
      <c r="E355" s="35" t="s">
        <v>1142</v>
      </c>
      <c r="F355" s="36" t="s">
        <v>518</v>
      </c>
      <c r="G355" s="34" t="s">
        <v>136</v>
      </c>
      <c r="H355" s="35" t="s">
        <v>192</v>
      </c>
      <c r="I355" s="37">
        <v>3.1648299748110871</v>
      </c>
      <c r="J355" s="36" t="s">
        <v>138</v>
      </c>
      <c r="K355" s="38">
        <v>67.400000000000006</v>
      </c>
      <c r="L355" s="39">
        <v>7</v>
      </c>
      <c r="M355" s="34" t="s">
        <v>139</v>
      </c>
      <c r="N355" s="39">
        <v>16.600000000000001</v>
      </c>
      <c r="O355" s="34" t="s">
        <v>138</v>
      </c>
      <c r="P355" s="39">
        <v>38.5</v>
      </c>
      <c r="Q355" s="34" t="s">
        <v>138</v>
      </c>
      <c r="R355" s="39">
        <v>5.3</v>
      </c>
      <c r="S355" s="34" t="s">
        <v>138</v>
      </c>
      <c r="T355" s="35" t="s">
        <v>170</v>
      </c>
      <c r="U355" s="35" t="s">
        <v>142</v>
      </c>
    </row>
    <row r="356" spans="2:21" ht="12" customHeight="1">
      <c r="B356" s="33" t="s">
        <v>1143</v>
      </c>
      <c r="C356" s="34" t="s">
        <v>1092</v>
      </c>
      <c r="D356" s="35" t="s">
        <v>1144</v>
      </c>
      <c r="E356" s="35" t="s">
        <v>1145</v>
      </c>
      <c r="F356" s="36" t="s">
        <v>518</v>
      </c>
      <c r="G356" s="34" t="s">
        <v>136</v>
      </c>
      <c r="H356" s="35" t="s">
        <v>137</v>
      </c>
      <c r="I356" s="37">
        <v>58.43701226309922</v>
      </c>
      <c r="J356" s="36" t="s">
        <v>147</v>
      </c>
      <c r="K356" s="38">
        <v>75.900000000000006</v>
      </c>
      <c r="L356" s="39">
        <v>10.9</v>
      </c>
      <c r="M356" s="34" t="s">
        <v>147</v>
      </c>
      <c r="N356" s="39">
        <v>19.5</v>
      </c>
      <c r="O356" s="34" t="s">
        <v>147</v>
      </c>
      <c r="P356" s="39">
        <v>39.5</v>
      </c>
      <c r="Q356" s="34" t="s">
        <v>138</v>
      </c>
      <c r="R356" s="39">
        <v>6</v>
      </c>
      <c r="S356" s="34" t="s">
        <v>147</v>
      </c>
      <c r="T356" s="35" t="s">
        <v>170</v>
      </c>
      <c r="U356" s="35" t="s">
        <v>142</v>
      </c>
    </row>
    <row r="357" spans="2:21" ht="12" customHeight="1">
      <c r="B357" s="33" t="s">
        <v>1146</v>
      </c>
      <c r="C357" s="34" t="s">
        <v>1092</v>
      </c>
      <c r="D357" s="35" t="s">
        <v>1147</v>
      </c>
      <c r="E357" s="35" t="s">
        <v>1148</v>
      </c>
      <c r="F357" s="36" t="s">
        <v>146</v>
      </c>
      <c r="G357" s="34" t="s">
        <v>136</v>
      </c>
      <c r="H357" s="35" t="s">
        <v>137</v>
      </c>
      <c r="I357" s="37">
        <v>63.763027718550106</v>
      </c>
      <c r="J357" s="36" t="s">
        <v>147</v>
      </c>
      <c r="K357" s="38">
        <v>86.2</v>
      </c>
      <c r="L357" s="39">
        <v>9.6</v>
      </c>
      <c r="M357" s="34" t="s">
        <v>138</v>
      </c>
      <c r="N357" s="39">
        <v>19.3</v>
      </c>
      <c r="O357" s="34" t="s">
        <v>147</v>
      </c>
      <c r="P357" s="39">
        <v>47.5</v>
      </c>
      <c r="Q357" s="34" t="s">
        <v>147</v>
      </c>
      <c r="R357" s="39">
        <v>9.8000000000000007</v>
      </c>
      <c r="S357" s="34" t="s">
        <v>138</v>
      </c>
      <c r="T357" s="35" t="s">
        <v>148</v>
      </c>
      <c r="U357" s="35" t="s">
        <v>142</v>
      </c>
    </row>
    <row r="358" spans="2:21" ht="12" customHeight="1">
      <c r="B358" s="33" t="s">
        <v>1149</v>
      </c>
      <c r="C358" s="34" t="s">
        <v>1092</v>
      </c>
      <c r="D358" s="35" t="s">
        <v>1150</v>
      </c>
      <c r="E358" s="35" t="s">
        <v>1151</v>
      </c>
      <c r="F358" s="36" t="s">
        <v>146</v>
      </c>
      <c r="G358" s="34" t="s">
        <v>136</v>
      </c>
      <c r="H358" s="35" t="s">
        <v>137</v>
      </c>
      <c r="I358" s="37">
        <v>63.619724770642208</v>
      </c>
      <c r="J358" s="36" t="s">
        <v>147</v>
      </c>
      <c r="K358" s="38">
        <v>78.099999999999994</v>
      </c>
      <c r="L358" s="39">
        <v>8.1</v>
      </c>
      <c r="M358" s="34" t="s">
        <v>138</v>
      </c>
      <c r="N358" s="39">
        <v>18.5</v>
      </c>
      <c r="O358" s="34" t="s">
        <v>147</v>
      </c>
      <c r="P358" s="39">
        <v>46.2</v>
      </c>
      <c r="Q358" s="34" t="s">
        <v>147</v>
      </c>
      <c r="R358" s="39">
        <v>5.3</v>
      </c>
      <c r="S358" s="34" t="s">
        <v>147</v>
      </c>
      <c r="T358" s="35" t="s">
        <v>170</v>
      </c>
      <c r="U358" s="35" t="s">
        <v>142</v>
      </c>
    </row>
    <row r="359" spans="2:21" ht="12" customHeight="1">
      <c r="B359" s="33" t="s">
        <v>1152</v>
      </c>
      <c r="C359" s="34" t="s">
        <v>1092</v>
      </c>
      <c r="D359" s="35" t="s">
        <v>1153</v>
      </c>
      <c r="E359" s="35" t="s">
        <v>1154</v>
      </c>
      <c r="F359" s="36" t="s">
        <v>518</v>
      </c>
      <c r="G359" s="34" t="s">
        <v>136</v>
      </c>
      <c r="H359" s="35" t="s">
        <v>137</v>
      </c>
      <c r="I359" s="37">
        <v>64.21739336492891</v>
      </c>
      <c r="J359" s="36" t="s">
        <v>147</v>
      </c>
      <c r="K359" s="38">
        <v>94</v>
      </c>
      <c r="L359" s="39">
        <v>9.3000000000000007</v>
      </c>
      <c r="M359" s="34" t="s">
        <v>138</v>
      </c>
      <c r="N359" s="39">
        <v>17.899999999999999</v>
      </c>
      <c r="O359" s="34" t="s">
        <v>147</v>
      </c>
      <c r="P359" s="39">
        <v>58.5</v>
      </c>
      <c r="Q359" s="34" t="s">
        <v>147</v>
      </c>
      <c r="R359" s="39">
        <v>8.3000000000000007</v>
      </c>
      <c r="S359" s="34" t="s">
        <v>147</v>
      </c>
      <c r="T359" s="35" t="s">
        <v>148</v>
      </c>
      <c r="U359" s="35" t="s">
        <v>313</v>
      </c>
    </row>
    <row r="360" spans="2:21" ht="12" customHeight="1">
      <c r="B360" s="33" t="s">
        <v>1155</v>
      </c>
      <c r="C360" s="34" t="s">
        <v>1092</v>
      </c>
      <c r="D360" s="35" t="s">
        <v>1156</v>
      </c>
      <c r="E360" s="35" t="s">
        <v>1157</v>
      </c>
      <c r="F360" s="36" t="s">
        <v>518</v>
      </c>
      <c r="G360" s="34" t="s">
        <v>136</v>
      </c>
      <c r="H360" s="35" t="s">
        <v>192</v>
      </c>
      <c r="I360" s="37"/>
      <c r="J360" s="36" t="s">
        <v>223</v>
      </c>
      <c r="K360" s="38"/>
      <c r="L360" s="39"/>
      <c r="M360" s="34"/>
      <c r="N360" s="39"/>
      <c r="O360" s="34"/>
      <c r="P360" s="39"/>
      <c r="Q360" s="34"/>
      <c r="R360" s="39"/>
      <c r="S360" s="34"/>
      <c r="T360" s="35" t="s">
        <v>224</v>
      </c>
      <c r="U360" s="35" t="s">
        <v>235</v>
      </c>
    </row>
    <row r="361" spans="2:21" ht="12" customHeight="1">
      <c r="B361" s="33" t="s">
        <v>1158</v>
      </c>
      <c r="C361" s="34" t="s">
        <v>1092</v>
      </c>
      <c r="D361" s="35" t="s">
        <v>1159</v>
      </c>
      <c r="E361" s="35" t="s">
        <v>1160</v>
      </c>
      <c r="F361" s="36" t="s">
        <v>518</v>
      </c>
      <c r="G361" s="34" t="s">
        <v>136</v>
      </c>
      <c r="H361" s="35" t="s">
        <v>137</v>
      </c>
      <c r="I361" s="37">
        <v>54.431739130434785</v>
      </c>
      <c r="J361" s="36" t="s">
        <v>147</v>
      </c>
      <c r="K361" s="38">
        <v>79.3</v>
      </c>
      <c r="L361" s="39">
        <v>9.4</v>
      </c>
      <c r="M361" s="34" t="s">
        <v>138</v>
      </c>
      <c r="N361" s="39">
        <v>21.9</v>
      </c>
      <c r="O361" s="34" t="s">
        <v>147</v>
      </c>
      <c r="P361" s="39">
        <v>44.2</v>
      </c>
      <c r="Q361" s="34" t="s">
        <v>147</v>
      </c>
      <c r="R361" s="39">
        <v>3.8</v>
      </c>
      <c r="S361" s="34" t="s">
        <v>147</v>
      </c>
      <c r="T361" s="35" t="s">
        <v>148</v>
      </c>
      <c r="U361" s="35" t="s">
        <v>142</v>
      </c>
    </row>
    <row r="362" spans="2:21" ht="12" customHeight="1">
      <c r="B362" s="33" t="s">
        <v>1161</v>
      </c>
      <c r="C362" s="34" t="s">
        <v>1092</v>
      </c>
      <c r="D362" s="35" t="s">
        <v>1162</v>
      </c>
      <c r="E362" s="35" t="s">
        <v>1163</v>
      </c>
      <c r="F362" s="36" t="s">
        <v>518</v>
      </c>
      <c r="G362" s="34" t="s">
        <v>136</v>
      </c>
      <c r="H362" s="35" t="s">
        <v>192</v>
      </c>
      <c r="I362" s="37"/>
      <c r="J362" s="36" t="s">
        <v>223</v>
      </c>
      <c r="K362" s="38"/>
      <c r="L362" s="39"/>
      <c r="M362" s="34"/>
      <c r="N362" s="39"/>
      <c r="O362" s="34"/>
      <c r="P362" s="39"/>
      <c r="Q362" s="34"/>
      <c r="R362" s="39"/>
      <c r="S362" s="34"/>
      <c r="T362" s="35" t="s">
        <v>224</v>
      </c>
      <c r="U362" s="35" t="s">
        <v>313</v>
      </c>
    </row>
    <row r="363" spans="2:21" ht="12" customHeight="1">
      <c r="B363" s="33" t="s">
        <v>1164</v>
      </c>
      <c r="C363" s="34" t="s">
        <v>1092</v>
      </c>
      <c r="D363" s="35" t="s">
        <v>1165</v>
      </c>
      <c r="E363" s="35" t="s">
        <v>1166</v>
      </c>
      <c r="F363" s="36" t="s">
        <v>184</v>
      </c>
      <c r="G363" s="34" t="s">
        <v>136</v>
      </c>
      <c r="H363" s="35" t="s">
        <v>192</v>
      </c>
      <c r="I363" s="37"/>
      <c r="J363" s="36" t="s">
        <v>223</v>
      </c>
      <c r="K363" s="38"/>
      <c r="L363" s="39"/>
      <c r="M363" s="34"/>
      <c r="N363" s="39"/>
      <c r="O363" s="34"/>
      <c r="P363" s="39"/>
      <c r="Q363" s="34"/>
      <c r="R363" s="39"/>
      <c r="S363" s="34" t="s">
        <v>147</v>
      </c>
      <c r="T363" s="35" t="s">
        <v>141</v>
      </c>
      <c r="U363" s="35" t="s">
        <v>142</v>
      </c>
    </row>
    <row r="364" spans="2:21" ht="12" customHeight="1">
      <c r="B364" s="35" t="s">
        <v>1164</v>
      </c>
      <c r="C364" s="34" t="s">
        <v>1092</v>
      </c>
      <c r="D364" s="35" t="s">
        <v>1165</v>
      </c>
      <c r="E364" s="35" t="s">
        <v>1166</v>
      </c>
      <c r="F364" s="34" t="s">
        <v>184</v>
      </c>
      <c r="G364" s="34" t="s">
        <v>194</v>
      </c>
      <c r="H364" s="35" t="s">
        <v>195</v>
      </c>
      <c r="I364" s="37">
        <v>2.6228020000000001</v>
      </c>
      <c r="J364" s="34"/>
      <c r="K364" s="39"/>
      <c r="L364" s="39"/>
      <c r="M364" s="34"/>
      <c r="N364" s="39"/>
      <c r="O364" s="34"/>
      <c r="P364" s="39"/>
      <c r="Q364" s="34"/>
      <c r="R364" s="34">
        <v>2</v>
      </c>
      <c r="S364" s="34" t="s">
        <v>223</v>
      </c>
      <c r="T364" s="35" t="s">
        <v>141</v>
      </c>
      <c r="U364" s="35" t="s">
        <v>142</v>
      </c>
    </row>
    <row r="365" spans="2:21" ht="12" customHeight="1">
      <c r="B365" s="35" t="s">
        <v>1167</v>
      </c>
      <c r="C365" s="34" t="s">
        <v>1092</v>
      </c>
      <c r="D365" s="35" t="s">
        <v>1168</v>
      </c>
      <c r="E365" s="35" t="s">
        <v>1169</v>
      </c>
      <c r="F365" s="34" t="s">
        <v>146</v>
      </c>
      <c r="G365" s="34" t="s">
        <v>194</v>
      </c>
      <c r="H365" s="35" t="s">
        <v>195</v>
      </c>
      <c r="I365" s="37">
        <v>2.2594050000000001</v>
      </c>
      <c r="J365" s="34" t="s">
        <v>147</v>
      </c>
      <c r="K365" s="39">
        <v>81.3</v>
      </c>
      <c r="L365" s="39">
        <v>11</v>
      </c>
      <c r="M365" s="34" t="s">
        <v>147</v>
      </c>
      <c r="N365" s="39">
        <v>14.7</v>
      </c>
      <c r="O365" s="34" t="s">
        <v>138</v>
      </c>
      <c r="P365" s="39">
        <v>45.6</v>
      </c>
      <c r="Q365" s="34" t="s">
        <v>147</v>
      </c>
      <c r="R365" s="34">
        <v>10</v>
      </c>
      <c r="S365" s="34" t="s">
        <v>147</v>
      </c>
      <c r="T365" s="35" t="s">
        <v>166</v>
      </c>
      <c r="U365" s="35" t="s">
        <v>142</v>
      </c>
    </row>
    <row r="366" spans="2:21" ht="12" customHeight="1">
      <c r="B366" s="35" t="s">
        <v>1170</v>
      </c>
      <c r="C366" s="34" t="s">
        <v>1092</v>
      </c>
      <c r="D366" s="35" t="s">
        <v>1171</v>
      </c>
      <c r="E366" s="35" t="s">
        <v>1172</v>
      </c>
      <c r="F366" s="34" t="s">
        <v>518</v>
      </c>
      <c r="G366" s="34" t="s">
        <v>194</v>
      </c>
      <c r="H366" s="35" t="s">
        <v>195</v>
      </c>
      <c r="I366" s="37">
        <v>1.996</v>
      </c>
      <c r="J366" s="34" t="s">
        <v>139</v>
      </c>
      <c r="K366" s="39">
        <v>51.4</v>
      </c>
      <c r="L366" s="39">
        <v>6.1</v>
      </c>
      <c r="M366" s="34" t="s">
        <v>140</v>
      </c>
      <c r="N366" s="39">
        <v>14.7</v>
      </c>
      <c r="O366" s="34" t="s">
        <v>138</v>
      </c>
      <c r="P366" s="39">
        <v>28.6</v>
      </c>
      <c r="Q366" s="34" t="s">
        <v>139</v>
      </c>
      <c r="R366" s="34">
        <v>2</v>
      </c>
      <c r="S366" s="34" t="s">
        <v>138</v>
      </c>
      <c r="T366" s="35" t="s">
        <v>170</v>
      </c>
      <c r="U366" s="35" t="s">
        <v>228</v>
      </c>
    </row>
    <row r="367" spans="2:21" ht="12" customHeight="1">
      <c r="B367" s="33" t="s">
        <v>1173</v>
      </c>
      <c r="C367" s="34" t="s">
        <v>1092</v>
      </c>
      <c r="D367" s="35" t="s">
        <v>1174</v>
      </c>
      <c r="E367" s="35" t="s">
        <v>1175</v>
      </c>
      <c r="F367" s="36" t="s">
        <v>146</v>
      </c>
      <c r="G367" s="34" t="s">
        <v>136</v>
      </c>
      <c r="H367" s="35" t="s">
        <v>192</v>
      </c>
      <c r="I367" s="37">
        <v>2.7002013422818805</v>
      </c>
      <c r="J367" s="36" t="s">
        <v>138</v>
      </c>
      <c r="K367" s="38">
        <v>65.5</v>
      </c>
      <c r="L367" s="39">
        <v>6.5</v>
      </c>
      <c r="M367" s="34" t="s">
        <v>139</v>
      </c>
      <c r="N367" s="39">
        <v>20.2</v>
      </c>
      <c r="O367" s="34" t="s">
        <v>147</v>
      </c>
      <c r="P367" s="39">
        <v>33.5</v>
      </c>
      <c r="Q367" s="34" t="s">
        <v>138</v>
      </c>
      <c r="R367" s="39">
        <v>5.3</v>
      </c>
      <c r="S367" s="34" t="s">
        <v>138</v>
      </c>
      <c r="T367" s="35" t="s">
        <v>148</v>
      </c>
      <c r="U367" s="35" t="s">
        <v>142</v>
      </c>
    </row>
    <row r="368" spans="2:21" ht="12" customHeight="1">
      <c r="B368" s="33" t="s">
        <v>1176</v>
      </c>
      <c r="C368" s="34" t="s">
        <v>1092</v>
      </c>
      <c r="D368" s="35" t="s">
        <v>1177</v>
      </c>
      <c r="E368" s="35" t="s">
        <v>1178</v>
      </c>
      <c r="F368" s="36" t="s">
        <v>518</v>
      </c>
      <c r="G368" s="34" t="s">
        <v>136</v>
      </c>
      <c r="H368" s="35" t="s">
        <v>192</v>
      </c>
      <c r="I368" s="37">
        <v>2.7822760115606919</v>
      </c>
      <c r="J368" s="36" t="s">
        <v>147</v>
      </c>
      <c r="K368" s="38">
        <v>100</v>
      </c>
      <c r="L368" s="39">
        <v>11.7</v>
      </c>
      <c r="M368" s="34" t="s">
        <v>147</v>
      </c>
      <c r="N368" s="39">
        <v>25</v>
      </c>
      <c r="O368" s="34" t="s">
        <v>147</v>
      </c>
      <c r="P368" s="39">
        <v>51.3</v>
      </c>
      <c r="Q368" s="34" t="s">
        <v>147</v>
      </c>
      <c r="R368" s="39">
        <v>12</v>
      </c>
      <c r="S368" s="34" t="s">
        <v>147</v>
      </c>
      <c r="T368" s="35" t="s">
        <v>148</v>
      </c>
      <c r="U368" s="35" t="s">
        <v>985</v>
      </c>
    </row>
    <row r="369" spans="2:21" ht="12" customHeight="1">
      <c r="B369" s="33" t="s">
        <v>1179</v>
      </c>
      <c r="C369" s="34" t="s">
        <v>1092</v>
      </c>
      <c r="D369" s="35" t="s">
        <v>1180</v>
      </c>
      <c r="E369" s="35" t="s">
        <v>1181</v>
      </c>
      <c r="F369" s="36" t="s">
        <v>518</v>
      </c>
      <c r="G369" s="34" t="s">
        <v>136</v>
      </c>
      <c r="H369" s="35" t="s">
        <v>137</v>
      </c>
      <c r="I369" s="37">
        <v>40.90921108742004</v>
      </c>
      <c r="J369" s="36" t="s">
        <v>147</v>
      </c>
      <c r="K369" s="38">
        <v>90.9</v>
      </c>
      <c r="L369" s="39">
        <v>10.4</v>
      </c>
      <c r="M369" s="34" t="s">
        <v>147</v>
      </c>
      <c r="N369" s="39">
        <v>23.4</v>
      </c>
      <c r="O369" s="34" t="s">
        <v>147</v>
      </c>
      <c r="P369" s="39">
        <v>55.6</v>
      </c>
      <c r="Q369" s="34" t="s">
        <v>147</v>
      </c>
      <c r="R369" s="39">
        <v>1.5</v>
      </c>
      <c r="S369" s="34" t="s">
        <v>147</v>
      </c>
      <c r="T369" s="35" t="s">
        <v>148</v>
      </c>
      <c r="U369" s="35" t="s">
        <v>142</v>
      </c>
    </row>
    <row r="370" spans="2:21" ht="12" customHeight="1">
      <c r="B370" s="35" t="s">
        <v>1182</v>
      </c>
      <c r="C370" s="34" t="s">
        <v>1092</v>
      </c>
      <c r="D370" s="35" t="s">
        <v>1183</v>
      </c>
      <c r="E370" s="35" t="s">
        <v>1184</v>
      </c>
      <c r="F370" s="34" t="s">
        <v>146</v>
      </c>
      <c r="G370" s="34" t="s">
        <v>194</v>
      </c>
      <c r="H370" s="35" t="s">
        <v>195</v>
      </c>
      <c r="I370" s="37">
        <v>1.94824</v>
      </c>
      <c r="J370" s="34" t="s">
        <v>139</v>
      </c>
      <c r="K370" s="39">
        <v>51.6</v>
      </c>
      <c r="L370" s="39">
        <v>7.6</v>
      </c>
      <c r="M370" s="34" t="s">
        <v>139</v>
      </c>
      <c r="N370" s="39">
        <v>11</v>
      </c>
      <c r="O370" s="34" t="s">
        <v>139</v>
      </c>
      <c r="P370" s="39">
        <v>31</v>
      </c>
      <c r="Q370" s="34" t="s">
        <v>139</v>
      </c>
      <c r="R370" s="34">
        <v>2</v>
      </c>
      <c r="S370" s="34" t="s">
        <v>138</v>
      </c>
      <c r="T370" s="35" t="s">
        <v>170</v>
      </c>
      <c r="U370" s="35" t="s">
        <v>142</v>
      </c>
    </row>
    <row r="371" spans="2:21" ht="12" customHeight="1">
      <c r="B371" s="35" t="s">
        <v>1185</v>
      </c>
      <c r="C371" s="34" t="s">
        <v>1092</v>
      </c>
      <c r="D371" s="35" t="s">
        <v>1186</v>
      </c>
      <c r="E371" s="35" t="s">
        <v>1187</v>
      </c>
      <c r="F371" s="34" t="s">
        <v>518</v>
      </c>
      <c r="G371" s="34" t="s">
        <v>194</v>
      </c>
      <c r="H371" s="35" t="s">
        <v>195</v>
      </c>
      <c r="I371" s="37">
        <v>2.0808209999999998</v>
      </c>
      <c r="J371" s="34" t="s">
        <v>147</v>
      </c>
      <c r="K371" s="39">
        <v>78.099999999999994</v>
      </c>
      <c r="L371" s="39">
        <v>12.1</v>
      </c>
      <c r="M371" s="34" t="s">
        <v>147</v>
      </c>
      <c r="N371" s="39">
        <v>18.2</v>
      </c>
      <c r="O371" s="34" t="s">
        <v>147</v>
      </c>
      <c r="P371" s="39">
        <v>39.799999999999997</v>
      </c>
      <c r="Q371" s="34" t="s">
        <v>138</v>
      </c>
      <c r="R371" s="34">
        <v>8</v>
      </c>
      <c r="S371" s="34" t="s">
        <v>147</v>
      </c>
      <c r="T371" s="35" t="s">
        <v>148</v>
      </c>
      <c r="U371" s="35" t="s">
        <v>699</v>
      </c>
    </row>
    <row r="372" spans="2:21" ht="12" customHeight="1">
      <c r="B372" s="35" t="s">
        <v>1188</v>
      </c>
      <c r="C372" s="34" t="s">
        <v>1092</v>
      </c>
      <c r="D372" s="35" t="s">
        <v>1189</v>
      </c>
      <c r="E372" s="35" t="s">
        <v>1190</v>
      </c>
      <c r="F372" s="34" t="s">
        <v>146</v>
      </c>
      <c r="G372" s="34" t="s">
        <v>194</v>
      </c>
      <c r="H372" s="35" t="s">
        <v>195</v>
      </c>
      <c r="I372" s="37">
        <v>2.0441069999999999</v>
      </c>
      <c r="J372" s="34"/>
      <c r="K372" s="39"/>
      <c r="L372" s="39"/>
      <c r="M372" s="34"/>
      <c r="N372" s="39"/>
      <c r="O372" s="34"/>
      <c r="P372" s="39"/>
      <c r="Q372" s="34"/>
      <c r="R372" s="34">
        <v>7</v>
      </c>
      <c r="S372" s="34" t="s">
        <v>223</v>
      </c>
      <c r="T372" s="35" t="s">
        <v>141</v>
      </c>
      <c r="U372" s="35" t="s">
        <v>392</v>
      </c>
    </row>
    <row r="373" spans="2:21" ht="12" customHeight="1">
      <c r="B373" s="33" t="s">
        <v>1191</v>
      </c>
      <c r="C373" s="34" t="s">
        <v>1092</v>
      </c>
      <c r="D373" s="35" t="s">
        <v>1192</v>
      </c>
      <c r="E373" s="35" t="s">
        <v>1193</v>
      </c>
      <c r="F373" s="36" t="s">
        <v>518</v>
      </c>
      <c r="G373" s="34" t="s">
        <v>136</v>
      </c>
      <c r="H373" s="35" t="s">
        <v>137</v>
      </c>
      <c r="I373" s="37">
        <v>64.530869565217401</v>
      </c>
      <c r="J373" s="36" t="s">
        <v>147</v>
      </c>
      <c r="K373" s="38">
        <v>102.6</v>
      </c>
      <c r="L373" s="39">
        <v>11.9</v>
      </c>
      <c r="M373" s="34" t="s">
        <v>147</v>
      </c>
      <c r="N373" s="39">
        <v>18.7</v>
      </c>
      <c r="O373" s="34" t="s">
        <v>147</v>
      </c>
      <c r="P373" s="39">
        <v>60</v>
      </c>
      <c r="Q373" s="34" t="s">
        <v>147</v>
      </c>
      <c r="R373" s="39">
        <v>12</v>
      </c>
      <c r="S373" s="34" t="s">
        <v>139</v>
      </c>
      <c r="T373" s="35" t="s">
        <v>141</v>
      </c>
      <c r="U373" s="35" t="s">
        <v>142</v>
      </c>
    </row>
    <row r="374" spans="2:21" ht="12" customHeight="1">
      <c r="B374" s="33" t="s">
        <v>1194</v>
      </c>
      <c r="C374" s="34" t="s">
        <v>1092</v>
      </c>
      <c r="D374" s="35" t="s">
        <v>1195</v>
      </c>
      <c r="E374" s="35" t="s">
        <v>1196</v>
      </c>
      <c r="F374" s="36" t="s">
        <v>602</v>
      </c>
      <c r="G374" s="34" t="s">
        <v>136</v>
      </c>
      <c r="H374" s="35" t="s">
        <v>192</v>
      </c>
      <c r="I374" s="37">
        <v>2.838268482490272</v>
      </c>
      <c r="J374" s="36" t="s">
        <v>147</v>
      </c>
      <c r="K374" s="38">
        <v>103</v>
      </c>
      <c r="L374" s="39">
        <v>11.1</v>
      </c>
      <c r="M374" s="34" t="s">
        <v>147</v>
      </c>
      <c r="N374" s="39">
        <v>25</v>
      </c>
      <c r="O374" s="34" t="s">
        <v>147</v>
      </c>
      <c r="P374" s="39">
        <v>58.6</v>
      </c>
      <c r="Q374" s="34" t="s">
        <v>147</v>
      </c>
      <c r="R374" s="39">
        <v>8.3000000000000007</v>
      </c>
      <c r="S374" s="34" t="s">
        <v>147</v>
      </c>
      <c r="T374" s="35" t="s">
        <v>148</v>
      </c>
      <c r="U374" s="35" t="s">
        <v>142</v>
      </c>
    </row>
    <row r="375" spans="2:21" ht="12" customHeight="1">
      <c r="B375" s="33" t="s">
        <v>1197</v>
      </c>
      <c r="C375" s="34" t="s">
        <v>1092</v>
      </c>
      <c r="D375" s="35" t="s">
        <v>1198</v>
      </c>
      <c r="E375" s="35" t="s">
        <v>1199</v>
      </c>
      <c r="F375" s="36" t="s">
        <v>146</v>
      </c>
      <c r="G375" s="34" t="s">
        <v>136</v>
      </c>
      <c r="H375" s="35" t="s">
        <v>192</v>
      </c>
      <c r="I375" s="37">
        <v>2.9224358974358973</v>
      </c>
      <c r="J375" s="36" t="s">
        <v>147</v>
      </c>
      <c r="K375" s="38">
        <v>82.2</v>
      </c>
      <c r="L375" s="39">
        <v>11.4</v>
      </c>
      <c r="M375" s="34" t="s">
        <v>147</v>
      </c>
      <c r="N375" s="39">
        <v>25</v>
      </c>
      <c r="O375" s="34" t="s">
        <v>147</v>
      </c>
      <c r="P375" s="39">
        <v>42.8</v>
      </c>
      <c r="Q375" s="34" t="s">
        <v>147</v>
      </c>
      <c r="R375" s="39">
        <v>3</v>
      </c>
      <c r="S375" s="34"/>
      <c r="T375" s="35" t="s">
        <v>141</v>
      </c>
      <c r="U375" s="35" t="s">
        <v>142</v>
      </c>
    </row>
    <row r="376" spans="2:21" ht="12" customHeight="1">
      <c r="B376" s="33" t="s">
        <v>1200</v>
      </c>
      <c r="C376" s="34" t="s">
        <v>1092</v>
      </c>
      <c r="D376" s="35" t="s">
        <v>1201</v>
      </c>
      <c r="E376" s="35" t="s">
        <v>1202</v>
      </c>
      <c r="F376" s="36" t="s">
        <v>518</v>
      </c>
      <c r="G376" s="34" t="s">
        <v>136</v>
      </c>
      <c r="H376" s="35" t="s">
        <v>192</v>
      </c>
      <c r="I376" s="37">
        <v>2.9437628865979373</v>
      </c>
      <c r="J376" s="36" t="s">
        <v>147</v>
      </c>
      <c r="K376" s="38">
        <v>92.8</v>
      </c>
      <c r="L376" s="39">
        <v>8</v>
      </c>
      <c r="M376" s="34" t="s">
        <v>139</v>
      </c>
      <c r="N376" s="39">
        <v>25</v>
      </c>
      <c r="O376" s="34" t="s">
        <v>147</v>
      </c>
      <c r="P376" s="39">
        <v>50.8</v>
      </c>
      <c r="Q376" s="34" t="s">
        <v>147</v>
      </c>
      <c r="R376" s="39">
        <v>9</v>
      </c>
      <c r="S376" s="34"/>
      <c r="T376" s="35" t="s">
        <v>141</v>
      </c>
      <c r="U376" s="35" t="s">
        <v>142</v>
      </c>
    </row>
    <row r="377" spans="2:21" ht="12" customHeight="1">
      <c r="B377" s="33" t="s">
        <v>1203</v>
      </c>
      <c r="C377" s="34" t="s">
        <v>1092</v>
      </c>
      <c r="D377" s="35" t="s">
        <v>1204</v>
      </c>
      <c r="E377" s="35" t="s">
        <v>1205</v>
      </c>
      <c r="F377" s="36" t="s">
        <v>518</v>
      </c>
      <c r="G377" s="34" t="s">
        <v>136</v>
      </c>
      <c r="H377" s="35" t="s">
        <v>192</v>
      </c>
      <c r="I377" s="37">
        <v>3.0218803418803439</v>
      </c>
      <c r="J377" s="36" t="s">
        <v>147</v>
      </c>
      <c r="K377" s="38">
        <v>94.1</v>
      </c>
      <c r="L377" s="39">
        <v>13.4</v>
      </c>
      <c r="M377" s="34" t="s">
        <v>147</v>
      </c>
      <c r="N377" s="39">
        <v>25</v>
      </c>
      <c r="O377" s="34" t="s">
        <v>147</v>
      </c>
      <c r="P377" s="39">
        <v>52.7</v>
      </c>
      <c r="Q377" s="34" t="s">
        <v>147</v>
      </c>
      <c r="R377" s="39">
        <v>3</v>
      </c>
      <c r="S377" s="34"/>
      <c r="T377" s="35" t="s">
        <v>166</v>
      </c>
      <c r="U377" s="35" t="s">
        <v>142</v>
      </c>
    </row>
    <row r="378" spans="2:21" ht="12" customHeight="1">
      <c r="B378" s="33" t="s">
        <v>1206</v>
      </c>
      <c r="C378" s="34" t="s">
        <v>1092</v>
      </c>
      <c r="D378" s="35" t="s">
        <v>1207</v>
      </c>
      <c r="E378" s="35" t="s">
        <v>1208</v>
      </c>
      <c r="F378" s="36" t="s">
        <v>518</v>
      </c>
      <c r="G378" s="34" t="s">
        <v>136</v>
      </c>
      <c r="H378" s="35" t="s">
        <v>192</v>
      </c>
      <c r="I378" s="37">
        <v>3.0443043478260865</v>
      </c>
      <c r="J378" s="36" t="s">
        <v>147</v>
      </c>
      <c r="K378" s="38">
        <v>68.099999999999994</v>
      </c>
      <c r="L378" s="39">
        <v>7.1</v>
      </c>
      <c r="M378" s="34" t="s">
        <v>139</v>
      </c>
      <c r="N378" s="39">
        <v>19</v>
      </c>
      <c r="O378" s="34" t="s">
        <v>147</v>
      </c>
      <c r="P378" s="39">
        <v>36.700000000000003</v>
      </c>
      <c r="Q378" s="34" t="s">
        <v>138</v>
      </c>
      <c r="R378" s="39">
        <v>5.3</v>
      </c>
      <c r="S378" s="34"/>
      <c r="T378" s="35" t="s">
        <v>141</v>
      </c>
      <c r="U378" s="35" t="s">
        <v>142</v>
      </c>
    </row>
    <row r="379" spans="2:21" ht="12" customHeight="1">
      <c r="B379" s="33" t="s">
        <v>1209</v>
      </c>
      <c r="C379" s="34" t="s">
        <v>1092</v>
      </c>
      <c r="D379" s="35" t="s">
        <v>1210</v>
      </c>
      <c r="E379" s="35" t="s">
        <v>1211</v>
      </c>
      <c r="F379" s="36" t="s">
        <v>146</v>
      </c>
      <c r="G379" s="34" t="s">
        <v>136</v>
      </c>
      <c r="H379" s="35" t="s">
        <v>192</v>
      </c>
      <c r="I379" s="37">
        <v>2.9387634408602152</v>
      </c>
      <c r="J379" s="36" t="s">
        <v>147</v>
      </c>
      <c r="K379" s="38">
        <v>96</v>
      </c>
      <c r="L379" s="39">
        <v>11.4</v>
      </c>
      <c r="M379" s="34" t="s">
        <v>147</v>
      </c>
      <c r="N379" s="39">
        <v>25</v>
      </c>
      <c r="O379" s="34" t="s">
        <v>147</v>
      </c>
      <c r="P379" s="39">
        <v>56.6</v>
      </c>
      <c r="Q379" s="34" t="s">
        <v>147</v>
      </c>
      <c r="R379" s="39">
        <v>3</v>
      </c>
      <c r="S379" s="34"/>
      <c r="T379" s="35" t="s">
        <v>141</v>
      </c>
      <c r="U379" s="35" t="s">
        <v>142</v>
      </c>
    </row>
    <row r="380" spans="2:21" ht="12" customHeight="1">
      <c r="B380" s="35" t="s">
        <v>1212</v>
      </c>
      <c r="C380" s="34" t="s">
        <v>1092</v>
      </c>
      <c r="D380" s="35" t="s">
        <v>1213</v>
      </c>
      <c r="E380" s="35" t="s">
        <v>1214</v>
      </c>
      <c r="F380" s="34" t="s">
        <v>518</v>
      </c>
      <c r="G380" s="34" t="s">
        <v>194</v>
      </c>
      <c r="H380" s="35" t="s">
        <v>195</v>
      </c>
      <c r="I380" s="37">
        <v>2.180148</v>
      </c>
      <c r="J380" s="34" t="s">
        <v>392</v>
      </c>
      <c r="K380" s="39"/>
      <c r="L380" s="39"/>
      <c r="M380" s="34"/>
      <c r="N380" s="39"/>
      <c r="O380" s="34"/>
      <c r="P380" s="39"/>
      <c r="Q380" s="34"/>
      <c r="R380" s="34"/>
      <c r="S380" s="34" t="s">
        <v>138</v>
      </c>
      <c r="T380" s="35" t="s">
        <v>141</v>
      </c>
      <c r="U380" s="35" t="s">
        <v>235</v>
      </c>
    </row>
    <row r="381" spans="2:21" ht="12" customHeight="1">
      <c r="B381" s="33" t="s">
        <v>1215</v>
      </c>
      <c r="C381" s="34" t="s">
        <v>1092</v>
      </c>
      <c r="D381" s="35" t="s">
        <v>1216</v>
      </c>
      <c r="E381" s="35" t="s">
        <v>1217</v>
      </c>
      <c r="F381" s="36" t="s">
        <v>518</v>
      </c>
      <c r="G381" s="34" t="s">
        <v>136</v>
      </c>
      <c r="H381" s="35" t="s">
        <v>192</v>
      </c>
      <c r="I381" s="37">
        <v>2.8700647249190929</v>
      </c>
      <c r="J381" s="36" t="s">
        <v>223</v>
      </c>
      <c r="K381" s="38"/>
      <c r="L381" s="39"/>
      <c r="M381" s="34"/>
      <c r="N381" s="39"/>
      <c r="O381" s="34"/>
      <c r="P381" s="39"/>
      <c r="Q381" s="34"/>
      <c r="R381" s="39"/>
      <c r="S381" s="34"/>
      <c r="T381" s="35" t="s">
        <v>224</v>
      </c>
      <c r="U381" s="35" t="s">
        <v>142</v>
      </c>
    </row>
    <row r="382" spans="2:21" ht="12" customHeight="1">
      <c r="B382" s="35" t="s">
        <v>1218</v>
      </c>
      <c r="C382" s="34" t="s">
        <v>1092</v>
      </c>
      <c r="D382" s="35" t="s">
        <v>1219</v>
      </c>
      <c r="E382" s="35" t="s">
        <v>1220</v>
      </c>
      <c r="F382" s="34" t="s">
        <v>518</v>
      </c>
      <c r="G382" s="34" t="s">
        <v>194</v>
      </c>
      <c r="H382" s="35" t="s">
        <v>195</v>
      </c>
      <c r="I382" s="37"/>
      <c r="J382" s="34"/>
      <c r="K382" s="39"/>
      <c r="L382" s="39"/>
      <c r="M382" s="34"/>
      <c r="N382" s="39"/>
      <c r="O382" s="34"/>
      <c r="P382" s="39"/>
      <c r="Q382" s="34"/>
      <c r="R382" s="34">
        <v>1</v>
      </c>
      <c r="S382" s="34" t="s">
        <v>223</v>
      </c>
      <c r="T382" s="35" t="s">
        <v>223</v>
      </c>
      <c r="U382" s="35" t="s">
        <v>235</v>
      </c>
    </row>
    <row r="383" spans="2:21" ht="12" customHeight="1">
      <c r="B383" s="35" t="s">
        <v>1221</v>
      </c>
      <c r="C383" s="34" t="s">
        <v>1092</v>
      </c>
      <c r="D383" s="35" t="s">
        <v>1222</v>
      </c>
      <c r="E383" s="35" t="s">
        <v>1223</v>
      </c>
      <c r="F383" s="34" t="s">
        <v>146</v>
      </c>
      <c r="G383" s="34" t="s">
        <v>194</v>
      </c>
      <c r="H383" s="35" t="s">
        <v>195</v>
      </c>
      <c r="I383" s="37">
        <v>1.9463550000000001</v>
      </c>
      <c r="J383" s="34" t="s">
        <v>139</v>
      </c>
      <c r="K383" s="39">
        <v>49.5</v>
      </c>
      <c r="L383" s="39">
        <v>9.5</v>
      </c>
      <c r="M383" s="34" t="s">
        <v>138</v>
      </c>
      <c r="N383" s="39">
        <v>14.1</v>
      </c>
      <c r="O383" s="34" t="s">
        <v>138</v>
      </c>
      <c r="P383" s="39">
        <v>23.9</v>
      </c>
      <c r="Q383" s="34" t="s">
        <v>140</v>
      </c>
      <c r="R383" s="34">
        <v>2</v>
      </c>
      <c r="S383" s="34" t="s">
        <v>138</v>
      </c>
      <c r="T383" s="35" t="s">
        <v>141</v>
      </c>
      <c r="U383" s="35" t="s">
        <v>228</v>
      </c>
    </row>
    <row r="384" spans="2:21" ht="12" customHeight="1">
      <c r="B384" s="35" t="s">
        <v>1224</v>
      </c>
      <c r="C384" s="34" t="s">
        <v>1092</v>
      </c>
      <c r="D384" s="35" t="s">
        <v>1225</v>
      </c>
      <c r="E384" s="35" t="s">
        <v>1226</v>
      </c>
      <c r="F384" s="34" t="s">
        <v>518</v>
      </c>
      <c r="G384" s="34" t="s">
        <v>194</v>
      </c>
      <c r="H384" s="35" t="s">
        <v>195</v>
      </c>
      <c r="I384" s="37">
        <v>2.0473050000000002</v>
      </c>
      <c r="J384" s="34" t="s">
        <v>138</v>
      </c>
      <c r="K384" s="39">
        <v>56.6</v>
      </c>
      <c r="L384" s="39">
        <v>7.9</v>
      </c>
      <c r="M384" s="34" t="s">
        <v>139</v>
      </c>
      <c r="N384" s="39">
        <v>16.100000000000001</v>
      </c>
      <c r="O384" s="34" t="s">
        <v>138</v>
      </c>
      <c r="P384" s="39">
        <v>31.6</v>
      </c>
      <c r="Q384" s="34" t="s">
        <v>139</v>
      </c>
      <c r="R384" s="34">
        <v>1</v>
      </c>
      <c r="S384" s="34" t="s">
        <v>139</v>
      </c>
      <c r="T384" s="35" t="s">
        <v>141</v>
      </c>
      <c r="U384" s="35" t="s">
        <v>142</v>
      </c>
    </row>
    <row r="385" spans="2:21" ht="12" customHeight="1">
      <c r="B385" s="35" t="s">
        <v>1227</v>
      </c>
      <c r="C385" s="34" t="s">
        <v>1092</v>
      </c>
      <c r="D385" s="35" t="s">
        <v>1228</v>
      </c>
      <c r="E385" s="35" t="s">
        <v>1229</v>
      </c>
      <c r="F385" s="34" t="s">
        <v>184</v>
      </c>
      <c r="G385" s="34" t="s">
        <v>194</v>
      </c>
      <c r="H385" s="35" t="s">
        <v>195</v>
      </c>
      <c r="I385" s="37">
        <v>2.043644</v>
      </c>
      <c r="J385" s="34" t="s">
        <v>139</v>
      </c>
      <c r="K385" s="39">
        <v>50.6</v>
      </c>
      <c r="L385" s="39">
        <v>11.1</v>
      </c>
      <c r="M385" s="34" t="s">
        <v>147</v>
      </c>
      <c r="N385" s="39">
        <v>11.2</v>
      </c>
      <c r="O385" s="34" t="s">
        <v>139</v>
      </c>
      <c r="P385" s="39">
        <v>28.3</v>
      </c>
      <c r="Q385" s="34" t="s">
        <v>139</v>
      </c>
      <c r="R385" s="34">
        <v>0</v>
      </c>
      <c r="S385" s="34" t="s">
        <v>138</v>
      </c>
      <c r="T385" s="35" t="s">
        <v>148</v>
      </c>
      <c r="U385" s="35" t="s">
        <v>177</v>
      </c>
    </row>
    <row r="386" spans="2:21" ht="12" customHeight="1">
      <c r="B386" s="35" t="s">
        <v>1230</v>
      </c>
      <c r="C386" s="34" t="s">
        <v>1092</v>
      </c>
      <c r="D386" s="35" t="s">
        <v>1231</v>
      </c>
      <c r="E386" s="35" t="s">
        <v>1232</v>
      </c>
      <c r="F386" s="34" t="s">
        <v>184</v>
      </c>
      <c r="G386" s="34" t="s">
        <v>194</v>
      </c>
      <c r="H386" s="35" t="s">
        <v>195</v>
      </c>
      <c r="I386" s="37">
        <v>1.8589059999999999</v>
      </c>
      <c r="J386" s="34" t="s">
        <v>139</v>
      </c>
      <c r="K386" s="39">
        <v>44.1</v>
      </c>
      <c r="L386" s="39">
        <v>8.5</v>
      </c>
      <c r="M386" s="34" t="s">
        <v>138</v>
      </c>
      <c r="N386" s="39">
        <v>9.4</v>
      </c>
      <c r="O386" s="34" t="s">
        <v>140</v>
      </c>
      <c r="P386" s="39">
        <v>26.2</v>
      </c>
      <c r="Q386" s="34" t="s">
        <v>140</v>
      </c>
      <c r="R386" s="34">
        <v>0</v>
      </c>
      <c r="S386" s="34" t="s">
        <v>138</v>
      </c>
      <c r="T386" s="35" t="s">
        <v>170</v>
      </c>
      <c r="U386" s="35" t="s">
        <v>228</v>
      </c>
    </row>
    <row r="387" spans="2:21" ht="12" customHeight="1">
      <c r="B387" s="35" t="s">
        <v>1233</v>
      </c>
      <c r="C387" s="34" t="s">
        <v>1092</v>
      </c>
      <c r="D387" s="35" t="s">
        <v>1234</v>
      </c>
      <c r="E387" s="35" t="s">
        <v>1235</v>
      </c>
      <c r="F387" s="34" t="s">
        <v>602</v>
      </c>
      <c r="G387" s="34" t="s">
        <v>194</v>
      </c>
      <c r="H387" s="35" t="s">
        <v>195</v>
      </c>
      <c r="I387" s="37">
        <v>1.9529030000000001</v>
      </c>
      <c r="J387" s="34" t="s">
        <v>139</v>
      </c>
      <c r="K387" s="39">
        <v>53.1</v>
      </c>
      <c r="L387" s="39">
        <v>6.3</v>
      </c>
      <c r="M387" s="34" t="s">
        <v>140</v>
      </c>
      <c r="N387" s="39">
        <v>12.7</v>
      </c>
      <c r="O387" s="34" t="s">
        <v>139</v>
      </c>
      <c r="P387" s="39">
        <v>33.1</v>
      </c>
      <c r="Q387" s="34" t="s">
        <v>138</v>
      </c>
      <c r="R387" s="34">
        <v>1</v>
      </c>
      <c r="S387" s="34" t="s">
        <v>140</v>
      </c>
      <c r="T387" s="35" t="s">
        <v>141</v>
      </c>
      <c r="U387" s="35" t="s">
        <v>1236</v>
      </c>
    </row>
    <row r="388" spans="2:21" ht="12" customHeight="1">
      <c r="B388" s="35" t="s">
        <v>1237</v>
      </c>
      <c r="C388" s="34" t="s">
        <v>1092</v>
      </c>
      <c r="D388" s="35" t="s">
        <v>1238</v>
      </c>
      <c r="E388" s="35" t="s">
        <v>1239</v>
      </c>
      <c r="F388" s="34" t="s">
        <v>518</v>
      </c>
      <c r="G388" s="34" t="s">
        <v>194</v>
      </c>
      <c r="H388" s="35" t="s">
        <v>195</v>
      </c>
      <c r="I388" s="37"/>
      <c r="J388" s="34"/>
      <c r="K388" s="39"/>
      <c r="L388" s="39"/>
      <c r="M388" s="34"/>
      <c r="N388" s="39"/>
      <c r="O388" s="34"/>
      <c r="P388" s="39"/>
      <c r="Q388" s="34"/>
      <c r="R388" s="34">
        <v>2</v>
      </c>
      <c r="S388" s="34" t="s">
        <v>223</v>
      </c>
      <c r="T388" s="35" t="s">
        <v>223</v>
      </c>
      <c r="U388" s="35" t="s">
        <v>871</v>
      </c>
    </row>
    <row r="389" spans="2:21" ht="12" customHeight="1">
      <c r="B389" s="33" t="s">
        <v>1240</v>
      </c>
      <c r="C389" s="34" t="s">
        <v>1241</v>
      </c>
      <c r="D389" s="35" t="s">
        <v>1242</v>
      </c>
      <c r="E389" s="35" t="s">
        <v>1243</v>
      </c>
      <c r="F389" s="36" t="s">
        <v>135</v>
      </c>
      <c r="G389" s="34" t="s">
        <v>136</v>
      </c>
      <c r="H389" s="35" t="s">
        <v>137</v>
      </c>
      <c r="I389" s="37"/>
      <c r="J389" s="36" t="s">
        <v>223</v>
      </c>
      <c r="K389" s="38"/>
      <c r="L389" s="39"/>
      <c r="M389" s="34"/>
      <c r="N389" s="39"/>
      <c r="O389" s="34"/>
      <c r="P389" s="39"/>
      <c r="Q389" s="34"/>
      <c r="R389" s="39"/>
      <c r="S389" s="34" t="s">
        <v>140</v>
      </c>
      <c r="T389" s="35" t="s">
        <v>170</v>
      </c>
      <c r="U389" s="35" t="s">
        <v>142</v>
      </c>
    </row>
    <row r="390" spans="2:21" ht="12" customHeight="1">
      <c r="B390" s="33" t="s">
        <v>1244</v>
      </c>
      <c r="C390" s="34" t="s">
        <v>1241</v>
      </c>
      <c r="D390" s="35" t="s">
        <v>1245</v>
      </c>
      <c r="E390" s="35" t="s">
        <v>1246</v>
      </c>
      <c r="F390" s="36" t="s">
        <v>146</v>
      </c>
      <c r="G390" s="34" t="s">
        <v>136</v>
      </c>
      <c r="H390" s="35" t="s">
        <v>155</v>
      </c>
      <c r="I390" s="37">
        <v>67.517241379310349</v>
      </c>
      <c r="J390" s="36" t="s">
        <v>147</v>
      </c>
      <c r="K390" s="38">
        <v>104.2</v>
      </c>
      <c r="L390" s="39">
        <v>9.4</v>
      </c>
      <c r="M390" s="34" t="s">
        <v>138</v>
      </c>
      <c r="N390" s="39">
        <v>23.5</v>
      </c>
      <c r="O390" s="34" t="s">
        <v>147</v>
      </c>
      <c r="P390" s="39">
        <v>60</v>
      </c>
      <c r="Q390" s="34" t="s">
        <v>147</v>
      </c>
      <c r="R390" s="39">
        <v>11.3</v>
      </c>
      <c r="S390" s="34" t="s">
        <v>147</v>
      </c>
      <c r="T390" s="35" t="s">
        <v>148</v>
      </c>
      <c r="U390" s="35" t="s">
        <v>313</v>
      </c>
    </row>
    <row r="391" spans="2:21" ht="12" customHeight="1">
      <c r="B391" s="33" t="s">
        <v>1247</v>
      </c>
      <c r="C391" s="34" t="s">
        <v>1241</v>
      </c>
      <c r="D391" s="35" t="s">
        <v>1248</v>
      </c>
      <c r="E391" s="35" t="s">
        <v>1249</v>
      </c>
      <c r="F391" s="36" t="s">
        <v>135</v>
      </c>
      <c r="G391" s="34" t="s">
        <v>136</v>
      </c>
      <c r="H391" s="35" t="s">
        <v>137</v>
      </c>
      <c r="I391" s="37">
        <v>63.852708039492242</v>
      </c>
      <c r="J391" s="36" t="s">
        <v>147</v>
      </c>
      <c r="K391" s="38">
        <v>71.2</v>
      </c>
      <c r="L391" s="39">
        <v>3.6</v>
      </c>
      <c r="M391" s="34" t="s">
        <v>159</v>
      </c>
      <c r="N391" s="39">
        <v>16.2</v>
      </c>
      <c r="O391" s="34" t="s">
        <v>138</v>
      </c>
      <c r="P391" s="39">
        <v>49.9</v>
      </c>
      <c r="Q391" s="34" t="s">
        <v>147</v>
      </c>
      <c r="R391" s="39">
        <v>1.5</v>
      </c>
      <c r="S391" s="34" t="s">
        <v>139</v>
      </c>
      <c r="T391" s="35" t="s">
        <v>141</v>
      </c>
      <c r="U391" s="35" t="s">
        <v>142</v>
      </c>
    </row>
    <row r="392" spans="2:21" ht="12" customHeight="1">
      <c r="B392" s="33" t="s">
        <v>1250</v>
      </c>
      <c r="C392" s="34" t="s">
        <v>1241</v>
      </c>
      <c r="D392" s="35" t="s">
        <v>1251</v>
      </c>
      <c r="E392" s="35" t="s">
        <v>1252</v>
      </c>
      <c r="F392" s="36" t="s">
        <v>146</v>
      </c>
      <c r="G392" s="34" t="s">
        <v>136</v>
      </c>
      <c r="H392" s="35" t="s">
        <v>192</v>
      </c>
      <c r="I392" s="37">
        <v>2.7912888482632563</v>
      </c>
      <c r="J392" s="36" t="s">
        <v>147</v>
      </c>
      <c r="K392" s="38">
        <v>70.400000000000006</v>
      </c>
      <c r="L392" s="39">
        <v>10.5</v>
      </c>
      <c r="M392" s="34" t="s">
        <v>147</v>
      </c>
      <c r="N392" s="39">
        <v>17.8</v>
      </c>
      <c r="O392" s="34" t="s">
        <v>147</v>
      </c>
      <c r="P392" s="39">
        <v>40.6</v>
      </c>
      <c r="Q392" s="34" t="s">
        <v>138</v>
      </c>
      <c r="R392" s="39">
        <v>1.5</v>
      </c>
      <c r="S392" s="34" t="s">
        <v>139</v>
      </c>
      <c r="T392" s="35" t="s">
        <v>141</v>
      </c>
      <c r="U392" s="35" t="s">
        <v>235</v>
      </c>
    </row>
    <row r="393" spans="2:21" ht="12" customHeight="1">
      <c r="B393" s="33" t="s">
        <v>1253</v>
      </c>
      <c r="C393" s="34" t="s">
        <v>1241</v>
      </c>
      <c r="D393" s="35" t="s">
        <v>1254</v>
      </c>
      <c r="E393" s="35" t="s">
        <v>1255</v>
      </c>
      <c r="F393" s="36" t="s">
        <v>146</v>
      </c>
      <c r="G393" s="34" t="s">
        <v>136</v>
      </c>
      <c r="H393" s="35" t="s">
        <v>137</v>
      </c>
      <c r="I393" s="37">
        <v>68.373143631436307</v>
      </c>
      <c r="J393" s="36" t="s">
        <v>147</v>
      </c>
      <c r="K393" s="38">
        <v>103</v>
      </c>
      <c r="L393" s="39">
        <v>9</v>
      </c>
      <c r="M393" s="34" t="s">
        <v>138</v>
      </c>
      <c r="N393" s="39">
        <v>23.5</v>
      </c>
      <c r="O393" s="34" t="s">
        <v>147</v>
      </c>
      <c r="P393" s="39">
        <v>60</v>
      </c>
      <c r="Q393" s="34" t="s">
        <v>147</v>
      </c>
      <c r="R393" s="39">
        <v>10.5</v>
      </c>
      <c r="S393" s="34" t="s">
        <v>138</v>
      </c>
      <c r="T393" s="35" t="s">
        <v>166</v>
      </c>
      <c r="U393" s="35" t="s">
        <v>142</v>
      </c>
    </row>
    <row r="394" spans="2:21" ht="12" customHeight="1">
      <c r="B394" s="33" t="s">
        <v>1256</v>
      </c>
      <c r="C394" s="34" t="s">
        <v>1241</v>
      </c>
      <c r="D394" s="35" t="s">
        <v>1257</v>
      </c>
      <c r="E394" s="35" t="s">
        <v>1258</v>
      </c>
      <c r="F394" s="36" t="s">
        <v>146</v>
      </c>
      <c r="G394" s="34" t="s">
        <v>136</v>
      </c>
      <c r="H394" s="35" t="s">
        <v>137</v>
      </c>
      <c r="I394" s="37">
        <v>63.275474452554754</v>
      </c>
      <c r="J394" s="36" t="s">
        <v>147</v>
      </c>
      <c r="K394" s="38">
        <v>75</v>
      </c>
      <c r="L394" s="39">
        <v>10.4</v>
      </c>
      <c r="M394" s="34" t="s">
        <v>147</v>
      </c>
      <c r="N394" s="39">
        <v>20.8</v>
      </c>
      <c r="O394" s="34" t="s">
        <v>147</v>
      </c>
      <c r="P394" s="39">
        <v>39.299999999999997</v>
      </c>
      <c r="Q394" s="34" t="s">
        <v>138</v>
      </c>
      <c r="R394" s="39">
        <v>4.5</v>
      </c>
      <c r="S394" s="34" t="s">
        <v>138</v>
      </c>
      <c r="T394" s="35" t="s">
        <v>148</v>
      </c>
      <c r="U394" s="35" t="s">
        <v>142</v>
      </c>
    </row>
    <row r="395" spans="2:21" ht="12" customHeight="1">
      <c r="B395" s="33" t="s">
        <v>1259</v>
      </c>
      <c r="C395" s="34" t="s">
        <v>1241</v>
      </c>
      <c r="D395" s="35" t="s">
        <v>1260</v>
      </c>
      <c r="E395" s="35" t="s">
        <v>1261</v>
      </c>
      <c r="F395" s="36" t="s">
        <v>146</v>
      </c>
      <c r="G395" s="34" t="s">
        <v>136</v>
      </c>
      <c r="H395" s="35" t="s">
        <v>137</v>
      </c>
      <c r="I395" s="37">
        <v>65.785050301810855</v>
      </c>
      <c r="J395" s="36" t="s">
        <v>147</v>
      </c>
      <c r="K395" s="38">
        <v>85.8</v>
      </c>
      <c r="L395" s="39">
        <v>12.1</v>
      </c>
      <c r="M395" s="34" t="s">
        <v>147</v>
      </c>
      <c r="N395" s="39">
        <v>21.1</v>
      </c>
      <c r="O395" s="34" t="s">
        <v>147</v>
      </c>
      <c r="P395" s="39">
        <v>44.3</v>
      </c>
      <c r="Q395" s="34" t="s">
        <v>147</v>
      </c>
      <c r="R395" s="39">
        <v>8.3000000000000007</v>
      </c>
      <c r="S395" s="34" t="s">
        <v>147</v>
      </c>
      <c r="T395" s="35" t="s">
        <v>148</v>
      </c>
      <c r="U395" s="35" t="s">
        <v>142</v>
      </c>
    </row>
    <row r="396" spans="2:21" ht="12" customHeight="1">
      <c r="B396" s="33" t="s">
        <v>1262</v>
      </c>
      <c r="C396" s="34" t="s">
        <v>1241</v>
      </c>
      <c r="D396" s="35" t="s">
        <v>1263</v>
      </c>
      <c r="E396" s="35" t="s">
        <v>1264</v>
      </c>
      <c r="F396" s="36" t="s">
        <v>135</v>
      </c>
      <c r="G396" s="34" t="s">
        <v>136</v>
      </c>
      <c r="H396" s="35" t="s">
        <v>137</v>
      </c>
      <c r="I396" s="37">
        <v>59.528472983555204</v>
      </c>
      <c r="J396" s="36" t="s">
        <v>147</v>
      </c>
      <c r="K396" s="38">
        <v>83.6</v>
      </c>
      <c r="L396" s="39">
        <v>8.6</v>
      </c>
      <c r="M396" s="34" t="s">
        <v>138</v>
      </c>
      <c r="N396" s="39">
        <v>18.2</v>
      </c>
      <c r="O396" s="34" t="s">
        <v>147</v>
      </c>
      <c r="P396" s="39">
        <v>47</v>
      </c>
      <c r="Q396" s="34" t="s">
        <v>147</v>
      </c>
      <c r="R396" s="39">
        <v>9.8000000000000007</v>
      </c>
      <c r="S396" s="34" t="s">
        <v>139</v>
      </c>
      <c r="T396" s="35" t="s">
        <v>141</v>
      </c>
      <c r="U396" s="35" t="s">
        <v>142</v>
      </c>
    </row>
    <row r="397" spans="2:21" ht="12" customHeight="1">
      <c r="B397" s="33" t="s">
        <v>1265</v>
      </c>
      <c r="C397" s="34" t="s">
        <v>1241</v>
      </c>
      <c r="D397" s="35" t="s">
        <v>1266</v>
      </c>
      <c r="E397" s="35" t="s">
        <v>1267</v>
      </c>
      <c r="F397" s="36" t="s">
        <v>135</v>
      </c>
      <c r="G397" s="34" t="s">
        <v>136</v>
      </c>
      <c r="H397" s="35" t="s">
        <v>137</v>
      </c>
      <c r="I397" s="37">
        <v>67.189523809523806</v>
      </c>
      <c r="J397" s="36" t="s">
        <v>147</v>
      </c>
      <c r="K397" s="38">
        <v>85.3</v>
      </c>
      <c r="L397" s="39">
        <v>10.7</v>
      </c>
      <c r="M397" s="34" t="s">
        <v>147</v>
      </c>
      <c r="N397" s="39">
        <v>18.100000000000001</v>
      </c>
      <c r="O397" s="34" t="s">
        <v>147</v>
      </c>
      <c r="P397" s="39">
        <v>49</v>
      </c>
      <c r="Q397" s="34" t="s">
        <v>147</v>
      </c>
      <c r="R397" s="39">
        <v>7.5</v>
      </c>
      <c r="S397" s="34" t="s">
        <v>138</v>
      </c>
      <c r="T397" s="35" t="s">
        <v>170</v>
      </c>
      <c r="U397" s="35" t="s">
        <v>313</v>
      </c>
    </row>
    <row r="398" spans="2:21" ht="12" customHeight="1">
      <c r="B398" s="33" t="s">
        <v>1268</v>
      </c>
      <c r="C398" s="34" t="s">
        <v>1241</v>
      </c>
      <c r="D398" s="35" t="s">
        <v>1269</v>
      </c>
      <c r="E398" s="35" t="s">
        <v>1270</v>
      </c>
      <c r="F398" s="36" t="s">
        <v>602</v>
      </c>
      <c r="G398" s="34" t="s">
        <v>136</v>
      </c>
      <c r="H398" s="35" t="s">
        <v>137</v>
      </c>
      <c r="I398" s="37">
        <v>65.941546134663341</v>
      </c>
      <c r="J398" s="36" t="s">
        <v>139</v>
      </c>
      <c r="K398" s="38">
        <v>52.5</v>
      </c>
      <c r="L398" s="39">
        <v>4.3</v>
      </c>
      <c r="M398" s="34" t="s">
        <v>159</v>
      </c>
      <c r="N398" s="39">
        <v>14.8</v>
      </c>
      <c r="O398" s="34" t="s">
        <v>138</v>
      </c>
      <c r="P398" s="39">
        <v>31.9</v>
      </c>
      <c r="Q398" s="34" t="s">
        <v>139</v>
      </c>
      <c r="R398" s="39">
        <v>1.5</v>
      </c>
      <c r="S398" s="34" t="s">
        <v>138</v>
      </c>
      <c r="T398" s="35" t="s">
        <v>148</v>
      </c>
      <c r="U398" s="35" t="s">
        <v>142</v>
      </c>
    </row>
    <row r="399" spans="2:21" ht="12" customHeight="1">
      <c r="B399" s="33" t="s">
        <v>1271</v>
      </c>
      <c r="C399" s="34" t="s">
        <v>1241</v>
      </c>
      <c r="D399" s="35" t="s">
        <v>1272</v>
      </c>
      <c r="E399" s="35" t="s">
        <v>1273</v>
      </c>
      <c r="F399" s="36" t="s">
        <v>135</v>
      </c>
      <c r="G399" s="34" t="s">
        <v>136</v>
      </c>
      <c r="H399" s="35" t="s">
        <v>137</v>
      </c>
      <c r="I399" s="37">
        <v>65.679322033898302</v>
      </c>
      <c r="J399" s="36" t="s">
        <v>147</v>
      </c>
      <c r="K399" s="38">
        <v>87.9</v>
      </c>
      <c r="L399" s="39">
        <v>13</v>
      </c>
      <c r="M399" s="34" t="s">
        <v>147</v>
      </c>
      <c r="N399" s="39">
        <v>25</v>
      </c>
      <c r="O399" s="34" t="s">
        <v>147</v>
      </c>
      <c r="P399" s="39">
        <v>45.4</v>
      </c>
      <c r="Q399" s="34" t="s">
        <v>147</v>
      </c>
      <c r="R399" s="39">
        <v>4.5</v>
      </c>
      <c r="S399" s="34" t="s">
        <v>147</v>
      </c>
      <c r="T399" s="35" t="s">
        <v>148</v>
      </c>
      <c r="U399" s="35" t="s">
        <v>142</v>
      </c>
    </row>
    <row r="400" spans="2:21" ht="12" customHeight="1">
      <c r="B400" s="33" t="s">
        <v>1274</v>
      </c>
      <c r="C400" s="34" t="s">
        <v>1241</v>
      </c>
      <c r="D400" s="35" t="s">
        <v>1275</v>
      </c>
      <c r="E400" s="35" t="s">
        <v>1276</v>
      </c>
      <c r="F400" s="36" t="s">
        <v>135</v>
      </c>
      <c r="G400" s="34" t="s">
        <v>136</v>
      </c>
      <c r="H400" s="35" t="s">
        <v>137</v>
      </c>
      <c r="I400" s="37">
        <v>68.514004400440044</v>
      </c>
      <c r="J400" s="36" t="s">
        <v>147</v>
      </c>
      <c r="K400" s="38">
        <v>73.2</v>
      </c>
      <c r="L400" s="39">
        <v>8.3000000000000007</v>
      </c>
      <c r="M400" s="34" t="s">
        <v>138</v>
      </c>
      <c r="N400" s="39">
        <v>15.3</v>
      </c>
      <c r="O400" s="34" t="s">
        <v>138</v>
      </c>
      <c r="P400" s="39">
        <v>43.6</v>
      </c>
      <c r="Q400" s="34" t="s">
        <v>147</v>
      </c>
      <c r="R400" s="39">
        <v>6</v>
      </c>
      <c r="S400" s="34" t="s">
        <v>139</v>
      </c>
      <c r="T400" s="35" t="s">
        <v>199</v>
      </c>
      <c r="U400" s="35" t="s">
        <v>313</v>
      </c>
    </row>
    <row r="401" spans="2:21" ht="12" customHeight="1">
      <c r="B401" s="33" t="s">
        <v>1277</v>
      </c>
      <c r="C401" s="34" t="s">
        <v>1241</v>
      </c>
      <c r="D401" s="35" t="s">
        <v>1278</v>
      </c>
      <c r="E401" s="35" t="s">
        <v>1279</v>
      </c>
      <c r="F401" s="36" t="s">
        <v>135</v>
      </c>
      <c r="G401" s="34" t="s">
        <v>136</v>
      </c>
      <c r="H401" s="35" t="s">
        <v>137</v>
      </c>
      <c r="I401" s="37">
        <v>61.409487179487172</v>
      </c>
      <c r="J401" s="36" t="s">
        <v>147</v>
      </c>
      <c r="K401" s="38">
        <v>81.5</v>
      </c>
      <c r="L401" s="39">
        <v>5.3</v>
      </c>
      <c r="M401" s="34" t="s">
        <v>140</v>
      </c>
      <c r="N401" s="39">
        <v>14.3</v>
      </c>
      <c r="O401" s="34" t="s">
        <v>138</v>
      </c>
      <c r="P401" s="39">
        <v>52.1</v>
      </c>
      <c r="Q401" s="34" t="s">
        <v>147</v>
      </c>
      <c r="R401" s="39">
        <v>9.8000000000000007</v>
      </c>
      <c r="S401" s="34" t="s">
        <v>138</v>
      </c>
      <c r="T401" s="35" t="s">
        <v>170</v>
      </c>
      <c r="U401" s="35" t="s">
        <v>313</v>
      </c>
    </row>
    <row r="402" spans="2:21" ht="12" customHeight="1">
      <c r="B402" s="33" t="s">
        <v>1280</v>
      </c>
      <c r="C402" s="34" t="s">
        <v>1241</v>
      </c>
      <c r="D402" s="35" t="s">
        <v>1281</v>
      </c>
      <c r="E402" s="35" t="s">
        <v>1282</v>
      </c>
      <c r="F402" s="36" t="s">
        <v>135</v>
      </c>
      <c r="G402" s="34" t="s">
        <v>136</v>
      </c>
      <c r="H402" s="35" t="s">
        <v>137</v>
      </c>
      <c r="I402" s="37">
        <v>63.343524804177548</v>
      </c>
      <c r="J402" s="36" t="s">
        <v>147</v>
      </c>
      <c r="K402" s="38">
        <v>73.7</v>
      </c>
      <c r="L402" s="39">
        <v>10.1</v>
      </c>
      <c r="M402" s="34" t="s">
        <v>138</v>
      </c>
      <c r="N402" s="39">
        <v>11.6</v>
      </c>
      <c r="O402" s="34" t="s">
        <v>139</v>
      </c>
      <c r="P402" s="39">
        <v>46</v>
      </c>
      <c r="Q402" s="34" t="s">
        <v>147</v>
      </c>
      <c r="R402" s="39">
        <v>6</v>
      </c>
      <c r="S402" s="34" t="s">
        <v>139</v>
      </c>
      <c r="T402" s="35" t="s">
        <v>199</v>
      </c>
      <c r="U402" s="35" t="s">
        <v>313</v>
      </c>
    </row>
    <row r="403" spans="2:21" ht="12" customHeight="1">
      <c r="B403" s="33" t="s">
        <v>1283</v>
      </c>
      <c r="C403" s="34" t="s">
        <v>1241</v>
      </c>
      <c r="D403" s="35" t="s">
        <v>1284</v>
      </c>
      <c r="E403" s="35" t="s">
        <v>1285</v>
      </c>
      <c r="F403" s="36" t="s">
        <v>135</v>
      </c>
      <c r="G403" s="34" t="s">
        <v>136</v>
      </c>
      <c r="H403" s="35" t="s">
        <v>137</v>
      </c>
      <c r="I403" s="37"/>
      <c r="J403" s="36" t="s">
        <v>223</v>
      </c>
      <c r="K403" s="38"/>
      <c r="L403" s="39"/>
      <c r="M403" s="34"/>
      <c r="N403" s="39"/>
      <c r="O403" s="34"/>
      <c r="P403" s="39"/>
      <c r="Q403" s="34"/>
      <c r="R403" s="39"/>
      <c r="S403" s="34" t="s">
        <v>159</v>
      </c>
      <c r="T403" s="35" t="s">
        <v>1286</v>
      </c>
      <c r="U403" s="35" t="s">
        <v>142</v>
      </c>
    </row>
    <row r="404" spans="2:21" ht="12" customHeight="1">
      <c r="B404" s="33" t="s">
        <v>1287</v>
      </c>
      <c r="C404" s="34" t="s">
        <v>1241</v>
      </c>
      <c r="D404" s="35" t="s">
        <v>1288</v>
      </c>
      <c r="E404" s="35" t="s">
        <v>1289</v>
      </c>
      <c r="F404" s="36" t="s">
        <v>135</v>
      </c>
      <c r="G404" s="34" t="s">
        <v>136</v>
      </c>
      <c r="H404" s="35" t="s">
        <v>137</v>
      </c>
      <c r="I404" s="37">
        <v>65.236987951807222</v>
      </c>
      <c r="J404" s="36" t="s">
        <v>147</v>
      </c>
      <c r="K404" s="38">
        <v>98</v>
      </c>
      <c r="L404" s="39">
        <v>11.7</v>
      </c>
      <c r="M404" s="34" t="s">
        <v>147</v>
      </c>
      <c r="N404" s="39">
        <v>21.5</v>
      </c>
      <c r="O404" s="34" t="s">
        <v>147</v>
      </c>
      <c r="P404" s="39">
        <v>56.5</v>
      </c>
      <c r="Q404" s="34" t="s">
        <v>147</v>
      </c>
      <c r="R404" s="39">
        <v>8.3000000000000007</v>
      </c>
      <c r="S404" s="34" t="s">
        <v>138</v>
      </c>
      <c r="T404" s="35" t="s">
        <v>148</v>
      </c>
      <c r="U404" s="35" t="s">
        <v>142</v>
      </c>
    </row>
    <row r="405" spans="2:21" ht="12" customHeight="1">
      <c r="B405" s="33" t="s">
        <v>1290</v>
      </c>
      <c r="C405" s="34" t="s">
        <v>1241</v>
      </c>
      <c r="D405" s="35" t="s">
        <v>1291</v>
      </c>
      <c r="E405" s="35" t="s">
        <v>1292</v>
      </c>
      <c r="F405" s="36" t="s">
        <v>146</v>
      </c>
      <c r="G405" s="34" t="s">
        <v>136</v>
      </c>
      <c r="H405" s="35" t="s">
        <v>137</v>
      </c>
      <c r="I405" s="37">
        <v>69.675960591133006</v>
      </c>
      <c r="J405" s="36" t="s">
        <v>147</v>
      </c>
      <c r="K405" s="38">
        <v>88</v>
      </c>
      <c r="L405" s="39">
        <v>12.8</v>
      </c>
      <c r="M405" s="34" t="s">
        <v>147</v>
      </c>
      <c r="N405" s="39">
        <v>23.2</v>
      </c>
      <c r="O405" s="34" t="s">
        <v>147</v>
      </c>
      <c r="P405" s="39">
        <v>48.2</v>
      </c>
      <c r="Q405" s="34" t="s">
        <v>147</v>
      </c>
      <c r="R405" s="39">
        <v>3.8</v>
      </c>
      <c r="S405" s="34" t="s">
        <v>147</v>
      </c>
      <c r="T405" s="35" t="s">
        <v>148</v>
      </c>
      <c r="U405" s="35" t="s">
        <v>142</v>
      </c>
    </row>
    <row r="406" spans="2:21" ht="12" customHeight="1">
      <c r="B406" s="33" t="s">
        <v>1293</v>
      </c>
      <c r="C406" s="34" t="s">
        <v>1241</v>
      </c>
      <c r="D406" s="35" t="s">
        <v>1294</v>
      </c>
      <c r="E406" s="35" t="s">
        <v>1295</v>
      </c>
      <c r="F406" s="36" t="s">
        <v>146</v>
      </c>
      <c r="G406" s="34" t="s">
        <v>136</v>
      </c>
      <c r="H406" s="35" t="s">
        <v>137</v>
      </c>
      <c r="I406" s="37">
        <v>64.396624685138534</v>
      </c>
      <c r="J406" s="36" t="s">
        <v>147</v>
      </c>
      <c r="K406" s="38">
        <v>80.8</v>
      </c>
      <c r="L406" s="39">
        <v>9.6999999999999993</v>
      </c>
      <c r="M406" s="34" t="s">
        <v>138</v>
      </c>
      <c r="N406" s="39">
        <v>15.2</v>
      </c>
      <c r="O406" s="34" t="s">
        <v>138</v>
      </c>
      <c r="P406" s="39">
        <v>52.9</v>
      </c>
      <c r="Q406" s="34" t="s">
        <v>147</v>
      </c>
      <c r="R406" s="39">
        <v>3</v>
      </c>
      <c r="S406" s="34" t="s">
        <v>140</v>
      </c>
      <c r="T406" s="35" t="s">
        <v>141</v>
      </c>
      <c r="U406" s="35" t="s">
        <v>467</v>
      </c>
    </row>
    <row r="407" spans="2:21" ht="12" customHeight="1">
      <c r="B407" s="33" t="s">
        <v>1296</v>
      </c>
      <c r="C407" s="34" t="s">
        <v>1241</v>
      </c>
      <c r="D407" s="35" t="s">
        <v>1297</v>
      </c>
      <c r="E407" s="35" t="s">
        <v>1298</v>
      </c>
      <c r="F407" s="36" t="s">
        <v>782</v>
      </c>
      <c r="G407" s="34" t="s">
        <v>136</v>
      </c>
      <c r="H407" s="35" t="s">
        <v>192</v>
      </c>
      <c r="I407" s="37">
        <v>2.8841575342465728</v>
      </c>
      <c r="J407" s="36" t="s">
        <v>147</v>
      </c>
      <c r="K407" s="38">
        <v>87.2</v>
      </c>
      <c r="L407" s="39">
        <v>7.7</v>
      </c>
      <c r="M407" s="34" t="s">
        <v>139</v>
      </c>
      <c r="N407" s="39">
        <v>21.7</v>
      </c>
      <c r="O407" s="34" t="s">
        <v>147</v>
      </c>
      <c r="P407" s="39">
        <v>48.8</v>
      </c>
      <c r="Q407" s="34" t="s">
        <v>147</v>
      </c>
      <c r="R407" s="39">
        <v>9</v>
      </c>
      <c r="S407" s="34" t="s">
        <v>138</v>
      </c>
      <c r="T407" s="35" t="s">
        <v>170</v>
      </c>
      <c r="U407" s="35" t="s">
        <v>313</v>
      </c>
    </row>
    <row r="408" spans="2:21" ht="12" customHeight="1">
      <c r="B408" s="33" t="s">
        <v>1299</v>
      </c>
      <c r="C408" s="34" t="s">
        <v>1241</v>
      </c>
      <c r="D408" s="35" t="s">
        <v>1300</v>
      </c>
      <c r="E408" s="35" t="s">
        <v>1301</v>
      </c>
      <c r="F408" s="36" t="s">
        <v>135</v>
      </c>
      <c r="G408" s="34" t="s">
        <v>136</v>
      </c>
      <c r="H408" s="35" t="s">
        <v>137</v>
      </c>
      <c r="I408" s="37">
        <v>65.239282970550576</v>
      </c>
      <c r="J408" s="36" t="s">
        <v>147</v>
      </c>
      <c r="K408" s="38">
        <v>79.5</v>
      </c>
      <c r="L408" s="39">
        <v>7.2</v>
      </c>
      <c r="M408" s="34" t="s">
        <v>139</v>
      </c>
      <c r="N408" s="39">
        <v>15.8</v>
      </c>
      <c r="O408" s="34" t="s">
        <v>138</v>
      </c>
      <c r="P408" s="39">
        <v>45.2</v>
      </c>
      <c r="Q408" s="34" t="s">
        <v>147</v>
      </c>
      <c r="R408" s="39">
        <v>11.3</v>
      </c>
      <c r="S408" s="34" t="s">
        <v>138</v>
      </c>
      <c r="T408" s="35" t="s">
        <v>170</v>
      </c>
      <c r="U408" s="35" t="s">
        <v>142</v>
      </c>
    </row>
    <row r="409" spans="2:21" ht="12" customHeight="1">
      <c r="B409" s="33" t="s">
        <v>1302</v>
      </c>
      <c r="C409" s="34" t="s">
        <v>1241</v>
      </c>
      <c r="D409" s="35" t="s">
        <v>1303</v>
      </c>
      <c r="E409" s="35" t="s">
        <v>1304</v>
      </c>
      <c r="F409" s="36" t="s">
        <v>602</v>
      </c>
      <c r="G409" s="34" t="s">
        <v>136</v>
      </c>
      <c r="H409" s="35" t="s">
        <v>192</v>
      </c>
      <c r="I409" s="37">
        <v>3.4253802281368837</v>
      </c>
      <c r="J409" s="36" t="s">
        <v>147</v>
      </c>
      <c r="K409" s="38">
        <v>79.599999999999994</v>
      </c>
      <c r="L409" s="39">
        <v>8.1</v>
      </c>
      <c r="M409" s="34" t="s">
        <v>138</v>
      </c>
      <c r="N409" s="39">
        <v>19.899999999999999</v>
      </c>
      <c r="O409" s="34" t="s">
        <v>147</v>
      </c>
      <c r="P409" s="39">
        <v>43.3</v>
      </c>
      <c r="Q409" s="34" t="s">
        <v>147</v>
      </c>
      <c r="R409" s="39">
        <v>8.3000000000000007</v>
      </c>
      <c r="S409" s="34" t="s">
        <v>138</v>
      </c>
      <c r="T409" s="35" t="s">
        <v>148</v>
      </c>
      <c r="U409" s="35" t="s">
        <v>142</v>
      </c>
    </row>
    <row r="410" spans="2:21" ht="12" customHeight="1">
      <c r="B410" s="33" t="s">
        <v>1305</v>
      </c>
      <c r="C410" s="34" t="s">
        <v>1241</v>
      </c>
      <c r="D410" s="35" t="s">
        <v>1306</v>
      </c>
      <c r="E410" s="35" t="s">
        <v>1307</v>
      </c>
      <c r="F410" s="36" t="s">
        <v>602</v>
      </c>
      <c r="G410" s="34" t="s">
        <v>136</v>
      </c>
      <c r="H410" s="35" t="s">
        <v>137</v>
      </c>
      <c r="I410" s="37">
        <v>66.5936170212766</v>
      </c>
      <c r="J410" s="36" t="s">
        <v>138</v>
      </c>
      <c r="K410" s="38">
        <v>56.9</v>
      </c>
      <c r="L410" s="39">
        <v>6</v>
      </c>
      <c r="M410" s="34" t="s">
        <v>140</v>
      </c>
      <c r="N410" s="39">
        <v>11.4</v>
      </c>
      <c r="O410" s="34" t="s">
        <v>139</v>
      </c>
      <c r="P410" s="39">
        <v>37.200000000000003</v>
      </c>
      <c r="Q410" s="34" t="s">
        <v>138</v>
      </c>
      <c r="R410" s="39">
        <v>2.2999999999999998</v>
      </c>
      <c r="S410" s="34" t="s">
        <v>139</v>
      </c>
      <c r="T410" s="35" t="s">
        <v>141</v>
      </c>
      <c r="U410" s="35" t="s">
        <v>235</v>
      </c>
    </row>
    <row r="411" spans="2:21" ht="12" customHeight="1">
      <c r="B411" s="33" t="s">
        <v>1308</v>
      </c>
      <c r="C411" s="34" t="s">
        <v>1241</v>
      </c>
      <c r="D411" s="35" t="s">
        <v>1309</v>
      </c>
      <c r="E411" s="35" t="s">
        <v>1310</v>
      </c>
      <c r="F411" s="36" t="s">
        <v>146</v>
      </c>
      <c r="G411" s="34" t="s">
        <v>136</v>
      </c>
      <c r="H411" s="35" t="s">
        <v>192</v>
      </c>
      <c r="I411" s="37">
        <v>2.7940232558139595</v>
      </c>
      <c r="J411" s="36" t="s">
        <v>147</v>
      </c>
      <c r="K411" s="38">
        <v>100.9</v>
      </c>
      <c r="L411" s="39">
        <v>12.7</v>
      </c>
      <c r="M411" s="34" t="s">
        <v>147</v>
      </c>
      <c r="N411" s="39">
        <v>23.4</v>
      </c>
      <c r="O411" s="34" t="s">
        <v>147</v>
      </c>
      <c r="P411" s="39">
        <v>52.8</v>
      </c>
      <c r="Q411" s="34" t="s">
        <v>147</v>
      </c>
      <c r="R411" s="39">
        <v>12</v>
      </c>
      <c r="S411" s="34" t="s">
        <v>138</v>
      </c>
      <c r="T411" s="35" t="s">
        <v>170</v>
      </c>
      <c r="U411" s="35" t="s">
        <v>467</v>
      </c>
    </row>
    <row r="412" spans="2:21" ht="12" customHeight="1">
      <c r="B412" s="33" t="s">
        <v>1311</v>
      </c>
      <c r="C412" s="34" t="s">
        <v>1241</v>
      </c>
      <c r="D412" s="35" t="s">
        <v>1312</v>
      </c>
      <c r="E412" s="35" t="s">
        <v>1313</v>
      </c>
      <c r="F412" s="36" t="s">
        <v>146</v>
      </c>
      <c r="G412" s="34" t="s">
        <v>136</v>
      </c>
      <c r="H412" s="35" t="s">
        <v>137</v>
      </c>
      <c r="I412" s="37">
        <v>66.792094395280245</v>
      </c>
      <c r="J412" s="36" t="s">
        <v>147</v>
      </c>
      <c r="K412" s="38">
        <v>92.2</v>
      </c>
      <c r="L412" s="39">
        <v>7</v>
      </c>
      <c r="M412" s="34" t="s">
        <v>139</v>
      </c>
      <c r="N412" s="39">
        <v>23.5</v>
      </c>
      <c r="O412" s="34" t="s">
        <v>147</v>
      </c>
      <c r="P412" s="39">
        <v>57.2</v>
      </c>
      <c r="Q412" s="34" t="s">
        <v>147</v>
      </c>
      <c r="R412" s="39">
        <v>4.5</v>
      </c>
      <c r="S412" s="34" t="s">
        <v>138</v>
      </c>
      <c r="T412" s="35" t="s">
        <v>170</v>
      </c>
      <c r="U412" s="35" t="s">
        <v>142</v>
      </c>
    </row>
    <row r="413" spans="2:21" ht="12" customHeight="1">
      <c r="B413" s="33" t="s">
        <v>1314</v>
      </c>
      <c r="C413" s="34" t="s">
        <v>1241</v>
      </c>
      <c r="D413" s="35" t="s">
        <v>1315</v>
      </c>
      <c r="E413" s="35" t="s">
        <v>1316</v>
      </c>
      <c r="F413" s="36" t="s">
        <v>146</v>
      </c>
      <c r="G413" s="34" t="s">
        <v>136</v>
      </c>
      <c r="H413" s="35" t="s">
        <v>192</v>
      </c>
      <c r="I413" s="37"/>
      <c r="J413" s="36" t="s">
        <v>223</v>
      </c>
      <c r="K413" s="38"/>
      <c r="L413" s="39"/>
      <c r="M413" s="34"/>
      <c r="N413" s="39"/>
      <c r="O413" s="34"/>
      <c r="P413" s="39"/>
      <c r="Q413" s="34"/>
      <c r="R413" s="39"/>
      <c r="S413" s="34" t="s">
        <v>140</v>
      </c>
      <c r="T413" s="35" t="s">
        <v>170</v>
      </c>
      <c r="U413" s="35" t="s">
        <v>313</v>
      </c>
    </row>
    <row r="414" spans="2:21" ht="12" customHeight="1">
      <c r="B414" s="33" t="s">
        <v>1317</v>
      </c>
      <c r="C414" s="34" t="s">
        <v>1241</v>
      </c>
      <c r="D414" s="35" t="s">
        <v>1318</v>
      </c>
      <c r="E414" s="35" t="s">
        <v>1319</v>
      </c>
      <c r="F414" s="36" t="s">
        <v>602</v>
      </c>
      <c r="G414" s="34" t="s">
        <v>136</v>
      </c>
      <c r="H414" s="35" t="s">
        <v>137</v>
      </c>
      <c r="I414" s="37">
        <v>65.243296089385467</v>
      </c>
      <c r="J414" s="36" t="s">
        <v>147</v>
      </c>
      <c r="K414" s="38">
        <v>97.1</v>
      </c>
      <c r="L414" s="39">
        <v>8.4</v>
      </c>
      <c r="M414" s="34" t="s">
        <v>138</v>
      </c>
      <c r="N414" s="39">
        <v>20</v>
      </c>
      <c r="O414" s="34" t="s">
        <v>147</v>
      </c>
      <c r="P414" s="39">
        <v>57.4</v>
      </c>
      <c r="Q414" s="34" t="s">
        <v>147</v>
      </c>
      <c r="R414" s="39">
        <v>11.3</v>
      </c>
      <c r="S414" s="34" t="s">
        <v>139</v>
      </c>
      <c r="T414" s="35" t="s">
        <v>141</v>
      </c>
      <c r="U414" s="35" t="s">
        <v>985</v>
      </c>
    </row>
    <row r="415" spans="2:21" ht="12" customHeight="1">
      <c r="B415" s="33" t="s">
        <v>1320</v>
      </c>
      <c r="C415" s="34" t="s">
        <v>1241</v>
      </c>
      <c r="D415" s="35" t="s">
        <v>1321</v>
      </c>
      <c r="E415" s="35" t="s">
        <v>1322</v>
      </c>
      <c r="F415" s="36" t="s">
        <v>602</v>
      </c>
      <c r="G415" s="34" t="s">
        <v>136</v>
      </c>
      <c r="H415" s="35" t="s">
        <v>137</v>
      </c>
      <c r="I415" s="37">
        <v>64.695040431266847</v>
      </c>
      <c r="J415" s="36" t="s">
        <v>147</v>
      </c>
      <c r="K415" s="38">
        <v>95.1</v>
      </c>
      <c r="L415" s="39">
        <v>12.6</v>
      </c>
      <c r="M415" s="34" t="s">
        <v>147</v>
      </c>
      <c r="N415" s="39">
        <v>25</v>
      </c>
      <c r="O415" s="34" t="s">
        <v>147</v>
      </c>
      <c r="P415" s="39">
        <v>53</v>
      </c>
      <c r="Q415" s="34" t="s">
        <v>147</v>
      </c>
      <c r="R415" s="39">
        <v>4.5</v>
      </c>
      <c r="S415" s="34" t="s">
        <v>147</v>
      </c>
      <c r="T415" s="35" t="s">
        <v>148</v>
      </c>
      <c r="U415" s="35" t="s">
        <v>142</v>
      </c>
    </row>
    <row r="416" spans="2:21" ht="12" customHeight="1">
      <c r="B416" s="33" t="s">
        <v>1323</v>
      </c>
      <c r="C416" s="34" t="s">
        <v>1241</v>
      </c>
      <c r="D416" s="35" t="s">
        <v>1324</v>
      </c>
      <c r="E416" s="35" t="s">
        <v>1325</v>
      </c>
      <c r="F416" s="36" t="s">
        <v>602</v>
      </c>
      <c r="G416" s="34" t="s">
        <v>136</v>
      </c>
      <c r="H416" s="35" t="s">
        <v>192</v>
      </c>
      <c r="I416" s="37">
        <v>3.2496797153024892</v>
      </c>
      <c r="J416" s="36" t="s">
        <v>147</v>
      </c>
      <c r="K416" s="38">
        <v>90.5</v>
      </c>
      <c r="L416" s="39">
        <v>11.7</v>
      </c>
      <c r="M416" s="34" t="s">
        <v>147</v>
      </c>
      <c r="N416" s="39">
        <v>21.7</v>
      </c>
      <c r="O416" s="34" t="s">
        <v>147</v>
      </c>
      <c r="P416" s="39">
        <v>49.6</v>
      </c>
      <c r="Q416" s="34" t="s">
        <v>147</v>
      </c>
      <c r="R416" s="39">
        <v>7.5</v>
      </c>
      <c r="S416" s="34" t="s">
        <v>147</v>
      </c>
      <c r="T416" s="35" t="s">
        <v>148</v>
      </c>
      <c r="U416" s="35" t="s">
        <v>142</v>
      </c>
    </row>
    <row r="417" spans="2:21" ht="12" customHeight="1">
      <c r="B417" s="33" t="s">
        <v>1326</v>
      </c>
      <c r="C417" s="34" t="s">
        <v>1241</v>
      </c>
      <c r="D417" s="35" t="s">
        <v>1327</v>
      </c>
      <c r="E417" s="35" t="s">
        <v>1328</v>
      </c>
      <c r="F417" s="36" t="s">
        <v>135</v>
      </c>
      <c r="G417" s="34" t="s">
        <v>136</v>
      </c>
      <c r="H417" s="35" t="s">
        <v>155</v>
      </c>
      <c r="I417" s="37">
        <v>59.872718446601944</v>
      </c>
      <c r="J417" s="36" t="s">
        <v>147</v>
      </c>
      <c r="K417" s="38">
        <v>92.1</v>
      </c>
      <c r="L417" s="39">
        <v>12.7</v>
      </c>
      <c r="M417" s="34" t="s">
        <v>147</v>
      </c>
      <c r="N417" s="39">
        <v>23.5</v>
      </c>
      <c r="O417" s="34" t="s">
        <v>147</v>
      </c>
      <c r="P417" s="39">
        <v>49.9</v>
      </c>
      <c r="Q417" s="34" t="s">
        <v>147</v>
      </c>
      <c r="R417" s="39">
        <v>6</v>
      </c>
      <c r="S417" s="34" t="s">
        <v>139</v>
      </c>
      <c r="T417" s="35" t="s">
        <v>141</v>
      </c>
      <c r="U417" s="35" t="s">
        <v>142</v>
      </c>
    </row>
    <row r="418" spans="2:21" ht="12" customHeight="1">
      <c r="B418" s="33" t="s">
        <v>1329</v>
      </c>
      <c r="C418" s="34" t="s">
        <v>1241</v>
      </c>
      <c r="D418" s="35" t="s">
        <v>1330</v>
      </c>
      <c r="E418" s="35" t="s">
        <v>1331</v>
      </c>
      <c r="F418" s="36" t="s">
        <v>602</v>
      </c>
      <c r="G418" s="34" t="s">
        <v>136</v>
      </c>
      <c r="H418" s="35" t="s">
        <v>192</v>
      </c>
      <c r="I418" s="37">
        <v>2.7283720930232565</v>
      </c>
      <c r="J418" s="36" t="s">
        <v>147</v>
      </c>
      <c r="K418" s="38">
        <v>76.5</v>
      </c>
      <c r="L418" s="39">
        <v>7.8</v>
      </c>
      <c r="M418" s="34" t="s">
        <v>139</v>
      </c>
      <c r="N418" s="39">
        <v>21.8</v>
      </c>
      <c r="O418" s="34" t="s">
        <v>147</v>
      </c>
      <c r="P418" s="39">
        <v>38.6</v>
      </c>
      <c r="Q418" s="34" t="s">
        <v>138</v>
      </c>
      <c r="R418" s="39">
        <v>8.3000000000000007</v>
      </c>
      <c r="S418" s="34" t="s">
        <v>140</v>
      </c>
      <c r="T418" s="35" t="s">
        <v>141</v>
      </c>
      <c r="U418" s="35" t="s">
        <v>871</v>
      </c>
    </row>
    <row r="419" spans="2:21" ht="12" customHeight="1">
      <c r="B419" s="35" t="s">
        <v>1332</v>
      </c>
      <c r="C419" s="34" t="s">
        <v>1241</v>
      </c>
      <c r="D419" s="35" t="s">
        <v>1333</v>
      </c>
      <c r="E419" s="35" t="s">
        <v>1334</v>
      </c>
      <c r="F419" s="34" t="s">
        <v>146</v>
      </c>
      <c r="G419" s="34" t="s">
        <v>194</v>
      </c>
      <c r="H419" s="35" t="s">
        <v>195</v>
      </c>
      <c r="I419" s="37">
        <v>1.872925</v>
      </c>
      <c r="J419" s="34" t="s">
        <v>139</v>
      </c>
      <c r="K419" s="39">
        <v>53.3</v>
      </c>
      <c r="L419" s="39">
        <v>6.9</v>
      </c>
      <c r="M419" s="34" t="s">
        <v>139</v>
      </c>
      <c r="N419" s="39">
        <v>10.9</v>
      </c>
      <c r="O419" s="34" t="s">
        <v>140</v>
      </c>
      <c r="P419" s="39">
        <v>32.5</v>
      </c>
      <c r="Q419" s="34" t="s">
        <v>138</v>
      </c>
      <c r="R419" s="34">
        <v>3</v>
      </c>
      <c r="S419" s="34" t="s">
        <v>138</v>
      </c>
      <c r="T419" s="35" t="s">
        <v>199</v>
      </c>
      <c r="U419" s="35" t="s">
        <v>142</v>
      </c>
    </row>
    <row r="420" spans="2:21" ht="12" customHeight="1">
      <c r="B420" s="33" t="s">
        <v>1335</v>
      </c>
      <c r="C420" s="34" t="s">
        <v>1241</v>
      </c>
      <c r="D420" s="35" t="s">
        <v>1336</v>
      </c>
      <c r="E420" s="35" t="s">
        <v>1337</v>
      </c>
      <c r="F420" s="36" t="s">
        <v>712</v>
      </c>
      <c r="G420" s="34" t="s">
        <v>136</v>
      </c>
      <c r="H420" s="35" t="s">
        <v>192</v>
      </c>
      <c r="I420" s="37">
        <v>2.7681085526315803</v>
      </c>
      <c r="J420" s="36" t="s">
        <v>147</v>
      </c>
      <c r="K420" s="38">
        <v>74.599999999999994</v>
      </c>
      <c r="L420" s="39">
        <v>5.9</v>
      </c>
      <c r="M420" s="34" t="s">
        <v>140</v>
      </c>
      <c r="N420" s="39">
        <v>19.7</v>
      </c>
      <c r="O420" s="34" t="s">
        <v>147</v>
      </c>
      <c r="P420" s="39">
        <v>41.5</v>
      </c>
      <c r="Q420" s="34" t="s">
        <v>147</v>
      </c>
      <c r="R420" s="39">
        <v>7.5</v>
      </c>
      <c r="S420" s="34" t="s">
        <v>138</v>
      </c>
      <c r="T420" s="35" t="s">
        <v>170</v>
      </c>
      <c r="U420" s="35" t="s">
        <v>1236</v>
      </c>
    </row>
    <row r="421" spans="2:21" ht="12" customHeight="1">
      <c r="B421" s="33" t="s">
        <v>1338</v>
      </c>
      <c r="C421" s="34" t="s">
        <v>1241</v>
      </c>
      <c r="D421" s="35" t="s">
        <v>1339</v>
      </c>
      <c r="E421" s="35" t="s">
        <v>1340</v>
      </c>
      <c r="F421" s="36" t="s">
        <v>146</v>
      </c>
      <c r="G421" s="34" t="s">
        <v>136</v>
      </c>
      <c r="H421" s="35" t="s">
        <v>137</v>
      </c>
      <c r="I421" s="37">
        <v>61.755019762845848</v>
      </c>
      <c r="J421" s="36" t="s">
        <v>147</v>
      </c>
      <c r="K421" s="38">
        <v>95.7</v>
      </c>
      <c r="L421" s="39">
        <v>9.6</v>
      </c>
      <c r="M421" s="34" t="s">
        <v>138</v>
      </c>
      <c r="N421" s="39">
        <v>14.8</v>
      </c>
      <c r="O421" s="34" t="s">
        <v>138</v>
      </c>
      <c r="P421" s="39">
        <v>60</v>
      </c>
      <c r="Q421" s="34" t="s">
        <v>147</v>
      </c>
      <c r="R421" s="39">
        <v>11.3</v>
      </c>
      <c r="S421" s="34" t="s">
        <v>159</v>
      </c>
      <c r="T421" s="35" t="s">
        <v>199</v>
      </c>
      <c r="U421" s="35" t="s">
        <v>1029</v>
      </c>
    </row>
    <row r="422" spans="2:21" ht="12" customHeight="1">
      <c r="B422" s="35" t="s">
        <v>1341</v>
      </c>
      <c r="C422" s="34" t="s">
        <v>1241</v>
      </c>
      <c r="D422" s="35" t="s">
        <v>1342</v>
      </c>
      <c r="E422" s="35" t="s">
        <v>1343</v>
      </c>
      <c r="F422" s="34" t="s">
        <v>184</v>
      </c>
      <c r="G422" s="34" t="s">
        <v>194</v>
      </c>
      <c r="H422" s="35" t="s">
        <v>195</v>
      </c>
      <c r="I422" s="37">
        <v>2.337329</v>
      </c>
      <c r="J422" s="34" t="s">
        <v>147</v>
      </c>
      <c r="K422" s="39">
        <v>70.8</v>
      </c>
      <c r="L422" s="39">
        <v>10</v>
      </c>
      <c r="M422" s="34" t="s">
        <v>138</v>
      </c>
      <c r="N422" s="39">
        <v>15.4</v>
      </c>
      <c r="O422" s="34" t="s">
        <v>138</v>
      </c>
      <c r="P422" s="39">
        <v>39.4</v>
      </c>
      <c r="Q422" s="34" t="s">
        <v>138</v>
      </c>
      <c r="R422" s="34">
        <v>6</v>
      </c>
      <c r="S422" s="34" t="s">
        <v>138</v>
      </c>
      <c r="T422" s="35" t="s">
        <v>141</v>
      </c>
      <c r="U422" s="35" t="s">
        <v>142</v>
      </c>
    </row>
    <row r="423" spans="2:21" ht="12" customHeight="1">
      <c r="B423" s="33" t="s">
        <v>1344</v>
      </c>
      <c r="C423" s="34" t="s">
        <v>1241</v>
      </c>
      <c r="D423" s="35" t="s">
        <v>1345</v>
      </c>
      <c r="E423" s="35" t="s">
        <v>1346</v>
      </c>
      <c r="F423" s="36" t="s">
        <v>602</v>
      </c>
      <c r="G423" s="34" t="s">
        <v>136</v>
      </c>
      <c r="H423" s="35" t="s">
        <v>192</v>
      </c>
      <c r="I423" s="37">
        <v>2.8210104986876656</v>
      </c>
      <c r="J423" s="36" t="s">
        <v>147</v>
      </c>
      <c r="K423" s="38">
        <v>82.9</v>
      </c>
      <c r="L423" s="39">
        <v>12.7</v>
      </c>
      <c r="M423" s="34" t="s">
        <v>147</v>
      </c>
      <c r="N423" s="39">
        <v>19.3</v>
      </c>
      <c r="O423" s="34" t="s">
        <v>147</v>
      </c>
      <c r="P423" s="39">
        <v>43.4</v>
      </c>
      <c r="Q423" s="34" t="s">
        <v>147</v>
      </c>
      <c r="R423" s="39">
        <v>7.5</v>
      </c>
      <c r="S423" s="34" t="s">
        <v>139</v>
      </c>
      <c r="T423" s="35" t="s">
        <v>141</v>
      </c>
      <c r="U423" s="35" t="s">
        <v>871</v>
      </c>
    </row>
    <row r="424" spans="2:21" ht="12" customHeight="1">
      <c r="B424" s="35" t="s">
        <v>1347</v>
      </c>
      <c r="C424" s="34" t="s">
        <v>1241</v>
      </c>
      <c r="D424" s="35" t="s">
        <v>1348</v>
      </c>
      <c r="E424" s="35" t="s">
        <v>1349</v>
      </c>
      <c r="F424" s="34" t="s">
        <v>146</v>
      </c>
      <c r="G424" s="34" t="s">
        <v>194</v>
      </c>
      <c r="H424" s="35" t="s">
        <v>195</v>
      </c>
      <c r="I424" s="37">
        <v>1.8734660000000001</v>
      </c>
      <c r="J424" s="34" t="s">
        <v>139</v>
      </c>
      <c r="K424" s="39">
        <v>53.1</v>
      </c>
      <c r="L424" s="39">
        <v>5.9</v>
      </c>
      <c r="M424" s="34" t="s">
        <v>140</v>
      </c>
      <c r="N424" s="39">
        <v>13.6</v>
      </c>
      <c r="O424" s="34" t="s">
        <v>138</v>
      </c>
      <c r="P424" s="39">
        <v>32.6</v>
      </c>
      <c r="Q424" s="34" t="s">
        <v>138</v>
      </c>
      <c r="R424" s="34">
        <v>1</v>
      </c>
      <c r="S424" s="34" t="s">
        <v>138</v>
      </c>
      <c r="T424" s="35" t="s">
        <v>148</v>
      </c>
      <c r="U424" s="35" t="s">
        <v>142</v>
      </c>
    </row>
    <row r="425" spans="2:21" ht="12" customHeight="1">
      <c r="B425" s="35" t="s">
        <v>1350</v>
      </c>
      <c r="C425" s="34" t="s">
        <v>1241</v>
      </c>
      <c r="D425" s="35" t="s">
        <v>1351</v>
      </c>
      <c r="E425" s="35" t="s">
        <v>1352</v>
      </c>
      <c r="F425" s="34" t="s">
        <v>146</v>
      </c>
      <c r="G425" s="34" t="s">
        <v>194</v>
      </c>
      <c r="H425" s="35" t="s">
        <v>195</v>
      </c>
      <c r="I425" s="37">
        <v>2.8722059999999998</v>
      </c>
      <c r="J425" s="34"/>
      <c r="K425" s="39"/>
      <c r="L425" s="39"/>
      <c r="M425" s="34"/>
      <c r="N425" s="39"/>
      <c r="O425" s="34"/>
      <c r="P425" s="39"/>
      <c r="Q425" s="34"/>
      <c r="R425" s="34">
        <v>0</v>
      </c>
      <c r="S425" s="34" t="s">
        <v>223</v>
      </c>
      <c r="T425" s="35" t="s">
        <v>166</v>
      </c>
      <c r="U425" s="35" t="s">
        <v>142</v>
      </c>
    </row>
    <row r="426" spans="2:21" ht="12" customHeight="1">
      <c r="B426" s="33" t="s">
        <v>1353</v>
      </c>
      <c r="C426" s="34" t="s">
        <v>1241</v>
      </c>
      <c r="D426" s="35" t="s">
        <v>1354</v>
      </c>
      <c r="E426" s="35" t="s">
        <v>1355</v>
      </c>
      <c r="F426" s="36" t="s">
        <v>146</v>
      </c>
      <c r="G426" s="34" t="s">
        <v>136</v>
      </c>
      <c r="H426" s="35" t="s">
        <v>192</v>
      </c>
      <c r="I426" s="37"/>
      <c r="J426" s="36" t="s">
        <v>223</v>
      </c>
      <c r="K426" s="38"/>
      <c r="L426" s="39"/>
      <c r="M426" s="34"/>
      <c r="N426" s="39"/>
      <c r="O426" s="34"/>
      <c r="P426" s="39"/>
      <c r="Q426" s="34"/>
      <c r="R426" s="39"/>
      <c r="S426" s="34" t="s">
        <v>159</v>
      </c>
      <c r="T426" s="35" t="s">
        <v>141</v>
      </c>
      <c r="U426" s="35" t="s">
        <v>142</v>
      </c>
    </row>
    <row r="427" spans="2:21" ht="12" customHeight="1">
      <c r="B427" s="35" t="s">
        <v>1353</v>
      </c>
      <c r="C427" s="34" t="s">
        <v>1241</v>
      </c>
      <c r="D427" s="35" t="s">
        <v>1354</v>
      </c>
      <c r="E427" s="35" t="s">
        <v>1355</v>
      </c>
      <c r="F427" s="34" t="s">
        <v>146</v>
      </c>
      <c r="G427" s="34" t="s">
        <v>194</v>
      </c>
      <c r="H427" s="35" t="s">
        <v>195</v>
      </c>
      <c r="I427" s="37">
        <v>2.4227479999999999</v>
      </c>
      <c r="J427" s="34" t="s">
        <v>147</v>
      </c>
      <c r="K427" s="39">
        <v>78.400000000000006</v>
      </c>
      <c r="L427" s="39">
        <v>7</v>
      </c>
      <c r="M427" s="34" t="s">
        <v>139</v>
      </c>
      <c r="N427" s="39">
        <v>22.7</v>
      </c>
      <c r="O427" s="34" t="s">
        <v>147</v>
      </c>
      <c r="P427" s="39">
        <v>42.7</v>
      </c>
      <c r="Q427" s="34" t="s">
        <v>147</v>
      </c>
      <c r="R427" s="34">
        <v>6</v>
      </c>
      <c r="S427" s="34" t="s">
        <v>223</v>
      </c>
      <c r="T427" s="35" t="s">
        <v>141</v>
      </c>
      <c r="U427" s="35" t="s">
        <v>142</v>
      </c>
    </row>
    <row r="428" spans="2:21" ht="12" customHeight="1">
      <c r="B428" s="35" t="s">
        <v>1356</v>
      </c>
      <c r="C428" s="34" t="s">
        <v>1241</v>
      </c>
      <c r="D428" s="35" t="s">
        <v>1357</v>
      </c>
      <c r="E428" s="35" t="s">
        <v>1358</v>
      </c>
      <c r="F428" s="34" t="s">
        <v>191</v>
      </c>
      <c r="G428" s="34" t="s">
        <v>194</v>
      </c>
      <c r="H428" s="35" t="s">
        <v>195</v>
      </c>
      <c r="I428" s="37">
        <v>2.5680179999999999</v>
      </c>
      <c r="J428" s="34" t="s">
        <v>147</v>
      </c>
      <c r="K428" s="39">
        <v>87.2</v>
      </c>
      <c r="L428" s="39">
        <v>7.8</v>
      </c>
      <c r="M428" s="34" t="s">
        <v>139</v>
      </c>
      <c r="N428" s="39">
        <v>21.8</v>
      </c>
      <c r="O428" s="34" t="s">
        <v>147</v>
      </c>
      <c r="P428" s="39">
        <v>48.6</v>
      </c>
      <c r="Q428" s="34" t="s">
        <v>147</v>
      </c>
      <c r="R428" s="34">
        <v>9</v>
      </c>
      <c r="S428" s="34" t="s">
        <v>223</v>
      </c>
      <c r="T428" s="35" t="s">
        <v>166</v>
      </c>
      <c r="U428" s="35" t="s">
        <v>142</v>
      </c>
    </row>
    <row r="429" spans="2:21" ht="12" customHeight="1">
      <c r="B429" s="35" t="s">
        <v>1359</v>
      </c>
      <c r="C429" s="34" t="s">
        <v>1241</v>
      </c>
      <c r="D429" s="35" t="s">
        <v>1360</v>
      </c>
      <c r="E429" s="35" t="s">
        <v>1361</v>
      </c>
      <c r="F429" s="34" t="s">
        <v>184</v>
      </c>
      <c r="G429" s="34" t="s">
        <v>194</v>
      </c>
      <c r="H429" s="35" t="s">
        <v>195</v>
      </c>
      <c r="I429" s="37">
        <v>2.8565480000000001</v>
      </c>
      <c r="J429" s="34" t="s">
        <v>138</v>
      </c>
      <c r="K429" s="39">
        <v>68</v>
      </c>
      <c r="L429" s="39">
        <v>8.9</v>
      </c>
      <c r="M429" s="34" t="s">
        <v>138</v>
      </c>
      <c r="N429" s="39">
        <v>15.2</v>
      </c>
      <c r="O429" s="34" t="s">
        <v>138</v>
      </c>
      <c r="P429" s="39">
        <v>40.9</v>
      </c>
      <c r="Q429" s="34" t="s">
        <v>138</v>
      </c>
      <c r="R429" s="34">
        <v>3</v>
      </c>
      <c r="S429" s="34" t="s">
        <v>223</v>
      </c>
      <c r="T429" s="35" t="s">
        <v>166</v>
      </c>
      <c r="U429" s="35" t="s">
        <v>142</v>
      </c>
    </row>
    <row r="430" spans="2:21" ht="12" customHeight="1">
      <c r="B430" s="35" t="s">
        <v>1362</v>
      </c>
      <c r="C430" s="34" t="s">
        <v>1241</v>
      </c>
      <c r="D430" s="35" t="s">
        <v>1363</v>
      </c>
      <c r="E430" s="35" t="s">
        <v>1364</v>
      </c>
      <c r="F430" s="34" t="s">
        <v>146</v>
      </c>
      <c r="G430" s="34" t="s">
        <v>194</v>
      </c>
      <c r="H430" s="35" t="s">
        <v>195</v>
      </c>
      <c r="I430" s="37">
        <v>2.097467</v>
      </c>
      <c r="J430" s="34" t="s">
        <v>138</v>
      </c>
      <c r="K430" s="39">
        <v>65.8</v>
      </c>
      <c r="L430" s="39">
        <v>10.7</v>
      </c>
      <c r="M430" s="34" t="s">
        <v>147</v>
      </c>
      <c r="N430" s="39">
        <v>16.899999999999999</v>
      </c>
      <c r="O430" s="34" t="s">
        <v>138</v>
      </c>
      <c r="P430" s="39">
        <v>32.200000000000003</v>
      </c>
      <c r="Q430" s="34" t="s">
        <v>139</v>
      </c>
      <c r="R430" s="34">
        <v>6</v>
      </c>
      <c r="S430" s="34" t="s">
        <v>223</v>
      </c>
      <c r="T430" s="35" t="s">
        <v>166</v>
      </c>
      <c r="U430" s="35" t="s">
        <v>142</v>
      </c>
    </row>
    <row r="431" spans="2:21" ht="12" customHeight="1">
      <c r="B431" s="35" t="s">
        <v>1365</v>
      </c>
      <c r="C431" s="34" t="s">
        <v>1241</v>
      </c>
      <c r="D431" s="35" t="s">
        <v>1366</v>
      </c>
      <c r="E431" s="35" t="s">
        <v>1367</v>
      </c>
      <c r="F431" s="34" t="s">
        <v>184</v>
      </c>
      <c r="G431" s="34" t="s">
        <v>194</v>
      </c>
      <c r="H431" s="35" t="s">
        <v>195</v>
      </c>
      <c r="I431" s="37">
        <v>2.0001720000000001</v>
      </c>
      <c r="J431" s="34" t="s">
        <v>138</v>
      </c>
      <c r="K431" s="39">
        <v>59.8</v>
      </c>
      <c r="L431" s="39">
        <v>4.8</v>
      </c>
      <c r="M431" s="34" t="s">
        <v>159</v>
      </c>
      <c r="N431" s="39">
        <v>13.4</v>
      </c>
      <c r="O431" s="34" t="s">
        <v>139</v>
      </c>
      <c r="P431" s="39">
        <v>37.6</v>
      </c>
      <c r="Q431" s="34" t="s">
        <v>138</v>
      </c>
      <c r="R431" s="34">
        <v>4</v>
      </c>
      <c r="S431" s="34" t="s">
        <v>223</v>
      </c>
      <c r="T431" s="35" t="s">
        <v>199</v>
      </c>
      <c r="U431" s="35" t="s">
        <v>142</v>
      </c>
    </row>
    <row r="432" spans="2:21" ht="12" customHeight="1">
      <c r="B432" s="35" t="s">
        <v>1368</v>
      </c>
      <c r="C432" s="34" t="s">
        <v>1241</v>
      </c>
      <c r="D432" s="35" t="s">
        <v>1369</v>
      </c>
      <c r="E432" s="35" t="s">
        <v>1370</v>
      </c>
      <c r="F432" s="34" t="s">
        <v>146</v>
      </c>
      <c r="G432" s="34" t="s">
        <v>194</v>
      </c>
      <c r="H432" s="35" t="s">
        <v>195</v>
      </c>
      <c r="I432" s="37">
        <v>1.7666580000000001</v>
      </c>
      <c r="J432" s="34" t="s">
        <v>147</v>
      </c>
      <c r="K432" s="39">
        <v>83.4</v>
      </c>
      <c r="L432" s="39">
        <v>11.9</v>
      </c>
      <c r="M432" s="34" t="s">
        <v>147</v>
      </c>
      <c r="N432" s="39">
        <v>18.899999999999999</v>
      </c>
      <c r="O432" s="34" t="s">
        <v>147</v>
      </c>
      <c r="P432" s="39">
        <v>44.6</v>
      </c>
      <c r="Q432" s="34" t="s">
        <v>147</v>
      </c>
      <c r="R432" s="34">
        <v>8</v>
      </c>
      <c r="S432" s="34" t="s">
        <v>138</v>
      </c>
      <c r="T432" s="35" t="s">
        <v>170</v>
      </c>
      <c r="U432" s="35" t="s">
        <v>142</v>
      </c>
    </row>
    <row r="433" spans="2:21" ht="12" customHeight="1">
      <c r="B433" s="33" t="s">
        <v>1371</v>
      </c>
      <c r="C433" s="34" t="s">
        <v>1241</v>
      </c>
      <c r="D433" s="35" t="s">
        <v>1372</v>
      </c>
      <c r="E433" s="35" t="s">
        <v>1373</v>
      </c>
      <c r="F433" s="36" t="s">
        <v>602</v>
      </c>
      <c r="G433" s="34" t="s">
        <v>136</v>
      </c>
      <c r="H433" s="35" t="s">
        <v>192</v>
      </c>
      <c r="I433" s="37">
        <v>3.1050643086816723</v>
      </c>
      <c r="J433" s="36" t="s">
        <v>138</v>
      </c>
      <c r="K433" s="38">
        <v>58.7</v>
      </c>
      <c r="L433" s="39">
        <v>11.2</v>
      </c>
      <c r="M433" s="34" t="s">
        <v>147</v>
      </c>
      <c r="N433" s="39">
        <v>17.2</v>
      </c>
      <c r="O433" s="34" t="s">
        <v>147</v>
      </c>
      <c r="P433" s="39">
        <v>29.5</v>
      </c>
      <c r="Q433" s="34" t="s">
        <v>139</v>
      </c>
      <c r="R433" s="39">
        <v>0.8</v>
      </c>
      <c r="S433" s="34" t="s">
        <v>138</v>
      </c>
      <c r="T433" s="35" t="s">
        <v>148</v>
      </c>
      <c r="U433" s="35" t="s">
        <v>142</v>
      </c>
    </row>
    <row r="434" spans="2:21" ht="12" customHeight="1">
      <c r="B434" s="33" t="s">
        <v>1374</v>
      </c>
      <c r="C434" s="34" t="s">
        <v>1241</v>
      </c>
      <c r="D434" s="35" t="s">
        <v>1375</v>
      </c>
      <c r="E434" s="35" t="s">
        <v>1376</v>
      </c>
      <c r="F434" s="36" t="s">
        <v>146</v>
      </c>
      <c r="G434" s="34" t="s">
        <v>136</v>
      </c>
      <c r="H434" s="35" t="s">
        <v>192</v>
      </c>
      <c r="I434" s="37">
        <v>2.830441176470591</v>
      </c>
      <c r="J434" s="36" t="s">
        <v>147</v>
      </c>
      <c r="K434" s="38">
        <v>84.5</v>
      </c>
      <c r="L434" s="39">
        <v>10.5</v>
      </c>
      <c r="M434" s="34" t="s">
        <v>147</v>
      </c>
      <c r="N434" s="39">
        <v>23.1</v>
      </c>
      <c r="O434" s="34" t="s">
        <v>147</v>
      </c>
      <c r="P434" s="39">
        <v>47.1</v>
      </c>
      <c r="Q434" s="34" t="s">
        <v>147</v>
      </c>
      <c r="R434" s="39">
        <v>3.8</v>
      </c>
      <c r="S434" s="34" t="s">
        <v>140</v>
      </c>
      <c r="T434" s="35" t="s">
        <v>141</v>
      </c>
      <c r="U434" s="35" t="s">
        <v>313</v>
      </c>
    </row>
    <row r="435" spans="2:21" ht="12" customHeight="1">
      <c r="B435" s="33" t="s">
        <v>1377</v>
      </c>
      <c r="C435" s="34" t="s">
        <v>1241</v>
      </c>
      <c r="D435" s="35" t="s">
        <v>1378</v>
      </c>
      <c r="E435" s="35" t="s">
        <v>1379</v>
      </c>
      <c r="F435" s="36" t="s">
        <v>146</v>
      </c>
      <c r="G435" s="34" t="s">
        <v>136</v>
      </c>
      <c r="H435" s="35" t="s">
        <v>192</v>
      </c>
      <c r="I435" s="37">
        <v>2.8231200000000007</v>
      </c>
      <c r="J435" s="36" t="s">
        <v>138</v>
      </c>
      <c r="K435" s="38">
        <v>67.599999999999994</v>
      </c>
      <c r="L435" s="39">
        <v>9.6</v>
      </c>
      <c r="M435" s="34" t="s">
        <v>138</v>
      </c>
      <c r="N435" s="39">
        <v>22.2</v>
      </c>
      <c r="O435" s="34" t="s">
        <v>147</v>
      </c>
      <c r="P435" s="39">
        <v>32</v>
      </c>
      <c r="Q435" s="34" t="s">
        <v>139</v>
      </c>
      <c r="R435" s="39">
        <v>3.8</v>
      </c>
      <c r="S435" s="34" t="s">
        <v>147</v>
      </c>
      <c r="T435" s="35" t="s">
        <v>148</v>
      </c>
      <c r="U435" s="35" t="s">
        <v>142</v>
      </c>
    </row>
    <row r="436" spans="2:21" ht="12" customHeight="1">
      <c r="B436" s="33" t="s">
        <v>1380</v>
      </c>
      <c r="C436" s="34" t="s">
        <v>1241</v>
      </c>
      <c r="D436" s="35" t="s">
        <v>1381</v>
      </c>
      <c r="E436" s="35" t="s">
        <v>1382</v>
      </c>
      <c r="F436" s="36" t="s">
        <v>146</v>
      </c>
      <c r="G436" s="34" t="s">
        <v>136</v>
      </c>
      <c r="H436" s="35" t="s">
        <v>192</v>
      </c>
      <c r="I436" s="37">
        <v>2.6751482479784339</v>
      </c>
      <c r="J436" s="36" t="s">
        <v>147</v>
      </c>
      <c r="K436" s="38">
        <v>85.5</v>
      </c>
      <c r="L436" s="39">
        <v>9.4</v>
      </c>
      <c r="M436" s="34" t="s">
        <v>138</v>
      </c>
      <c r="N436" s="39">
        <v>20.399999999999999</v>
      </c>
      <c r="O436" s="34" t="s">
        <v>147</v>
      </c>
      <c r="P436" s="39">
        <v>46.7</v>
      </c>
      <c r="Q436" s="34" t="s">
        <v>147</v>
      </c>
      <c r="R436" s="39">
        <v>9</v>
      </c>
      <c r="S436" s="34" t="s">
        <v>138</v>
      </c>
      <c r="T436" s="35" t="s">
        <v>148</v>
      </c>
      <c r="U436" s="35" t="s">
        <v>985</v>
      </c>
    </row>
    <row r="437" spans="2:21" ht="12" customHeight="1">
      <c r="B437" s="33" t="s">
        <v>1383</v>
      </c>
      <c r="C437" s="34" t="s">
        <v>1241</v>
      </c>
      <c r="D437" s="35" t="s">
        <v>1384</v>
      </c>
      <c r="E437" s="35" t="s">
        <v>1385</v>
      </c>
      <c r="F437" s="36" t="s">
        <v>602</v>
      </c>
      <c r="G437" s="34" t="s">
        <v>136</v>
      </c>
      <c r="H437" s="35" t="s">
        <v>192</v>
      </c>
      <c r="I437" s="37">
        <v>3.1461138613861386</v>
      </c>
      <c r="J437" s="36" t="s">
        <v>147</v>
      </c>
      <c r="K437" s="38">
        <v>81.8</v>
      </c>
      <c r="L437" s="39">
        <v>13.2</v>
      </c>
      <c r="M437" s="34" t="s">
        <v>147</v>
      </c>
      <c r="N437" s="39">
        <v>23</v>
      </c>
      <c r="O437" s="34" t="s">
        <v>147</v>
      </c>
      <c r="P437" s="39">
        <v>40.299999999999997</v>
      </c>
      <c r="Q437" s="34" t="s">
        <v>138</v>
      </c>
      <c r="R437" s="39">
        <v>5.3</v>
      </c>
      <c r="S437" s="34" t="s">
        <v>147</v>
      </c>
      <c r="T437" s="35" t="s">
        <v>148</v>
      </c>
      <c r="U437" s="35" t="s">
        <v>142</v>
      </c>
    </row>
    <row r="438" spans="2:21" ht="12" customHeight="1">
      <c r="B438" s="33" t="s">
        <v>1386</v>
      </c>
      <c r="C438" s="34" t="s">
        <v>1241</v>
      </c>
      <c r="D438" s="35" t="s">
        <v>1387</v>
      </c>
      <c r="E438" s="35" t="s">
        <v>1388</v>
      </c>
      <c r="F438" s="36" t="s">
        <v>602</v>
      </c>
      <c r="G438" s="34" t="s">
        <v>136</v>
      </c>
      <c r="H438" s="35" t="s">
        <v>192</v>
      </c>
      <c r="I438" s="37">
        <v>2.7175714285714276</v>
      </c>
      <c r="J438" s="36" t="s">
        <v>147</v>
      </c>
      <c r="K438" s="38">
        <v>73.7</v>
      </c>
      <c r="L438" s="39">
        <v>6</v>
      </c>
      <c r="M438" s="34" t="s">
        <v>140</v>
      </c>
      <c r="N438" s="39">
        <v>19</v>
      </c>
      <c r="O438" s="34" t="s">
        <v>147</v>
      </c>
      <c r="P438" s="39">
        <v>40.4</v>
      </c>
      <c r="Q438" s="34" t="s">
        <v>138</v>
      </c>
      <c r="R438" s="39">
        <v>8.3000000000000007</v>
      </c>
      <c r="S438" s="34" t="s">
        <v>140</v>
      </c>
      <c r="T438" s="35" t="s">
        <v>141</v>
      </c>
      <c r="U438" s="35" t="s">
        <v>1029</v>
      </c>
    </row>
    <row r="439" spans="2:21" ht="12" customHeight="1">
      <c r="B439" s="35" t="s">
        <v>1389</v>
      </c>
      <c r="C439" s="34" t="s">
        <v>1241</v>
      </c>
      <c r="D439" s="35" t="s">
        <v>1390</v>
      </c>
      <c r="E439" s="35" t="s">
        <v>1391</v>
      </c>
      <c r="F439" s="34" t="s">
        <v>146</v>
      </c>
      <c r="G439" s="34" t="s">
        <v>194</v>
      </c>
      <c r="H439" s="35" t="s">
        <v>195</v>
      </c>
      <c r="I439" s="37">
        <v>2.075113</v>
      </c>
      <c r="J439" s="34"/>
      <c r="K439" s="39"/>
      <c r="L439" s="39"/>
      <c r="M439" s="34"/>
      <c r="N439" s="39"/>
      <c r="O439" s="34"/>
      <c r="P439" s="39"/>
      <c r="Q439" s="34"/>
      <c r="R439" s="34">
        <v>2</v>
      </c>
      <c r="S439" s="34" t="s">
        <v>223</v>
      </c>
      <c r="T439" s="35" t="s">
        <v>141</v>
      </c>
      <c r="U439" s="35" t="s">
        <v>392</v>
      </c>
    </row>
    <row r="440" spans="2:21" ht="12" customHeight="1">
      <c r="B440" s="33" t="s">
        <v>1392</v>
      </c>
      <c r="C440" s="34" t="s">
        <v>1241</v>
      </c>
      <c r="D440" s="35" t="s">
        <v>1393</v>
      </c>
      <c r="E440" s="35" t="s">
        <v>1394</v>
      </c>
      <c r="F440" s="36" t="s">
        <v>146</v>
      </c>
      <c r="G440" s="34" t="s">
        <v>136</v>
      </c>
      <c r="H440" s="35" t="s">
        <v>192</v>
      </c>
      <c r="I440" s="37">
        <v>2.7678897058823546</v>
      </c>
      <c r="J440" s="36" t="s">
        <v>147</v>
      </c>
      <c r="K440" s="38">
        <v>83.1</v>
      </c>
      <c r="L440" s="39">
        <v>7.9</v>
      </c>
      <c r="M440" s="34" t="s">
        <v>139</v>
      </c>
      <c r="N440" s="39">
        <v>20.7</v>
      </c>
      <c r="O440" s="34" t="s">
        <v>147</v>
      </c>
      <c r="P440" s="39">
        <v>45.5</v>
      </c>
      <c r="Q440" s="34" t="s">
        <v>147</v>
      </c>
      <c r="R440" s="39">
        <v>9</v>
      </c>
      <c r="S440" s="34" t="s">
        <v>138</v>
      </c>
      <c r="T440" s="35" t="s">
        <v>170</v>
      </c>
      <c r="U440" s="35" t="s">
        <v>467</v>
      </c>
    </row>
    <row r="441" spans="2:21" ht="12" customHeight="1">
      <c r="B441" s="35" t="s">
        <v>1395</v>
      </c>
      <c r="C441" s="34" t="s">
        <v>1241</v>
      </c>
      <c r="D441" s="35" t="s">
        <v>1396</v>
      </c>
      <c r="E441" s="35" t="s">
        <v>1397</v>
      </c>
      <c r="F441" s="34" t="s">
        <v>184</v>
      </c>
      <c r="G441" s="34" t="s">
        <v>194</v>
      </c>
      <c r="H441" s="35" t="s">
        <v>195</v>
      </c>
      <c r="I441" s="37">
        <v>1.998154</v>
      </c>
      <c r="J441" s="34"/>
      <c r="K441" s="39"/>
      <c r="L441" s="39"/>
      <c r="M441" s="34"/>
      <c r="N441" s="39"/>
      <c r="O441" s="34"/>
      <c r="P441" s="39"/>
      <c r="Q441" s="34"/>
      <c r="R441" s="34">
        <v>7</v>
      </c>
      <c r="S441" s="34" t="s">
        <v>223</v>
      </c>
      <c r="T441" s="35" t="s">
        <v>141</v>
      </c>
      <c r="U441" s="35" t="s">
        <v>392</v>
      </c>
    </row>
    <row r="442" spans="2:21" ht="12" customHeight="1">
      <c r="B442" s="35" t="s">
        <v>1398</v>
      </c>
      <c r="C442" s="34" t="s">
        <v>1241</v>
      </c>
      <c r="D442" s="35" t="s">
        <v>1399</v>
      </c>
      <c r="E442" s="35" t="s">
        <v>1400</v>
      </c>
      <c r="F442" s="34" t="s">
        <v>146</v>
      </c>
      <c r="G442" s="34" t="s">
        <v>194</v>
      </c>
      <c r="H442" s="35" t="s">
        <v>195</v>
      </c>
      <c r="I442" s="37">
        <v>1.8589770000000001</v>
      </c>
      <c r="J442" s="34" t="s">
        <v>147</v>
      </c>
      <c r="K442" s="39">
        <v>85.2</v>
      </c>
      <c r="L442" s="39">
        <v>12.6</v>
      </c>
      <c r="M442" s="34" t="s">
        <v>147</v>
      </c>
      <c r="N442" s="39">
        <v>13.9</v>
      </c>
      <c r="O442" s="34" t="s">
        <v>138</v>
      </c>
      <c r="P442" s="39">
        <v>48.7</v>
      </c>
      <c r="Q442" s="34" t="s">
        <v>147</v>
      </c>
      <c r="R442" s="34">
        <v>10</v>
      </c>
      <c r="S442" s="34" t="s">
        <v>147</v>
      </c>
      <c r="T442" s="35" t="s">
        <v>148</v>
      </c>
      <c r="U442" s="35" t="s">
        <v>142</v>
      </c>
    </row>
    <row r="443" spans="2:21" ht="12" customHeight="1">
      <c r="B443" s="35" t="s">
        <v>1401</v>
      </c>
      <c r="C443" s="34" t="s">
        <v>1241</v>
      </c>
      <c r="D443" s="35" t="s">
        <v>1402</v>
      </c>
      <c r="E443" s="35" t="s">
        <v>1403</v>
      </c>
      <c r="F443" s="34" t="s">
        <v>146</v>
      </c>
      <c r="G443" s="34" t="s">
        <v>194</v>
      </c>
      <c r="H443" s="35" t="s">
        <v>195</v>
      </c>
      <c r="I443" s="37">
        <v>2.0266259999999998</v>
      </c>
      <c r="J443" s="34" t="s">
        <v>147</v>
      </c>
      <c r="K443" s="39">
        <v>74</v>
      </c>
      <c r="L443" s="39">
        <v>9.5</v>
      </c>
      <c r="M443" s="34" t="s">
        <v>138</v>
      </c>
      <c r="N443" s="39">
        <v>14</v>
      </c>
      <c r="O443" s="34" t="s">
        <v>138</v>
      </c>
      <c r="P443" s="39">
        <v>42.5</v>
      </c>
      <c r="Q443" s="34" t="s">
        <v>147</v>
      </c>
      <c r="R443" s="34">
        <v>8</v>
      </c>
      <c r="S443" s="34" t="s">
        <v>138</v>
      </c>
      <c r="T443" s="35" t="s">
        <v>148</v>
      </c>
      <c r="U443" s="35" t="s">
        <v>142</v>
      </c>
    </row>
    <row r="444" spans="2:21" ht="12" customHeight="1">
      <c r="B444" s="35" t="s">
        <v>1404</v>
      </c>
      <c r="C444" s="34" t="s">
        <v>1241</v>
      </c>
      <c r="D444" s="35" t="s">
        <v>1405</v>
      </c>
      <c r="E444" s="35" t="s">
        <v>1406</v>
      </c>
      <c r="F444" s="34" t="s">
        <v>627</v>
      </c>
      <c r="G444" s="34" t="s">
        <v>194</v>
      </c>
      <c r="H444" s="35" t="s">
        <v>195</v>
      </c>
      <c r="I444" s="37">
        <v>2.0199240000000001</v>
      </c>
      <c r="J444" s="34" t="s">
        <v>138</v>
      </c>
      <c r="K444" s="39">
        <v>54.1</v>
      </c>
      <c r="L444" s="39">
        <v>7.4</v>
      </c>
      <c r="M444" s="34" t="s">
        <v>139</v>
      </c>
      <c r="N444" s="39">
        <v>9.8000000000000007</v>
      </c>
      <c r="O444" s="34" t="s">
        <v>140</v>
      </c>
      <c r="P444" s="39">
        <v>32.9</v>
      </c>
      <c r="Q444" s="34" t="s">
        <v>138</v>
      </c>
      <c r="R444" s="34">
        <v>4</v>
      </c>
      <c r="S444" s="34" t="s">
        <v>138</v>
      </c>
      <c r="T444" s="35" t="s">
        <v>148</v>
      </c>
      <c r="U444" s="35" t="s">
        <v>142</v>
      </c>
    </row>
    <row r="445" spans="2:21" ht="12" customHeight="1">
      <c r="B445" s="35" t="s">
        <v>1407</v>
      </c>
      <c r="C445" s="34" t="s">
        <v>1241</v>
      </c>
      <c r="D445" s="35" t="s">
        <v>1408</v>
      </c>
      <c r="E445" s="35" t="s">
        <v>1409</v>
      </c>
      <c r="F445" s="34" t="s">
        <v>627</v>
      </c>
      <c r="G445" s="34" t="s">
        <v>194</v>
      </c>
      <c r="H445" s="35" t="s">
        <v>195</v>
      </c>
      <c r="I445" s="37">
        <v>2.6338689999999998</v>
      </c>
      <c r="J445" s="34" t="s">
        <v>147</v>
      </c>
      <c r="K445" s="39">
        <v>71.7</v>
      </c>
      <c r="L445" s="39">
        <v>8.6999999999999993</v>
      </c>
      <c r="M445" s="34" t="s">
        <v>138</v>
      </c>
      <c r="N445" s="39">
        <v>14.9</v>
      </c>
      <c r="O445" s="34" t="s">
        <v>138</v>
      </c>
      <c r="P445" s="39">
        <v>41.1</v>
      </c>
      <c r="Q445" s="34" t="s">
        <v>138</v>
      </c>
      <c r="R445" s="34">
        <v>7</v>
      </c>
      <c r="S445" s="34" t="s">
        <v>147</v>
      </c>
      <c r="T445" s="35" t="s">
        <v>148</v>
      </c>
      <c r="U445" s="35" t="s">
        <v>142</v>
      </c>
    </row>
    <row r="446" spans="2:21" ht="12" customHeight="1">
      <c r="B446" s="35" t="s">
        <v>1410</v>
      </c>
      <c r="C446" s="34" t="s">
        <v>1241</v>
      </c>
      <c r="D446" s="35" t="s">
        <v>1411</v>
      </c>
      <c r="E446" s="35" t="s">
        <v>1412</v>
      </c>
      <c r="F446" s="34" t="s">
        <v>627</v>
      </c>
      <c r="G446" s="34" t="s">
        <v>194</v>
      </c>
      <c r="H446" s="35" t="s">
        <v>195</v>
      </c>
      <c r="I446" s="37">
        <v>1.856382</v>
      </c>
      <c r="J446" s="34" t="s">
        <v>138</v>
      </c>
      <c r="K446" s="39">
        <v>64.599999999999994</v>
      </c>
      <c r="L446" s="39">
        <v>10.8</v>
      </c>
      <c r="M446" s="34" t="s">
        <v>147</v>
      </c>
      <c r="N446" s="39">
        <v>9.4</v>
      </c>
      <c r="O446" s="34" t="s">
        <v>140</v>
      </c>
      <c r="P446" s="39">
        <v>35.4</v>
      </c>
      <c r="Q446" s="34" t="s">
        <v>138</v>
      </c>
      <c r="R446" s="34">
        <v>9</v>
      </c>
      <c r="S446" s="34" t="s">
        <v>147</v>
      </c>
      <c r="T446" s="35" t="s">
        <v>170</v>
      </c>
      <c r="U446" s="35" t="s">
        <v>142</v>
      </c>
    </row>
    <row r="447" spans="2:21" ht="12" customHeight="1">
      <c r="B447" s="33" t="s">
        <v>1413</v>
      </c>
      <c r="C447" s="34" t="s">
        <v>1241</v>
      </c>
      <c r="D447" s="35" t="s">
        <v>1414</v>
      </c>
      <c r="E447" s="35" t="s">
        <v>1415</v>
      </c>
      <c r="F447" s="36" t="s">
        <v>146</v>
      </c>
      <c r="G447" s="34" t="s">
        <v>136</v>
      </c>
      <c r="H447" s="35" t="s">
        <v>192</v>
      </c>
      <c r="I447" s="37">
        <v>3.3848425196850402</v>
      </c>
      <c r="J447" s="36" t="s">
        <v>138</v>
      </c>
      <c r="K447" s="38">
        <v>57.4</v>
      </c>
      <c r="L447" s="39">
        <v>7.4</v>
      </c>
      <c r="M447" s="34" t="s">
        <v>139</v>
      </c>
      <c r="N447" s="39">
        <v>18.100000000000001</v>
      </c>
      <c r="O447" s="34" t="s">
        <v>147</v>
      </c>
      <c r="P447" s="39">
        <v>29.6</v>
      </c>
      <c r="Q447" s="34" t="s">
        <v>139</v>
      </c>
      <c r="R447" s="39">
        <v>2.2999999999999998</v>
      </c>
      <c r="S447" s="34" t="s">
        <v>139</v>
      </c>
      <c r="T447" s="35" t="s">
        <v>199</v>
      </c>
      <c r="U447" s="35" t="s">
        <v>142</v>
      </c>
    </row>
    <row r="448" spans="2:21" ht="12" customHeight="1">
      <c r="B448" s="35" t="s">
        <v>1413</v>
      </c>
      <c r="C448" s="34" t="s">
        <v>1241</v>
      </c>
      <c r="D448" s="35" t="s">
        <v>1414</v>
      </c>
      <c r="E448" s="35" t="s">
        <v>1415</v>
      </c>
      <c r="F448" s="34" t="s">
        <v>146</v>
      </c>
      <c r="G448" s="34" t="s">
        <v>194</v>
      </c>
      <c r="H448" s="35" t="s">
        <v>195</v>
      </c>
      <c r="I448" s="37">
        <v>2.407321</v>
      </c>
      <c r="J448" s="34" t="s">
        <v>138</v>
      </c>
      <c r="K448" s="39">
        <v>56.6</v>
      </c>
      <c r="L448" s="39">
        <v>8.5</v>
      </c>
      <c r="M448" s="34" t="s">
        <v>138</v>
      </c>
      <c r="N448" s="39">
        <v>13.7</v>
      </c>
      <c r="O448" s="34" t="s">
        <v>138</v>
      </c>
      <c r="P448" s="39">
        <v>33.4</v>
      </c>
      <c r="Q448" s="34" t="s">
        <v>138</v>
      </c>
      <c r="R448" s="34">
        <v>1</v>
      </c>
      <c r="S448" s="34" t="s">
        <v>138</v>
      </c>
      <c r="T448" s="35" t="s">
        <v>199</v>
      </c>
      <c r="U448" s="35" t="s">
        <v>142</v>
      </c>
    </row>
    <row r="449" spans="2:21" ht="12" customHeight="1">
      <c r="B449" s="33" t="s">
        <v>1416</v>
      </c>
      <c r="C449" s="34" t="s">
        <v>1241</v>
      </c>
      <c r="D449" s="35" t="s">
        <v>1417</v>
      </c>
      <c r="E449" s="35" t="s">
        <v>1418</v>
      </c>
      <c r="F449" s="36" t="s">
        <v>191</v>
      </c>
      <c r="G449" s="34" t="s">
        <v>136</v>
      </c>
      <c r="H449" s="35" t="s">
        <v>192</v>
      </c>
      <c r="I449" s="37">
        <v>3.0781250000000004</v>
      </c>
      <c r="J449" s="36" t="s">
        <v>139</v>
      </c>
      <c r="K449" s="38">
        <v>45.3</v>
      </c>
      <c r="L449" s="39">
        <v>9.4</v>
      </c>
      <c r="M449" s="34" t="s">
        <v>138</v>
      </c>
      <c r="N449" s="39">
        <v>17.399999999999999</v>
      </c>
      <c r="O449" s="34" t="s">
        <v>147</v>
      </c>
      <c r="P449" s="39">
        <v>18.5</v>
      </c>
      <c r="Q449" s="34" t="s">
        <v>159</v>
      </c>
      <c r="R449" s="39">
        <v>0</v>
      </c>
      <c r="S449" s="34" t="s">
        <v>140</v>
      </c>
      <c r="T449" s="35" t="s">
        <v>141</v>
      </c>
      <c r="U449" s="35" t="s">
        <v>177</v>
      </c>
    </row>
    <row r="450" spans="2:21" ht="12" customHeight="1">
      <c r="B450" s="35" t="s">
        <v>1416</v>
      </c>
      <c r="C450" s="34" t="s">
        <v>1241</v>
      </c>
      <c r="D450" s="35" t="s">
        <v>1417</v>
      </c>
      <c r="E450" s="35" t="s">
        <v>1418</v>
      </c>
      <c r="F450" s="34" t="s">
        <v>191</v>
      </c>
      <c r="G450" s="34" t="s">
        <v>194</v>
      </c>
      <c r="H450" s="35" t="s">
        <v>195</v>
      </c>
      <c r="I450" s="37">
        <v>2.4506450000000002</v>
      </c>
      <c r="J450" s="34" t="s">
        <v>138</v>
      </c>
      <c r="K450" s="39">
        <v>65.3</v>
      </c>
      <c r="L450" s="39">
        <v>10.8</v>
      </c>
      <c r="M450" s="34" t="s">
        <v>147</v>
      </c>
      <c r="N450" s="39">
        <v>17.2</v>
      </c>
      <c r="O450" s="34" t="s">
        <v>138</v>
      </c>
      <c r="P450" s="39">
        <v>35.299999999999997</v>
      </c>
      <c r="Q450" s="34" t="s">
        <v>138</v>
      </c>
      <c r="R450" s="34">
        <v>2</v>
      </c>
      <c r="S450" s="34" t="s">
        <v>147</v>
      </c>
      <c r="T450" s="35" t="s">
        <v>141</v>
      </c>
      <c r="U450" s="35" t="s">
        <v>177</v>
      </c>
    </row>
    <row r="451" spans="2:21" ht="12" customHeight="1">
      <c r="B451" s="35" t="s">
        <v>1419</v>
      </c>
      <c r="C451" s="34" t="s">
        <v>1241</v>
      </c>
      <c r="D451" s="35" t="s">
        <v>1420</v>
      </c>
      <c r="E451" s="35" t="s">
        <v>1421</v>
      </c>
      <c r="F451" s="34" t="s">
        <v>602</v>
      </c>
      <c r="G451" s="34" t="s">
        <v>194</v>
      </c>
      <c r="H451" s="35" t="s">
        <v>195</v>
      </c>
      <c r="I451" s="37">
        <v>2.251741</v>
      </c>
      <c r="J451" s="34" t="s">
        <v>139</v>
      </c>
      <c r="K451" s="39">
        <v>53.9</v>
      </c>
      <c r="L451" s="39">
        <v>9.8000000000000007</v>
      </c>
      <c r="M451" s="34" t="s">
        <v>138</v>
      </c>
      <c r="N451" s="39">
        <v>14.2</v>
      </c>
      <c r="O451" s="34" t="s">
        <v>138</v>
      </c>
      <c r="P451" s="39">
        <v>28.9</v>
      </c>
      <c r="Q451" s="34" t="s">
        <v>139</v>
      </c>
      <c r="R451" s="34">
        <v>1</v>
      </c>
      <c r="S451" s="34" t="s">
        <v>138</v>
      </c>
      <c r="T451" s="35" t="s">
        <v>170</v>
      </c>
      <c r="U451" s="35" t="s">
        <v>142</v>
      </c>
    </row>
    <row r="452" spans="2:21" ht="12" customHeight="1">
      <c r="B452" s="35" t="s">
        <v>1422</v>
      </c>
      <c r="C452" s="34" t="s">
        <v>1241</v>
      </c>
      <c r="D452" s="35" t="s">
        <v>1423</v>
      </c>
      <c r="E452" s="35" t="s">
        <v>1424</v>
      </c>
      <c r="F452" s="34" t="s">
        <v>184</v>
      </c>
      <c r="G452" s="34" t="s">
        <v>194</v>
      </c>
      <c r="H452" s="35" t="s">
        <v>195</v>
      </c>
      <c r="I452" s="37">
        <v>2.125092</v>
      </c>
      <c r="J452" s="34" t="s">
        <v>138</v>
      </c>
      <c r="K452" s="39">
        <v>59.1</v>
      </c>
      <c r="L452" s="39">
        <v>8.4</v>
      </c>
      <c r="M452" s="34" t="s">
        <v>138</v>
      </c>
      <c r="N452" s="39">
        <v>18.399999999999999</v>
      </c>
      <c r="O452" s="34" t="s">
        <v>147</v>
      </c>
      <c r="P452" s="39">
        <v>30.3</v>
      </c>
      <c r="Q452" s="34" t="s">
        <v>139</v>
      </c>
      <c r="R452" s="34">
        <v>2</v>
      </c>
      <c r="S452" s="34" t="s">
        <v>147</v>
      </c>
      <c r="T452" s="35" t="s">
        <v>170</v>
      </c>
      <c r="U452" s="35" t="s">
        <v>142</v>
      </c>
    </row>
    <row r="453" spans="2:21" ht="12" customHeight="1">
      <c r="B453" s="35" t="s">
        <v>1425</v>
      </c>
      <c r="C453" s="34" t="s">
        <v>1241</v>
      </c>
      <c r="D453" s="35" t="s">
        <v>1426</v>
      </c>
      <c r="E453" s="35" t="s">
        <v>1427</v>
      </c>
      <c r="F453" s="34" t="s">
        <v>146</v>
      </c>
      <c r="G453" s="34" t="s">
        <v>194</v>
      </c>
      <c r="H453" s="35" t="s">
        <v>195</v>
      </c>
      <c r="I453" s="37">
        <v>1.954067</v>
      </c>
      <c r="J453" s="34" t="s">
        <v>147</v>
      </c>
      <c r="K453" s="39">
        <v>98.9</v>
      </c>
      <c r="L453" s="39">
        <v>10.1</v>
      </c>
      <c r="M453" s="34" t="s">
        <v>138</v>
      </c>
      <c r="N453" s="39">
        <v>21.8</v>
      </c>
      <c r="O453" s="34" t="s">
        <v>147</v>
      </c>
      <c r="P453" s="39">
        <v>60</v>
      </c>
      <c r="Q453" s="34" t="s">
        <v>147</v>
      </c>
      <c r="R453" s="34">
        <v>7</v>
      </c>
      <c r="S453" s="34" t="s">
        <v>147</v>
      </c>
      <c r="T453" s="35" t="s">
        <v>148</v>
      </c>
      <c r="U453" s="35" t="s">
        <v>142</v>
      </c>
    </row>
    <row r="454" spans="2:21" ht="12" customHeight="1">
      <c r="B454" s="33" t="s">
        <v>1428</v>
      </c>
      <c r="C454" s="34" t="s">
        <v>1429</v>
      </c>
      <c r="D454" s="35" t="s">
        <v>1430</v>
      </c>
      <c r="E454" s="35" t="s">
        <v>1431</v>
      </c>
      <c r="F454" s="36" t="s">
        <v>146</v>
      </c>
      <c r="G454" s="34" t="s">
        <v>136</v>
      </c>
      <c r="H454" s="35" t="s">
        <v>155</v>
      </c>
      <c r="I454" s="37">
        <v>58.105271149674614</v>
      </c>
      <c r="J454" s="36" t="s">
        <v>147</v>
      </c>
      <c r="K454" s="38">
        <v>84.9</v>
      </c>
      <c r="L454" s="39">
        <v>10.1</v>
      </c>
      <c r="M454" s="34" t="s">
        <v>138</v>
      </c>
      <c r="N454" s="39">
        <v>19.2</v>
      </c>
      <c r="O454" s="34" t="s">
        <v>147</v>
      </c>
      <c r="P454" s="39">
        <v>45.8</v>
      </c>
      <c r="Q454" s="34" t="s">
        <v>147</v>
      </c>
      <c r="R454" s="39">
        <v>9.8000000000000007</v>
      </c>
      <c r="S454" s="34" t="s">
        <v>138</v>
      </c>
      <c r="T454" s="35" t="s">
        <v>148</v>
      </c>
      <c r="U454" s="35" t="s">
        <v>142</v>
      </c>
    </row>
    <row r="455" spans="2:21" ht="12" customHeight="1">
      <c r="B455" s="33" t="s">
        <v>1432</v>
      </c>
      <c r="C455" s="34" t="s">
        <v>1429</v>
      </c>
      <c r="D455" s="35" t="s">
        <v>1433</v>
      </c>
      <c r="E455" s="35" t="s">
        <v>1434</v>
      </c>
      <c r="F455" s="36" t="s">
        <v>146</v>
      </c>
      <c r="G455" s="34" t="s">
        <v>136</v>
      </c>
      <c r="H455" s="35" t="s">
        <v>137</v>
      </c>
      <c r="I455" s="37">
        <v>59.546521739130434</v>
      </c>
      <c r="J455" s="36" t="s">
        <v>147</v>
      </c>
      <c r="K455" s="38">
        <v>77.2</v>
      </c>
      <c r="L455" s="39">
        <v>7.7</v>
      </c>
      <c r="M455" s="34" t="s">
        <v>139</v>
      </c>
      <c r="N455" s="39">
        <v>16.100000000000001</v>
      </c>
      <c r="O455" s="34" t="s">
        <v>138</v>
      </c>
      <c r="P455" s="39">
        <v>45.1</v>
      </c>
      <c r="Q455" s="34" t="s">
        <v>147</v>
      </c>
      <c r="R455" s="39">
        <v>8.3000000000000007</v>
      </c>
      <c r="S455" s="34" t="s">
        <v>139</v>
      </c>
      <c r="T455" s="35" t="s">
        <v>141</v>
      </c>
      <c r="U455" s="35" t="s">
        <v>985</v>
      </c>
    </row>
    <row r="456" spans="2:21" ht="12" customHeight="1">
      <c r="B456" s="33" t="s">
        <v>1435</v>
      </c>
      <c r="C456" s="34" t="s">
        <v>1429</v>
      </c>
      <c r="D456" s="35" t="s">
        <v>1436</v>
      </c>
      <c r="E456" s="35" t="s">
        <v>1437</v>
      </c>
      <c r="F456" s="36" t="s">
        <v>146</v>
      </c>
      <c r="G456" s="34" t="s">
        <v>136</v>
      </c>
      <c r="H456" s="35" t="s">
        <v>137</v>
      </c>
      <c r="I456" s="37">
        <v>55.578547968885047</v>
      </c>
      <c r="J456" s="36" t="s">
        <v>147</v>
      </c>
      <c r="K456" s="38">
        <v>99.3</v>
      </c>
      <c r="L456" s="39">
        <v>8.1</v>
      </c>
      <c r="M456" s="34" t="s">
        <v>138</v>
      </c>
      <c r="N456" s="39">
        <v>20.7</v>
      </c>
      <c r="O456" s="34" t="s">
        <v>147</v>
      </c>
      <c r="P456" s="39">
        <v>58.5</v>
      </c>
      <c r="Q456" s="34" t="s">
        <v>147</v>
      </c>
      <c r="R456" s="39">
        <v>12</v>
      </c>
      <c r="S456" s="34" t="s">
        <v>138</v>
      </c>
      <c r="T456" s="35" t="s">
        <v>148</v>
      </c>
      <c r="U456" s="35" t="s">
        <v>142</v>
      </c>
    </row>
    <row r="457" spans="2:21" ht="12" customHeight="1">
      <c r="B457" s="33" t="s">
        <v>1438</v>
      </c>
      <c r="C457" s="34" t="s">
        <v>1429</v>
      </c>
      <c r="D457" s="35" t="s">
        <v>1439</v>
      </c>
      <c r="E457" s="35" t="s">
        <v>1440</v>
      </c>
      <c r="F457" s="36" t="s">
        <v>135</v>
      </c>
      <c r="G457" s="34" t="s">
        <v>136</v>
      </c>
      <c r="H457" s="35" t="s">
        <v>137</v>
      </c>
      <c r="I457" s="37">
        <v>65.541204819277112</v>
      </c>
      <c r="J457" s="36" t="s">
        <v>147</v>
      </c>
      <c r="K457" s="38">
        <v>77.8</v>
      </c>
      <c r="L457" s="39">
        <v>9.5</v>
      </c>
      <c r="M457" s="34" t="s">
        <v>138</v>
      </c>
      <c r="N457" s="39">
        <v>19.3</v>
      </c>
      <c r="O457" s="34" t="s">
        <v>147</v>
      </c>
      <c r="P457" s="39">
        <v>43</v>
      </c>
      <c r="Q457" s="34" t="s">
        <v>147</v>
      </c>
      <c r="R457" s="39">
        <v>6</v>
      </c>
      <c r="S457" s="34" t="s">
        <v>147</v>
      </c>
      <c r="T457" s="35" t="s">
        <v>148</v>
      </c>
      <c r="U457" s="35" t="s">
        <v>142</v>
      </c>
    </row>
    <row r="458" spans="2:21" ht="12" customHeight="1">
      <c r="B458" s="33" t="s">
        <v>1441</v>
      </c>
      <c r="C458" s="34" t="s">
        <v>1429</v>
      </c>
      <c r="D458" s="35" t="s">
        <v>1442</v>
      </c>
      <c r="E458" s="35" t="s">
        <v>1443</v>
      </c>
      <c r="F458" s="36" t="s">
        <v>146</v>
      </c>
      <c r="G458" s="34" t="s">
        <v>136</v>
      </c>
      <c r="H458" s="35" t="s">
        <v>155</v>
      </c>
      <c r="I458" s="37">
        <v>60.771527777777777</v>
      </c>
      <c r="J458" s="36" t="s">
        <v>147</v>
      </c>
      <c r="K458" s="38">
        <v>108.5</v>
      </c>
      <c r="L458" s="39">
        <v>12.9</v>
      </c>
      <c r="M458" s="34" t="s">
        <v>147</v>
      </c>
      <c r="N458" s="39">
        <v>25</v>
      </c>
      <c r="O458" s="34" t="s">
        <v>147</v>
      </c>
      <c r="P458" s="39">
        <v>58.6</v>
      </c>
      <c r="Q458" s="34" t="s">
        <v>147</v>
      </c>
      <c r="R458" s="39">
        <v>12</v>
      </c>
      <c r="S458" s="34" t="s">
        <v>147</v>
      </c>
      <c r="T458" s="35" t="s">
        <v>148</v>
      </c>
      <c r="U458" s="35" t="s">
        <v>142</v>
      </c>
    </row>
    <row r="459" spans="2:21" ht="12" customHeight="1">
      <c r="B459" s="33" t="s">
        <v>1444</v>
      </c>
      <c r="C459" s="34" t="s">
        <v>1429</v>
      </c>
      <c r="D459" s="35" t="s">
        <v>1445</v>
      </c>
      <c r="E459" s="35" t="s">
        <v>1446</v>
      </c>
      <c r="F459" s="36" t="s">
        <v>146</v>
      </c>
      <c r="G459" s="34" t="s">
        <v>136</v>
      </c>
      <c r="H459" s="35" t="s">
        <v>155</v>
      </c>
      <c r="I459" s="37">
        <v>58.579621016365195</v>
      </c>
      <c r="J459" s="36" t="s">
        <v>147</v>
      </c>
      <c r="K459" s="38">
        <v>93.4</v>
      </c>
      <c r="L459" s="39">
        <v>10.4</v>
      </c>
      <c r="M459" s="34" t="s">
        <v>147</v>
      </c>
      <c r="N459" s="39">
        <v>20.9</v>
      </c>
      <c r="O459" s="34" t="s">
        <v>147</v>
      </c>
      <c r="P459" s="39">
        <v>47.8</v>
      </c>
      <c r="Q459" s="34" t="s">
        <v>147</v>
      </c>
      <c r="R459" s="39">
        <v>14.3</v>
      </c>
      <c r="S459" s="34" t="s">
        <v>138</v>
      </c>
      <c r="T459" s="35" t="s">
        <v>148</v>
      </c>
      <c r="U459" s="35" t="s">
        <v>142</v>
      </c>
    </row>
    <row r="460" spans="2:21" ht="12" customHeight="1">
      <c r="B460" s="33" t="s">
        <v>1447</v>
      </c>
      <c r="C460" s="34" t="s">
        <v>1429</v>
      </c>
      <c r="D460" s="35" t="s">
        <v>1448</v>
      </c>
      <c r="E460" s="35" t="s">
        <v>1449</v>
      </c>
      <c r="F460" s="36" t="s">
        <v>146</v>
      </c>
      <c r="G460" s="34" t="s">
        <v>136</v>
      </c>
      <c r="H460" s="35" t="s">
        <v>137</v>
      </c>
      <c r="I460" s="37">
        <v>26.465006915629321</v>
      </c>
      <c r="J460" s="36" t="s">
        <v>147</v>
      </c>
      <c r="K460" s="38">
        <v>70.900000000000006</v>
      </c>
      <c r="L460" s="39">
        <v>3.1</v>
      </c>
      <c r="M460" s="34" t="s">
        <v>159</v>
      </c>
      <c r="N460" s="39">
        <v>17.100000000000001</v>
      </c>
      <c r="O460" s="34" t="s">
        <v>147</v>
      </c>
      <c r="P460" s="39">
        <v>48.4</v>
      </c>
      <c r="Q460" s="34" t="s">
        <v>147</v>
      </c>
      <c r="R460" s="39">
        <v>2.2999999999999998</v>
      </c>
      <c r="S460" s="34" t="s">
        <v>147</v>
      </c>
      <c r="T460" s="35" t="s">
        <v>148</v>
      </c>
      <c r="U460" s="35" t="s">
        <v>142</v>
      </c>
    </row>
    <row r="461" spans="2:21" ht="12" customHeight="1">
      <c r="B461" s="33" t="s">
        <v>1450</v>
      </c>
      <c r="C461" s="34" t="s">
        <v>1429</v>
      </c>
      <c r="D461" s="35" t="s">
        <v>1451</v>
      </c>
      <c r="E461" s="35" t="s">
        <v>1452</v>
      </c>
      <c r="F461" s="36" t="s">
        <v>602</v>
      </c>
      <c r="G461" s="34" t="s">
        <v>136</v>
      </c>
      <c r="H461" s="35" t="s">
        <v>137</v>
      </c>
      <c r="I461" s="37">
        <v>64.157389162561572</v>
      </c>
      <c r="J461" s="36" t="s">
        <v>147</v>
      </c>
      <c r="K461" s="38">
        <v>97.1</v>
      </c>
      <c r="L461" s="39">
        <v>10.7</v>
      </c>
      <c r="M461" s="34" t="s">
        <v>147</v>
      </c>
      <c r="N461" s="39">
        <v>22.9</v>
      </c>
      <c r="O461" s="34" t="s">
        <v>147</v>
      </c>
      <c r="P461" s="39">
        <v>54.5</v>
      </c>
      <c r="Q461" s="34" t="s">
        <v>147</v>
      </c>
      <c r="R461" s="39">
        <v>9</v>
      </c>
      <c r="S461" s="34" t="s">
        <v>138</v>
      </c>
      <c r="T461" s="35" t="s">
        <v>148</v>
      </c>
      <c r="U461" s="35" t="s">
        <v>142</v>
      </c>
    </row>
    <row r="462" spans="2:21" ht="12" customHeight="1">
      <c r="B462" s="33" t="s">
        <v>1453</v>
      </c>
      <c r="C462" s="34" t="s">
        <v>1429</v>
      </c>
      <c r="D462" s="35" t="s">
        <v>1454</v>
      </c>
      <c r="E462" s="35" t="s">
        <v>1455</v>
      </c>
      <c r="F462" s="36" t="s">
        <v>146</v>
      </c>
      <c r="G462" s="34" t="s">
        <v>136</v>
      </c>
      <c r="H462" s="35" t="s">
        <v>137</v>
      </c>
      <c r="I462" s="37">
        <v>65.455098039215684</v>
      </c>
      <c r="J462" s="36" t="s">
        <v>147</v>
      </c>
      <c r="K462" s="38">
        <v>89.9</v>
      </c>
      <c r="L462" s="39">
        <v>10.5</v>
      </c>
      <c r="M462" s="34" t="s">
        <v>147</v>
      </c>
      <c r="N462" s="39">
        <v>17</v>
      </c>
      <c r="O462" s="34" t="s">
        <v>147</v>
      </c>
      <c r="P462" s="39">
        <v>52.6</v>
      </c>
      <c r="Q462" s="34" t="s">
        <v>147</v>
      </c>
      <c r="R462" s="39">
        <v>9.8000000000000007</v>
      </c>
      <c r="S462" s="34" t="s">
        <v>138</v>
      </c>
      <c r="T462" s="35" t="s">
        <v>148</v>
      </c>
      <c r="U462" s="35" t="s">
        <v>142</v>
      </c>
    </row>
    <row r="463" spans="2:21" ht="12" customHeight="1">
      <c r="B463" s="33" t="s">
        <v>1456</v>
      </c>
      <c r="C463" s="34" t="s">
        <v>1429</v>
      </c>
      <c r="D463" s="35" t="s">
        <v>1457</v>
      </c>
      <c r="E463" s="35" t="s">
        <v>1458</v>
      </c>
      <c r="F463" s="36" t="s">
        <v>146</v>
      </c>
      <c r="G463" s="34" t="s">
        <v>136</v>
      </c>
      <c r="H463" s="35" t="s">
        <v>155</v>
      </c>
      <c r="I463" s="37">
        <v>58.30930481283422</v>
      </c>
      <c r="J463" s="36" t="s">
        <v>147</v>
      </c>
      <c r="K463" s="38">
        <v>96.5</v>
      </c>
      <c r="L463" s="39">
        <v>9.4</v>
      </c>
      <c r="M463" s="34" t="s">
        <v>138</v>
      </c>
      <c r="N463" s="39">
        <v>21.9</v>
      </c>
      <c r="O463" s="34" t="s">
        <v>147</v>
      </c>
      <c r="P463" s="39">
        <v>53.2</v>
      </c>
      <c r="Q463" s="34" t="s">
        <v>147</v>
      </c>
      <c r="R463" s="39">
        <v>12</v>
      </c>
      <c r="S463" s="34" t="s">
        <v>139</v>
      </c>
      <c r="T463" s="35" t="s">
        <v>141</v>
      </c>
      <c r="U463" s="35" t="s">
        <v>142</v>
      </c>
    </row>
    <row r="464" spans="2:21" ht="12" customHeight="1">
      <c r="B464" s="33" t="s">
        <v>1459</v>
      </c>
      <c r="C464" s="34" t="s">
        <v>1429</v>
      </c>
      <c r="D464" s="35" t="s">
        <v>1460</v>
      </c>
      <c r="E464" s="35" t="s">
        <v>1461</v>
      </c>
      <c r="F464" s="36" t="s">
        <v>146</v>
      </c>
      <c r="G464" s="34" t="s">
        <v>136</v>
      </c>
      <c r="H464" s="35" t="s">
        <v>192</v>
      </c>
      <c r="I464" s="37">
        <v>3.1563951011714573</v>
      </c>
      <c r="J464" s="36" t="s">
        <v>147</v>
      </c>
      <c r="K464" s="38">
        <v>80.3</v>
      </c>
      <c r="L464" s="39">
        <v>8.5</v>
      </c>
      <c r="M464" s="34" t="s">
        <v>138</v>
      </c>
      <c r="N464" s="39">
        <v>18.2</v>
      </c>
      <c r="O464" s="34" t="s">
        <v>147</v>
      </c>
      <c r="P464" s="39">
        <v>44.6</v>
      </c>
      <c r="Q464" s="34" t="s">
        <v>147</v>
      </c>
      <c r="R464" s="39">
        <v>9</v>
      </c>
      <c r="S464" s="34" t="s">
        <v>140</v>
      </c>
      <c r="T464" s="35" t="s">
        <v>141</v>
      </c>
      <c r="U464" s="35" t="s">
        <v>871</v>
      </c>
    </row>
    <row r="465" spans="2:21" ht="12" customHeight="1">
      <c r="B465" s="33" t="s">
        <v>1462</v>
      </c>
      <c r="C465" s="34" t="s">
        <v>1429</v>
      </c>
      <c r="D465" s="35" t="s">
        <v>1463</v>
      </c>
      <c r="E465" s="35" t="s">
        <v>1464</v>
      </c>
      <c r="F465" s="36" t="s">
        <v>146</v>
      </c>
      <c r="G465" s="34" t="s">
        <v>136</v>
      </c>
      <c r="H465" s="35" t="s">
        <v>137</v>
      </c>
      <c r="I465" s="37">
        <v>63.692622950819668</v>
      </c>
      <c r="J465" s="36" t="s">
        <v>147</v>
      </c>
      <c r="K465" s="38">
        <v>86.8</v>
      </c>
      <c r="L465" s="39">
        <v>10.8</v>
      </c>
      <c r="M465" s="34" t="s">
        <v>147</v>
      </c>
      <c r="N465" s="39">
        <v>15.6</v>
      </c>
      <c r="O465" s="34" t="s">
        <v>138</v>
      </c>
      <c r="P465" s="39">
        <v>52.9</v>
      </c>
      <c r="Q465" s="34" t="s">
        <v>147</v>
      </c>
      <c r="R465" s="39">
        <v>7.5</v>
      </c>
      <c r="S465" s="34" t="s">
        <v>138</v>
      </c>
      <c r="T465" s="35" t="s">
        <v>141</v>
      </c>
      <c r="U465" s="35" t="s">
        <v>871</v>
      </c>
    </row>
    <row r="466" spans="2:21" ht="12" customHeight="1">
      <c r="B466" s="33" t="s">
        <v>1465</v>
      </c>
      <c r="C466" s="34" t="s">
        <v>1429</v>
      </c>
      <c r="D466" s="35" t="s">
        <v>1466</v>
      </c>
      <c r="E466" s="35" t="s">
        <v>1467</v>
      </c>
      <c r="F466" s="36" t="s">
        <v>135</v>
      </c>
      <c r="G466" s="34" t="s">
        <v>136</v>
      </c>
      <c r="H466" s="35" t="s">
        <v>137</v>
      </c>
      <c r="I466" s="37">
        <v>50.295198555956681</v>
      </c>
      <c r="J466" s="36" t="s">
        <v>147</v>
      </c>
      <c r="K466" s="38">
        <v>71.5</v>
      </c>
      <c r="L466" s="39">
        <v>10.6</v>
      </c>
      <c r="M466" s="34" t="s">
        <v>147</v>
      </c>
      <c r="N466" s="39">
        <v>18.2</v>
      </c>
      <c r="O466" s="34" t="s">
        <v>147</v>
      </c>
      <c r="P466" s="39">
        <v>41.2</v>
      </c>
      <c r="Q466" s="34" t="s">
        <v>147</v>
      </c>
      <c r="R466" s="39">
        <v>1.5</v>
      </c>
      <c r="S466" s="34" t="s">
        <v>138</v>
      </c>
      <c r="T466" s="35" t="s">
        <v>170</v>
      </c>
      <c r="U466" s="35" t="s">
        <v>142</v>
      </c>
    </row>
    <row r="467" spans="2:21" ht="12" customHeight="1">
      <c r="B467" s="33" t="s">
        <v>1468</v>
      </c>
      <c r="C467" s="34" t="s">
        <v>1429</v>
      </c>
      <c r="D467" s="35" t="s">
        <v>1469</v>
      </c>
      <c r="E467" s="35" t="s">
        <v>1470</v>
      </c>
      <c r="F467" s="36" t="s">
        <v>146</v>
      </c>
      <c r="G467" s="34" t="s">
        <v>136</v>
      </c>
      <c r="H467" s="35" t="s">
        <v>137</v>
      </c>
      <c r="I467" s="37">
        <v>65.442978723404252</v>
      </c>
      <c r="J467" s="36" t="s">
        <v>147</v>
      </c>
      <c r="K467" s="38">
        <v>81.7</v>
      </c>
      <c r="L467" s="39">
        <v>6.6</v>
      </c>
      <c r="M467" s="34" t="s">
        <v>139</v>
      </c>
      <c r="N467" s="39">
        <v>17.600000000000001</v>
      </c>
      <c r="O467" s="34" t="s">
        <v>147</v>
      </c>
      <c r="P467" s="39">
        <v>55.2</v>
      </c>
      <c r="Q467" s="34" t="s">
        <v>147</v>
      </c>
      <c r="R467" s="39">
        <v>2.2999999999999998</v>
      </c>
      <c r="S467" s="34" t="s">
        <v>139</v>
      </c>
      <c r="T467" s="35" t="s">
        <v>141</v>
      </c>
      <c r="U467" s="35" t="s">
        <v>871</v>
      </c>
    </row>
    <row r="468" spans="2:21" ht="12" customHeight="1">
      <c r="B468" s="33" t="s">
        <v>1471</v>
      </c>
      <c r="C468" s="34" t="s">
        <v>1429</v>
      </c>
      <c r="D468" s="35" t="s">
        <v>1472</v>
      </c>
      <c r="E468" s="35" t="s">
        <v>1473</v>
      </c>
      <c r="F468" s="36" t="s">
        <v>146</v>
      </c>
      <c r="G468" s="34" t="s">
        <v>136</v>
      </c>
      <c r="H468" s="35" t="s">
        <v>137</v>
      </c>
      <c r="I468" s="37">
        <v>51.341871657754012</v>
      </c>
      <c r="J468" s="36" t="s">
        <v>147</v>
      </c>
      <c r="K468" s="38">
        <v>83.5</v>
      </c>
      <c r="L468" s="39">
        <v>13.7</v>
      </c>
      <c r="M468" s="34" t="s">
        <v>147</v>
      </c>
      <c r="N468" s="39">
        <v>14.6</v>
      </c>
      <c r="O468" s="34" t="s">
        <v>138</v>
      </c>
      <c r="P468" s="39">
        <v>45.4</v>
      </c>
      <c r="Q468" s="34" t="s">
        <v>147</v>
      </c>
      <c r="R468" s="39">
        <v>9.8000000000000007</v>
      </c>
      <c r="S468" s="34" t="s">
        <v>139</v>
      </c>
      <c r="T468" s="35" t="s">
        <v>166</v>
      </c>
      <c r="U468" s="35" t="s">
        <v>699</v>
      </c>
    </row>
    <row r="469" spans="2:21" ht="12" customHeight="1">
      <c r="B469" s="33" t="s">
        <v>1474</v>
      </c>
      <c r="C469" s="34" t="s">
        <v>1429</v>
      </c>
      <c r="D469" s="35" t="s">
        <v>1475</v>
      </c>
      <c r="E469" s="35" t="s">
        <v>1476</v>
      </c>
      <c r="F469" s="36" t="s">
        <v>146</v>
      </c>
      <c r="G469" s="34" t="s">
        <v>136</v>
      </c>
      <c r="H469" s="35" t="s">
        <v>137</v>
      </c>
      <c r="I469" s="37">
        <v>68.323933054393308</v>
      </c>
      <c r="J469" s="36" t="s">
        <v>147</v>
      </c>
      <c r="K469" s="38">
        <v>89.5</v>
      </c>
      <c r="L469" s="39">
        <v>10.6</v>
      </c>
      <c r="M469" s="34" t="s">
        <v>147</v>
      </c>
      <c r="N469" s="39">
        <v>20</v>
      </c>
      <c r="O469" s="34" t="s">
        <v>147</v>
      </c>
      <c r="P469" s="39">
        <v>49.9</v>
      </c>
      <c r="Q469" s="34" t="s">
        <v>147</v>
      </c>
      <c r="R469" s="39">
        <v>9</v>
      </c>
      <c r="S469" s="34" t="s">
        <v>139</v>
      </c>
      <c r="T469" s="35" t="s">
        <v>166</v>
      </c>
      <c r="U469" s="35" t="s">
        <v>142</v>
      </c>
    </row>
    <row r="470" spans="2:21" ht="12" customHeight="1">
      <c r="B470" s="33" t="s">
        <v>1477</v>
      </c>
      <c r="C470" s="34" t="s">
        <v>1429</v>
      </c>
      <c r="D470" s="35" t="s">
        <v>1478</v>
      </c>
      <c r="E470" s="35" t="s">
        <v>1479</v>
      </c>
      <c r="F470" s="36" t="s">
        <v>146</v>
      </c>
      <c r="G470" s="34" t="s">
        <v>136</v>
      </c>
      <c r="H470" s="35" t="s">
        <v>137</v>
      </c>
      <c r="I470" s="37"/>
      <c r="J470" s="36" t="s">
        <v>223</v>
      </c>
      <c r="K470" s="38"/>
      <c r="L470" s="39"/>
      <c r="M470" s="34"/>
      <c r="N470" s="39"/>
      <c r="O470" s="34"/>
      <c r="P470" s="39"/>
      <c r="Q470" s="34"/>
      <c r="R470" s="39"/>
      <c r="S470" s="34"/>
      <c r="T470" s="35" t="s">
        <v>224</v>
      </c>
      <c r="U470" s="35" t="s">
        <v>177</v>
      </c>
    </row>
    <row r="471" spans="2:21" ht="12" customHeight="1">
      <c r="B471" s="33" t="s">
        <v>1480</v>
      </c>
      <c r="C471" s="34" t="s">
        <v>1429</v>
      </c>
      <c r="D471" s="35" t="s">
        <v>1481</v>
      </c>
      <c r="E471" s="35" t="s">
        <v>1482</v>
      </c>
      <c r="F471" s="36" t="s">
        <v>712</v>
      </c>
      <c r="G471" s="34" t="s">
        <v>136</v>
      </c>
      <c r="H471" s="35" t="s">
        <v>192</v>
      </c>
      <c r="I471" s="37">
        <v>2.8093274853801153</v>
      </c>
      <c r="J471" s="36" t="s">
        <v>147</v>
      </c>
      <c r="K471" s="38">
        <v>81.7</v>
      </c>
      <c r="L471" s="39">
        <v>6.9</v>
      </c>
      <c r="M471" s="34" t="s">
        <v>139</v>
      </c>
      <c r="N471" s="39">
        <v>20.5</v>
      </c>
      <c r="O471" s="34" t="s">
        <v>147</v>
      </c>
      <c r="P471" s="39">
        <v>44.5</v>
      </c>
      <c r="Q471" s="34" t="s">
        <v>147</v>
      </c>
      <c r="R471" s="39">
        <v>9.8000000000000007</v>
      </c>
      <c r="S471" s="34" t="s">
        <v>138</v>
      </c>
      <c r="T471" s="35" t="s">
        <v>170</v>
      </c>
      <c r="U471" s="35" t="s">
        <v>313</v>
      </c>
    </row>
    <row r="472" spans="2:21" ht="12" customHeight="1">
      <c r="B472" s="33" t="s">
        <v>1483</v>
      </c>
      <c r="C472" s="34" t="s">
        <v>1429</v>
      </c>
      <c r="D472" s="35" t="s">
        <v>1484</v>
      </c>
      <c r="E472" s="35" t="s">
        <v>1485</v>
      </c>
      <c r="F472" s="36" t="s">
        <v>146</v>
      </c>
      <c r="G472" s="34" t="s">
        <v>136</v>
      </c>
      <c r="H472" s="35" t="s">
        <v>137</v>
      </c>
      <c r="I472" s="37">
        <v>31.117234042553189</v>
      </c>
      <c r="J472" s="36" t="s">
        <v>147</v>
      </c>
      <c r="K472" s="38">
        <v>77.5</v>
      </c>
      <c r="L472" s="39">
        <v>8.6999999999999993</v>
      </c>
      <c r="M472" s="34" t="s">
        <v>138</v>
      </c>
      <c r="N472" s="39">
        <v>17.8</v>
      </c>
      <c r="O472" s="34" t="s">
        <v>147</v>
      </c>
      <c r="P472" s="39">
        <v>48.7</v>
      </c>
      <c r="Q472" s="34" t="s">
        <v>147</v>
      </c>
      <c r="R472" s="39">
        <v>2.2999999999999998</v>
      </c>
      <c r="S472" s="34" t="s">
        <v>139</v>
      </c>
      <c r="T472" s="35" t="s">
        <v>166</v>
      </c>
      <c r="U472" s="35" t="s">
        <v>142</v>
      </c>
    </row>
    <row r="473" spans="2:21" ht="12" customHeight="1">
      <c r="B473" s="33" t="s">
        <v>1486</v>
      </c>
      <c r="C473" s="34" t="s">
        <v>1429</v>
      </c>
      <c r="D473" s="35" t="s">
        <v>1487</v>
      </c>
      <c r="E473" s="35" t="s">
        <v>1488</v>
      </c>
      <c r="F473" s="36" t="s">
        <v>146</v>
      </c>
      <c r="G473" s="34" t="s">
        <v>136</v>
      </c>
      <c r="H473" s="35" t="s">
        <v>137</v>
      </c>
      <c r="I473" s="37">
        <v>66.045614789337918</v>
      </c>
      <c r="J473" s="36" t="s">
        <v>147</v>
      </c>
      <c r="K473" s="38">
        <v>79.599999999999994</v>
      </c>
      <c r="L473" s="39">
        <v>10.4</v>
      </c>
      <c r="M473" s="34" t="s">
        <v>147</v>
      </c>
      <c r="N473" s="39">
        <v>16.3</v>
      </c>
      <c r="O473" s="34" t="s">
        <v>138</v>
      </c>
      <c r="P473" s="39">
        <v>46.1</v>
      </c>
      <c r="Q473" s="34" t="s">
        <v>147</v>
      </c>
      <c r="R473" s="39">
        <v>6.8</v>
      </c>
      <c r="S473" s="34" t="s">
        <v>140</v>
      </c>
      <c r="T473" s="35" t="s">
        <v>141</v>
      </c>
      <c r="U473" s="35" t="s">
        <v>564</v>
      </c>
    </row>
    <row r="474" spans="2:21" ht="12" customHeight="1">
      <c r="B474" s="33" t="s">
        <v>1489</v>
      </c>
      <c r="C474" s="34" t="s">
        <v>1429</v>
      </c>
      <c r="D474" s="35" t="s">
        <v>1490</v>
      </c>
      <c r="E474" s="35" t="s">
        <v>1491</v>
      </c>
      <c r="F474" s="36" t="s">
        <v>146</v>
      </c>
      <c r="G474" s="34" t="s">
        <v>136</v>
      </c>
      <c r="H474" s="35" t="s">
        <v>137</v>
      </c>
      <c r="I474" s="37">
        <v>63.04643296432964</v>
      </c>
      <c r="J474" s="36" t="s">
        <v>147</v>
      </c>
      <c r="K474" s="38">
        <v>102.8</v>
      </c>
      <c r="L474" s="39">
        <v>13.5</v>
      </c>
      <c r="M474" s="34" t="s">
        <v>147</v>
      </c>
      <c r="N474" s="39">
        <v>18.8</v>
      </c>
      <c r="O474" s="34" t="s">
        <v>147</v>
      </c>
      <c r="P474" s="39">
        <v>60</v>
      </c>
      <c r="Q474" s="34" t="s">
        <v>147</v>
      </c>
      <c r="R474" s="39">
        <v>10.5</v>
      </c>
      <c r="S474" s="34" t="s">
        <v>147</v>
      </c>
      <c r="T474" s="35" t="s">
        <v>148</v>
      </c>
      <c r="U474" s="35" t="s">
        <v>142</v>
      </c>
    </row>
    <row r="475" spans="2:21" ht="12" customHeight="1">
      <c r="B475" s="33" t="s">
        <v>1492</v>
      </c>
      <c r="C475" s="34" t="s">
        <v>1429</v>
      </c>
      <c r="D475" s="35" t="s">
        <v>1493</v>
      </c>
      <c r="E475" s="35" t="s">
        <v>1494</v>
      </c>
      <c r="F475" s="36" t="s">
        <v>146</v>
      </c>
      <c r="G475" s="34" t="s">
        <v>136</v>
      </c>
      <c r="H475" s="35" t="s">
        <v>137</v>
      </c>
      <c r="I475" s="37">
        <v>61.695026178010473</v>
      </c>
      <c r="J475" s="36" t="s">
        <v>147</v>
      </c>
      <c r="K475" s="38">
        <v>92.9</v>
      </c>
      <c r="L475" s="39">
        <v>8.3000000000000007</v>
      </c>
      <c r="M475" s="34" t="s">
        <v>138</v>
      </c>
      <c r="N475" s="39">
        <v>17.8</v>
      </c>
      <c r="O475" s="34" t="s">
        <v>147</v>
      </c>
      <c r="P475" s="39">
        <v>60</v>
      </c>
      <c r="Q475" s="34" t="s">
        <v>147</v>
      </c>
      <c r="R475" s="39">
        <v>6.8</v>
      </c>
      <c r="S475" s="34" t="s">
        <v>139</v>
      </c>
      <c r="T475" s="35" t="s">
        <v>141</v>
      </c>
      <c r="U475" s="35" t="s">
        <v>142</v>
      </c>
    </row>
    <row r="476" spans="2:21" ht="12" customHeight="1">
      <c r="B476" s="33" t="s">
        <v>1495</v>
      </c>
      <c r="C476" s="34" t="s">
        <v>1429</v>
      </c>
      <c r="D476" s="35" t="s">
        <v>1496</v>
      </c>
      <c r="E476" s="35" t="s">
        <v>1497</v>
      </c>
      <c r="F476" s="36" t="s">
        <v>135</v>
      </c>
      <c r="G476" s="34" t="s">
        <v>136</v>
      </c>
      <c r="H476" s="35" t="s">
        <v>137</v>
      </c>
      <c r="I476" s="37">
        <v>56.672581261950285</v>
      </c>
      <c r="J476" s="36" t="s">
        <v>147</v>
      </c>
      <c r="K476" s="38">
        <v>69.7</v>
      </c>
      <c r="L476" s="39">
        <v>6.9</v>
      </c>
      <c r="M476" s="34" t="s">
        <v>139</v>
      </c>
      <c r="N476" s="39">
        <v>12</v>
      </c>
      <c r="O476" s="34" t="s">
        <v>139</v>
      </c>
      <c r="P476" s="39">
        <v>44.8</v>
      </c>
      <c r="Q476" s="34" t="s">
        <v>147</v>
      </c>
      <c r="R476" s="39">
        <v>6</v>
      </c>
      <c r="S476" s="34" t="s">
        <v>139</v>
      </c>
      <c r="T476" s="35" t="s">
        <v>199</v>
      </c>
      <c r="U476" s="35" t="s">
        <v>985</v>
      </c>
    </row>
    <row r="477" spans="2:21" ht="12" customHeight="1">
      <c r="B477" s="33" t="s">
        <v>1498</v>
      </c>
      <c r="C477" s="34" t="s">
        <v>1429</v>
      </c>
      <c r="D477" s="35" t="s">
        <v>1499</v>
      </c>
      <c r="E477" s="35" t="s">
        <v>1500</v>
      </c>
      <c r="F477" s="36" t="s">
        <v>146</v>
      </c>
      <c r="G477" s="34" t="s">
        <v>136</v>
      </c>
      <c r="H477" s="35" t="s">
        <v>155</v>
      </c>
      <c r="I477" s="37">
        <v>54.410689655172412</v>
      </c>
      <c r="J477" s="36" t="s">
        <v>147</v>
      </c>
      <c r="K477" s="38">
        <v>85.8</v>
      </c>
      <c r="L477" s="39">
        <v>8</v>
      </c>
      <c r="M477" s="34" t="s">
        <v>139</v>
      </c>
      <c r="N477" s="39">
        <v>20.399999999999999</v>
      </c>
      <c r="O477" s="34" t="s">
        <v>147</v>
      </c>
      <c r="P477" s="39">
        <v>49.9</v>
      </c>
      <c r="Q477" s="34" t="s">
        <v>147</v>
      </c>
      <c r="R477" s="39">
        <v>7.5</v>
      </c>
      <c r="S477" s="34" t="s">
        <v>138</v>
      </c>
      <c r="T477" s="35" t="s">
        <v>148</v>
      </c>
      <c r="U477" s="35" t="s">
        <v>142</v>
      </c>
    </row>
    <row r="478" spans="2:21" ht="12" customHeight="1">
      <c r="B478" s="33" t="s">
        <v>1501</v>
      </c>
      <c r="C478" s="34" t="s">
        <v>1429</v>
      </c>
      <c r="D478" s="35" t="s">
        <v>1502</v>
      </c>
      <c r="E478" s="35" t="s">
        <v>1503</v>
      </c>
      <c r="F478" s="36" t="s">
        <v>146</v>
      </c>
      <c r="G478" s="34" t="s">
        <v>136</v>
      </c>
      <c r="H478" s="35" t="s">
        <v>192</v>
      </c>
      <c r="I478" s="37">
        <v>3.3161684518013685</v>
      </c>
      <c r="J478" s="36" t="s">
        <v>147</v>
      </c>
      <c r="K478" s="38">
        <v>72.099999999999994</v>
      </c>
      <c r="L478" s="39">
        <v>8.3000000000000007</v>
      </c>
      <c r="M478" s="34" t="s">
        <v>138</v>
      </c>
      <c r="N478" s="39">
        <v>17.5</v>
      </c>
      <c r="O478" s="34" t="s">
        <v>147</v>
      </c>
      <c r="P478" s="39">
        <v>37.299999999999997</v>
      </c>
      <c r="Q478" s="34" t="s">
        <v>138</v>
      </c>
      <c r="R478" s="39">
        <v>9</v>
      </c>
      <c r="S478" s="34" t="s">
        <v>140</v>
      </c>
      <c r="T478" s="35" t="s">
        <v>141</v>
      </c>
      <c r="U478" s="35" t="s">
        <v>142</v>
      </c>
    </row>
    <row r="479" spans="2:21" ht="12" customHeight="1">
      <c r="B479" s="33" t="s">
        <v>1504</v>
      </c>
      <c r="C479" s="34" t="s">
        <v>1429</v>
      </c>
      <c r="D479" s="35" t="s">
        <v>1505</v>
      </c>
      <c r="E479" s="35" t="s">
        <v>1506</v>
      </c>
      <c r="F479" s="36" t="s">
        <v>146</v>
      </c>
      <c r="G479" s="34" t="s">
        <v>136</v>
      </c>
      <c r="H479" s="35" t="s">
        <v>192</v>
      </c>
      <c r="I479" s="37">
        <v>3.4339999999999979</v>
      </c>
      <c r="J479" s="36" t="s">
        <v>138</v>
      </c>
      <c r="K479" s="38">
        <v>63.2</v>
      </c>
      <c r="L479" s="39">
        <v>6.4</v>
      </c>
      <c r="M479" s="34" t="s">
        <v>140</v>
      </c>
      <c r="N479" s="39">
        <v>17.100000000000001</v>
      </c>
      <c r="O479" s="34" t="s">
        <v>147</v>
      </c>
      <c r="P479" s="39">
        <v>35.200000000000003</v>
      </c>
      <c r="Q479" s="34" t="s">
        <v>138</v>
      </c>
      <c r="R479" s="39">
        <v>4.5</v>
      </c>
      <c r="S479" s="34" t="s">
        <v>139</v>
      </c>
      <c r="T479" s="35" t="s">
        <v>141</v>
      </c>
      <c r="U479" s="35" t="s">
        <v>142</v>
      </c>
    </row>
    <row r="480" spans="2:21" ht="12" customHeight="1">
      <c r="B480" s="35" t="s">
        <v>1504</v>
      </c>
      <c r="C480" s="34" t="s">
        <v>1429</v>
      </c>
      <c r="D480" s="35" t="s">
        <v>1505</v>
      </c>
      <c r="E480" s="35" t="s">
        <v>1507</v>
      </c>
      <c r="F480" s="34" t="s">
        <v>146</v>
      </c>
      <c r="G480" s="34" t="s">
        <v>194</v>
      </c>
      <c r="H480" s="35" t="s">
        <v>195</v>
      </c>
      <c r="I480" s="37">
        <v>2.5687530000000001</v>
      </c>
      <c r="J480" s="34" t="s">
        <v>147</v>
      </c>
      <c r="K480" s="39">
        <v>89.4</v>
      </c>
      <c r="L480" s="39">
        <v>7.8</v>
      </c>
      <c r="M480" s="34" t="s">
        <v>139</v>
      </c>
      <c r="N480" s="39">
        <v>20.8</v>
      </c>
      <c r="O480" s="34" t="s">
        <v>147</v>
      </c>
      <c r="P480" s="39">
        <v>48.8</v>
      </c>
      <c r="Q480" s="34" t="s">
        <v>147</v>
      </c>
      <c r="R480" s="34">
        <v>12</v>
      </c>
      <c r="S480" s="34" t="s">
        <v>147</v>
      </c>
      <c r="T480" s="35" t="s">
        <v>141</v>
      </c>
      <c r="U480" s="35" t="s">
        <v>142</v>
      </c>
    </row>
    <row r="481" spans="2:21" ht="12" customHeight="1">
      <c r="B481" s="33" t="s">
        <v>1508</v>
      </c>
      <c r="C481" s="34" t="s">
        <v>1429</v>
      </c>
      <c r="D481" s="35" t="s">
        <v>1509</v>
      </c>
      <c r="E481" s="35" t="s">
        <v>1510</v>
      </c>
      <c r="F481" s="36" t="s">
        <v>146</v>
      </c>
      <c r="G481" s="34" t="s">
        <v>136</v>
      </c>
      <c r="H481" s="35" t="s">
        <v>137</v>
      </c>
      <c r="I481" s="37">
        <v>68.647241379310344</v>
      </c>
      <c r="J481" s="36" t="s">
        <v>147</v>
      </c>
      <c r="K481" s="38">
        <v>97.9</v>
      </c>
      <c r="L481" s="39">
        <v>14.1</v>
      </c>
      <c r="M481" s="34" t="s">
        <v>147</v>
      </c>
      <c r="N481" s="39">
        <v>25</v>
      </c>
      <c r="O481" s="34" t="s">
        <v>147</v>
      </c>
      <c r="P481" s="39">
        <v>55.8</v>
      </c>
      <c r="Q481" s="34" t="s">
        <v>147</v>
      </c>
      <c r="R481" s="39">
        <v>3</v>
      </c>
      <c r="S481" s="34" t="s">
        <v>147</v>
      </c>
      <c r="T481" s="35" t="s">
        <v>170</v>
      </c>
      <c r="U481" s="35" t="s">
        <v>142</v>
      </c>
    </row>
    <row r="482" spans="2:21" ht="12" customHeight="1">
      <c r="B482" s="33" t="s">
        <v>1511</v>
      </c>
      <c r="C482" s="34" t="s">
        <v>1429</v>
      </c>
      <c r="D482" s="35" t="s">
        <v>1512</v>
      </c>
      <c r="E482" s="35" t="s">
        <v>1513</v>
      </c>
      <c r="F482" s="36" t="s">
        <v>602</v>
      </c>
      <c r="G482" s="34" t="s">
        <v>136</v>
      </c>
      <c r="H482" s="35" t="s">
        <v>137</v>
      </c>
      <c r="I482" s="37">
        <v>62.025636743215031</v>
      </c>
      <c r="J482" s="36" t="s">
        <v>147</v>
      </c>
      <c r="K482" s="38">
        <v>85.4</v>
      </c>
      <c r="L482" s="39">
        <v>12.9</v>
      </c>
      <c r="M482" s="34" t="s">
        <v>147</v>
      </c>
      <c r="N482" s="39">
        <v>23.1</v>
      </c>
      <c r="O482" s="34" t="s">
        <v>147</v>
      </c>
      <c r="P482" s="39">
        <v>44.9</v>
      </c>
      <c r="Q482" s="34" t="s">
        <v>147</v>
      </c>
      <c r="R482" s="39">
        <v>4.5</v>
      </c>
      <c r="S482" s="34" t="s">
        <v>147</v>
      </c>
      <c r="T482" s="35" t="s">
        <v>148</v>
      </c>
      <c r="U482" s="35" t="s">
        <v>142</v>
      </c>
    </row>
    <row r="483" spans="2:21" ht="12" customHeight="1">
      <c r="B483" s="33" t="s">
        <v>1514</v>
      </c>
      <c r="C483" s="34" t="s">
        <v>1429</v>
      </c>
      <c r="D483" s="35" t="s">
        <v>1515</v>
      </c>
      <c r="E483" s="35" t="s">
        <v>1516</v>
      </c>
      <c r="F483" s="36" t="s">
        <v>146</v>
      </c>
      <c r="G483" s="34" t="s">
        <v>136</v>
      </c>
      <c r="H483" s="35" t="s">
        <v>192</v>
      </c>
      <c r="I483" s="37">
        <v>2.9472089552238807</v>
      </c>
      <c r="J483" s="36" t="s">
        <v>147</v>
      </c>
      <c r="K483" s="38">
        <v>105.2</v>
      </c>
      <c r="L483" s="39">
        <v>11.1</v>
      </c>
      <c r="M483" s="34" t="s">
        <v>147</v>
      </c>
      <c r="N483" s="39">
        <v>25</v>
      </c>
      <c r="O483" s="34" t="s">
        <v>147</v>
      </c>
      <c r="P483" s="39">
        <v>57.1</v>
      </c>
      <c r="Q483" s="34" t="s">
        <v>147</v>
      </c>
      <c r="R483" s="39">
        <v>12</v>
      </c>
      <c r="S483" s="34" t="s">
        <v>147</v>
      </c>
      <c r="T483" s="35" t="s">
        <v>170</v>
      </c>
      <c r="U483" s="35" t="s">
        <v>177</v>
      </c>
    </row>
    <row r="484" spans="2:21" ht="12" customHeight="1">
      <c r="B484" s="35" t="s">
        <v>1517</v>
      </c>
      <c r="C484" s="34" t="s">
        <v>1429</v>
      </c>
      <c r="D484" s="35" t="s">
        <v>1518</v>
      </c>
      <c r="E484" s="35" t="s">
        <v>1519</v>
      </c>
      <c r="F484" s="34" t="s">
        <v>184</v>
      </c>
      <c r="G484" s="34" t="s">
        <v>194</v>
      </c>
      <c r="H484" s="35" t="s">
        <v>195</v>
      </c>
      <c r="I484" s="37">
        <v>2.1951710000000002</v>
      </c>
      <c r="J484" s="34" t="s">
        <v>138</v>
      </c>
      <c r="K484" s="39">
        <v>68.8</v>
      </c>
      <c r="L484" s="39">
        <v>7.6</v>
      </c>
      <c r="M484" s="34" t="s">
        <v>139</v>
      </c>
      <c r="N484" s="39">
        <v>22.2</v>
      </c>
      <c r="O484" s="34" t="s">
        <v>147</v>
      </c>
      <c r="P484" s="39">
        <v>33</v>
      </c>
      <c r="Q484" s="34" t="s">
        <v>138</v>
      </c>
      <c r="R484" s="34">
        <v>6</v>
      </c>
      <c r="S484" s="34" t="s">
        <v>147</v>
      </c>
      <c r="T484" s="35" t="s">
        <v>148</v>
      </c>
      <c r="U484" s="35" t="s">
        <v>142</v>
      </c>
    </row>
    <row r="485" spans="2:21" ht="12" customHeight="1">
      <c r="B485" s="33" t="s">
        <v>1520</v>
      </c>
      <c r="C485" s="34" t="s">
        <v>1429</v>
      </c>
      <c r="D485" s="35" t="s">
        <v>1521</v>
      </c>
      <c r="E485" s="35" t="s">
        <v>1522</v>
      </c>
      <c r="F485" s="36" t="s">
        <v>184</v>
      </c>
      <c r="G485" s="34" t="s">
        <v>136</v>
      </c>
      <c r="H485" s="35" t="s">
        <v>192</v>
      </c>
      <c r="I485" s="37">
        <v>3.2886995515695059</v>
      </c>
      <c r="J485" s="36" t="s">
        <v>147</v>
      </c>
      <c r="K485" s="38">
        <v>73</v>
      </c>
      <c r="L485" s="39">
        <v>12.3</v>
      </c>
      <c r="M485" s="34" t="s">
        <v>147</v>
      </c>
      <c r="N485" s="39">
        <v>18.600000000000001</v>
      </c>
      <c r="O485" s="34" t="s">
        <v>147</v>
      </c>
      <c r="P485" s="39">
        <v>39.1</v>
      </c>
      <c r="Q485" s="34" t="s">
        <v>138</v>
      </c>
      <c r="R485" s="39">
        <v>3</v>
      </c>
      <c r="S485" s="34" t="s">
        <v>159</v>
      </c>
      <c r="T485" s="35" t="s">
        <v>141</v>
      </c>
      <c r="U485" s="35" t="s">
        <v>142</v>
      </c>
    </row>
    <row r="486" spans="2:21" ht="12" customHeight="1">
      <c r="B486" s="35" t="s">
        <v>1520</v>
      </c>
      <c r="C486" s="34" t="s">
        <v>1429</v>
      </c>
      <c r="D486" s="35" t="s">
        <v>1521</v>
      </c>
      <c r="E486" s="35" t="s">
        <v>1522</v>
      </c>
      <c r="F486" s="34" t="s">
        <v>184</v>
      </c>
      <c r="G486" s="34" t="s">
        <v>194</v>
      </c>
      <c r="H486" s="35" t="s">
        <v>195</v>
      </c>
      <c r="I486" s="37">
        <v>2.6557080000000002</v>
      </c>
      <c r="J486" s="34" t="s">
        <v>147</v>
      </c>
      <c r="K486" s="39">
        <v>85.8</v>
      </c>
      <c r="L486" s="39">
        <v>11.8</v>
      </c>
      <c r="M486" s="34" t="s">
        <v>147</v>
      </c>
      <c r="N486" s="39">
        <v>20.2</v>
      </c>
      <c r="O486" s="34" t="s">
        <v>147</v>
      </c>
      <c r="P486" s="39">
        <v>47.8</v>
      </c>
      <c r="Q486" s="34" t="s">
        <v>147</v>
      </c>
      <c r="R486" s="34">
        <v>6</v>
      </c>
      <c r="S486" s="34" t="s">
        <v>223</v>
      </c>
      <c r="T486" s="35" t="s">
        <v>141</v>
      </c>
      <c r="U486" s="35" t="s">
        <v>142</v>
      </c>
    </row>
    <row r="487" spans="2:21" ht="12" customHeight="1">
      <c r="B487" s="33" t="s">
        <v>1523</v>
      </c>
      <c r="C487" s="34" t="s">
        <v>1429</v>
      </c>
      <c r="D487" s="35" t="s">
        <v>1524</v>
      </c>
      <c r="E487" s="35" t="s">
        <v>1525</v>
      </c>
      <c r="F487" s="36" t="s">
        <v>146</v>
      </c>
      <c r="G487" s="34" t="s">
        <v>136</v>
      </c>
      <c r="H487" s="35" t="s">
        <v>137</v>
      </c>
      <c r="I487" s="37">
        <v>60.231182033096921</v>
      </c>
      <c r="J487" s="36" t="s">
        <v>138</v>
      </c>
      <c r="K487" s="38">
        <v>67.8</v>
      </c>
      <c r="L487" s="39">
        <v>9</v>
      </c>
      <c r="M487" s="34" t="s">
        <v>138</v>
      </c>
      <c r="N487" s="39">
        <v>17.3</v>
      </c>
      <c r="O487" s="34" t="s">
        <v>147</v>
      </c>
      <c r="P487" s="39">
        <v>39.200000000000003</v>
      </c>
      <c r="Q487" s="34" t="s">
        <v>138</v>
      </c>
      <c r="R487" s="39">
        <v>2.2999999999999998</v>
      </c>
      <c r="S487" s="34" t="s">
        <v>138</v>
      </c>
      <c r="T487" s="35" t="s">
        <v>170</v>
      </c>
      <c r="U487" s="35" t="s">
        <v>177</v>
      </c>
    </row>
    <row r="488" spans="2:21" ht="12" customHeight="1">
      <c r="B488" s="33" t="s">
        <v>1526</v>
      </c>
      <c r="C488" s="34" t="s">
        <v>1429</v>
      </c>
      <c r="D488" s="35" t="s">
        <v>1527</v>
      </c>
      <c r="E488" s="35" t="s">
        <v>1528</v>
      </c>
      <c r="F488" s="36" t="s">
        <v>146</v>
      </c>
      <c r="G488" s="34" t="s">
        <v>136</v>
      </c>
      <c r="H488" s="35" t="s">
        <v>192</v>
      </c>
      <c r="I488" s="37">
        <v>3.0758455882352935</v>
      </c>
      <c r="J488" s="36" t="s">
        <v>147</v>
      </c>
      <c r="K488" s="38">
        <v>88.6</v>
      </c>
      <c r="L488" s="39">
        <v>12.6</v>
      </c>
      <c r="M488" s="34" t="s">
        <v>147</v>
      </c>
      <c r="N488" s="39">
        <v>23.3</v>
      </c>
      <c r="O488" s="34" t="s">
        <v>147</v>
      </c>
      <c r="P488" s="39">
        <v>49.7</v>
      </c>
      <c r="Q488" s="34" t="s">
        <v>147</v>
      </c>
      <c r="R488" s="39">
        <v>3</v>
      </c>
      <c r="S488" s="34" t="s">
        <v>147</v>
      </c>
      <c r="T488" s="35" t="s">
        <v>166</v>
      </c>
      <c r="U488" s="35" t="s">
        <v>142</v>
      </c>
    </row>
    <row r="489" spans="2:21" ht="12" customHeight="1">
      <c r="B489" s="33" t="s">
        <v>1529</v>
      </c>
      <c r="C489" s="34" t="s">
        <v>1429</v>
      </c>
      <c r="D489" s="35" t="s">
        <v>1530</v>
      </c>
      <c r="E489" s="35" t="s">
        <v>1531</v>
      </c>
      <c r="F489" s="36" t="s">
        <v>146</v>
      </c>
      <c r="G489" s="34" t="s">
        <v>136</v>
      </c>
      <c r="H489" s="35" t="s">
        <v>192</v>
      </c>
      <c r="I489" s="37"/>
      <c r="J489" s="36"/>
      <c r="K489" s="38"/>
      <c r="L489" s="39"/>
      <c r="M489" s="34"/>
      <c r="N489" s="39"/>
      <c r="O489" s="34"/>
      <c r="P489" s="39"/>
      <c r="Q489" s="34"/>
      <c r="R489" s="39"/>
      <c r="S489" s="34" t="s">
        <v>159</v>
      </c>
      <c r="T489" s="35" t="s">
        <v>141</v>
      </c>
      <c r="U489" s="35" t="s">
        <v>142</v>
      </c>
    </row>
    <row r="490" spans="2:21" ht="12" customHeight="1">
      <c r="B490" s="35" t="s">
        <v>1529</v>
      </c>
      <c r="C490" s="34" t="s">
        <v>1429</v>
      </c>
      <c r="D490" s="35" t="s">
        <v>1530</v>
      </c>
      <c r="E490" s="35" t="s">
        <v>1531</v>
      </c>
      <c r="F490" s="34" t="s">
        <v>146</v>
      </c>
      <c r="G490" s="34" t="s">
        <v>194</v>
      </c>
      <c r="H490" s="35" t="s">
        <v>195</v>
      </c>
      <c r="I490" s="37">
        <v>2.2826209999999998</v>
      </c>
      <c r="J490" s="34" t="s">
        <v>147</v>
      </c>
      <c r="K490" s="39">
        <v>85.4</v>
      </c>
      <c r="L490" s="39">
        <v>10.7</v>
      </c>
      <c r="M490" s="34" t="s">
        <v>147</v>
      </c>
      <c r="N490" s="39">
        <v>24.4</v>
      </c>
      <c r="O490" s="34" t="s">
        <v>147</v>
      </c>
      <c r="P490" s="39">
        <v>43.3</v>
      </c>
      <c r="Q490" s="34" t="s">
        <v>147</v>
      </c>
      <c r="R490" s="34">
        <v>7</v>
      </c>
      <c r="S490" s="34" t="s">
        <v>147</v>
      </c>
      <c r="T490" s="35" t="s">
        <v>141</v>
      </c>
      <c r="U490" s="35" t="s">
        <v>142</v>
      </c>
    </row>
    <row r="491" spans="2:21" ht="12" customHeight="1">
      <c r="B491" s="33" t="s">
        <v>1532</v>
      </c>
      <c r="C491" s="34" t="s">
        <v>1429</v>
      </c>
      <c r="D491" s="35" t="s">
        <v>1351</v>
      </c>
      <c r="E491" s="35" t="s">
        <v>1352</v>
      </c>
      <c r="F491" s="36" t="s">
        <v>146</v>
      </c>
      <c r="G491" s="34" t="s">
        <v>136</v>
      </c>
      <c r="H491" s="35" t="s">
        <v>192</v>
      </c>
      <c r="I491" s="37">
        <v>3.1245940170940165</v>
      </c>
      <c r="J491" s="36" t="s">
        <v>147</v>
      </c>
      <c r="K491" s="38">
        <v>83.7</v>
      </c>
      <c r="L491" s="39">
        <v>10.8</v>
      </c>
      <c r="M491" s="34" t="s">
        <v>147</v>
      </c>
      <c r="N491" s="39">
        <v>20.5</v>
      </c>
      <c r="O491" s="34" t="s">
        <v>147</v>
      </c>
      <c r="P491" s="39">
        <v>44.9</v>
      </c>
      <c r="Q491" s="34" t="s">
        <v>147</v>
      </c>
      <c r="R491" s="39">
        <v>7.5</v>
      </c>
      <c r="S491" s="34" t="s">
        <v>138</v>
      </c>
      <c r="T491" s="35" t="s">
        <v>166</v>
      </c>
      <c r="U491" s="35" t="s">
        <v>142</v>
      </c>
    </row>
    <row r="492" spans="2:21" ht="12" customHeight="1">
      <c r="B492" s="33" t="s">
        <v>1533</v>
      </c>
      <c r="C492" s="34" t="s">
        <v>1429</v>
      </c>
      <c r="D492" s="35" t="s">
        <v>1534</v>
      </c>
      <c r="E492" s="35" t="s">
        <v>1535</v>
      </c>
      <c r="F492" s="36" t="s">
        <v>184</v>
      </c>
      <c r="G492" s="34" t="s">
        <v>136</v>
      </c>
      <c r="H492" s="35" t="s">
        <v>192</v>
      </c>
      <c r="I492" s="37">
        <v>2.9330110497237576</v>
      </c>
      <c r="J492" s="36" t="s">
        <v>147</v>
      </c>
      <c r="K492" s="38">
        <v>72.8</v>
      </c>
      <c r="L492" s="39">
        <v>9.6999999999999993</v>
      </c>
      <c r="M492" s="34" t="s">
        <v>138</v>
      </c>
      <c r="N492" s="39">
        <v>23.1</v>
      </c>
      <c r="O492" s="34" t="s">
        <v>147</v>
      </c>
      <c r="P492" s="39">
        <v>36.200000000000003</v>
      </c>
      <c r="Q492" s="34" t="s">
        <v>138</v>
      </c>
      <c r="R492" s="39">
        <v>3.8</v>
      </c>
      <c r="S492" s="34" t="s">
        <v>139</v>
      </c>
      <c r="T492" s="35" t="s">
        <v>141</v>
      </c>
      <c r="U492" s="35" t="s">
        <v>142</v>
      </c>
    </row>
    <row r="493" spans="2:21" ht="12" customHeight="1">
      <c r="B493" s="35" t="s">
        <v>1533</v>
      </c>
      <c r="C493" s="34" t="s">
        <v>1429</v>
      </c>
      <c r="D493" s="35" t="s">
        <v>1534</v>
      </c>
      <c r="E493" s="35" t="s">
        <v>1535</v>
      </c>
      <c r="F493" s="34" t="s">
        <v>184</v>
      </c>
      <c r="G493" s="34" t="s">
        <v>194</v>
      </c>
      <c r="H493" s="35" t="s">
        <v>195</v>
      </c>
      <c r="I493" s="37">
        <v>1.975455</v>
      </c>
      <c r="J493" s="34" t="s">
        <v>138</v>
      </c>
      <c r="K493" s="39">
        <v>57.5</v>
      </c>
      <c r="L493" s="39">
        <v>9.1</v>
      </c>
      <c r="M493" s="34" t="s">
        <v>138</v>
      </c>
      <c r="N493" s="39">
        <v>15</v>
      </c>
      <c r="O493" s="34" t="s">
        <v>138</v>
      </c>
      <c r="P493" s="39">
        <v>32.4</v>
      </c>
      <c r="Q493" s="34" t="s">
        <v>138</v>
      </c>
      <c r="R493" s="34">
        <v>1</v>
      </c>
      <c r="S493" s="34" t="s">
        <v>139</v>
      </c>
      <c r="T493" s="35" t="s">
        <v>141</v>
      </c>
      <c r="U493" s="35" t="s">
        <v>142</v>
      </c>
    </row>
    <row r="494" spans="2:21" ht="12" customHeight="1">
      <c r="B494" s="33" t="s">
        <v>1536</v>
      </c>
      <c r="C494" s="34" t="s">
        <v>1429</v>
      </c>
      <c r="D494" s="35" t="s">
        <v>1537</v>
      </c>
      <c r="E494" s="35" t="s">
        <v>1538</v>
      </c>
      <c r="F494" s="36" t="s">
        <v>712</v>
      </c>
      <c r="G494" s="34" t="s">
        <v>136</v>
      </c>
      <c r="H494" s="35" t="s">
        <v>192</v>
      </c>
      <c r="I494" s="37">
        <v>2.8352285191956152</v>
      </c>
      <c r="J494" s="36" t="s">
        <v>147</v>
      </c>
      <c r="K494" s="38">
        <v>95.1</v>
      </c>
      <c r="L494" s="39">
        <v>11.2</v>
      </c>
      <c r="M494" s="34" t="s">
        <v>147</v>
      </c>
      <c r="N494" s="39">
        <v>25</v>
      </c>
      <c r="O494" s="34" t="s">
        <v>147</v>
      </c>
      <c r="P494" s="39">
        <v>48.4</v>
      </c>
      <c r="Q494" s="34" t="s">
        <v>147</v>
      </c>
      <c r="R494" s="39">
        <v>10.5</v>
      </c>
      <c r="S494" s="34" t="s">
        <v>138</v>
      </c>
      <c r="T494" s="35" t="s">
        <v>148</v>
      </c>
      <c r="U494" s="35" t="s">
        <v>142</v>
      </c>
    </row>
    <row r="495" spans="2:21" ht="12" customHeight="1">
      <c r="B495" s="33" t="s">
        <v>1539</v>
      </c>
      <c r="C495" s="34" t="s">
        <v>1429</v>
      </c>
      <c r="D495" s="35" t="s">
        <v>1540</v>
      </c>
      <c r="E495" s="35" t="s">
        <v>1541</v>
      </c>
      <c r="F495" s="36" t="s">
        <v>146</v>
      </c>
      <c r="G495" s="34" t="s">
        <v>136</v>
      </c>
      <c r="H495" s="35" t="s">
        <v>137</v>
      </c>
      <c r="I495" s="37">
        <v>64.887592137592137</v>
      </c>
      <c r="J495" s="36" t="s">
        <v>147</v>
      </c>
      <c r="K495" s="38">
        <v>89.3</v>
      </c>
      <c r="L495" s="39">
        <v>8.6</v>
      </c>
      <c r="M495" s="34" t="s">
        <v>138</v>
      </c>
      <c r="N495" s="39">
        <v>15.8</v>
      </c>
      <c r="O495" s="34" t="s">
        <v>138</v>
      </c>
      <c r="P495" s="39">
        <v>59.6</v>
      </c>
      <c r="Q495" s="34" t="s">
        <v>147</v>
      </c>
      <c r="R495" s="39">
        <v>5.3</v>
      </c>
      <c r="S495" s="34" t="s">
        <v>138</v>
      </c>
      <c r="T495" s="35" t="s">
        <v>170</v>
      </c>
      <c r="U495" s="35" t="s">
        <v>142</v>
      </c>
    </row>
    <row r="496" spans="2:21" ht="12" customHeight="1">
      <c r="B496" s="33" t="s">
        <v>1542</v>
      </c>
      <c r="C496" s="34" t="s">
        <v>1429</v>
      </c>
      <c r="D496" s="35" t="s">
        <v>1543</v>
      </c>
      <c r="E496" s="35" t="s">
        <v>1544</v>
      </c>
      <c r="F496" s="36" t="s">
        <v>712</v>
      </c>
      <c r="G496" s="34" t="s">
        <v>136</v>
      </c>
      <c r="H496" s="35" t="s">
        <v>192</v>
      </c>
      <c r="I496" s="37">
        <v>2.6938800000000001</v>
      </c>
      <c r="J496" s="36" t="s">
        <v>147</v>
      </c>
      <c r="K496" s="38">
        <v>84.9</v>
      </c>
      <c r="L496" s="39">
        <v>8.6999999999999993</v>
      </c>
      <c r="M496" s="34" t="s">
        <v>138</v>
      </c>
      <c r="N496" s="39">
        <v>24.5</v>
      </c>
      <c r="O496" s="34" t="s">
        <v>147</v>
      </c>
      <c r="P496" s="39">
        <v>43.4</v>
      </c>
      <c r="Q496" s="34" t="s">
        <v>147</v>
      </c>
      <c r="R496" s="39">
        <v>8.3000000000000007</v>
      </c>
      <c r="S496" s="34" t="s">
        <v>147</v>
      </c>
      <c r="T496" s="35" t="s">
        <v>148</v>
      </c>
      <c r="U496" s="35" t="s">
        <v>985</v>
      </c>
    </row>
    <row r="497" spans="2:21" ht="12" customHeight="1">
      <c r="B497" s="35" t="s">
        <v>1545</v>
      </c>
      <c r="C497" s="34" t="s">
        <v>1429</v>
      </c>
      <c r="D497" s="35" t="s">
        <v>1546</v>
      </c>
      <c r="E497" s="35" t="s">
        <v>1547</v>
      </c>
      <c r="F497" s="34" t="s">
        <v>146</v>
      </c>
      <c r="G497" s="34" t="s">
        <v>194</v>
      </c>
      <c r="H497" s="35" t="s">
        <v>195</v>
      </c>
      <c r="I497" s="37">
        <v>1.6486590000000001</v>
      </c>
      <c r="J497" s="34" t="s">
        <v>147</v>
      </c>
      <c r="K497" s="39">
        <v>76.2</v>
      </c>
      <c r="L497" s="39">
        <v>11.3</v>
      </c>
      <c r="M497" s="34" t="s">
        <v>147</v>
      </c>
      <c r="N497" s="39">
        <v>19.2</v>
      </c>
      <c r="O497" s="34" t="s">
        <v>147</v>
      </c>
      <c r="P497" s="39">
        <v>40.700000000000003</v>
      </c>
      <c r="Q497" s="34" t="s">
        <v>138</v>
      </c>
      <c r="R497" s="34">
        <v>5</v>
      </c>
      <c r="S497" s="34" t="s">
        <v>223</v>
      </c>
      <c r="T497" s="35" t="s">
        <v>141</v>
      </c>
      <c r="U497" s="35" t="s">
        <v>142</v>
      </c>
    </row>
    <row r="498" spans="2:21" ht="12" customHeight="1">
      <c r="B498" s="33" t="s">
        <v>1548</v>
      </c>
      <c r="C498" s="34" t="s">
        <v>1429</v>
      </c>
      <c r="D498" s="35" t="s">
        <v>1549</v>
      </c>
      <c r="E498" s="35" t="s">
        <v>1550</v>
      </c>
      <c r="F498" s="36" t="s">
        <v>146</v>
      </c>
      <c r="G498" s="34" t="s">
        <v>136</v>
      </c>
      <c r="H498" s="35" t="s">
        <v>155</v>
      </c>
      <c r="I498" s="37">
        <v>62.464249512670563</v>
      </c>
      <c r="J498" s="36" t="s">
        <v>147</v>
      </c>
      <c r="K498" s="38">
        <v>95</v>
      </c>
      <c r="L498" s="39">
        <v>10.8</v>
      </c>
      <c r="M498" s="34" t="s">
        <v>147</v>
      </c>
      <c r="N498" s="39">
        <v>19.3</v>
      </c>
      <c r="O498" s="34" t="s">
        <v>147</v>
      </c>
      <c r="P498" s="39">
        <v>54.4</v>
      </c>
      <c r="Q498" s="34" t="s">
        <v>147</v>
      </c>
      <c r="R498" s="39">
        <v>10.5</v>
      </c>
      <c r="S498" s="34" t="s">
        <v>139</v>
      </c>
      <c r="T498" s="35" t="s">
        <v>141</v>
      </c>
      <c r="U498" s="35" t="s">
        <v>313</v>
      </c>
    </row>
    <row r="499" spans="2:21" ht="12" customHeight="1">
      <c r="B499" s="33" t="s">
        <v>1551</v>
      </c>
      <c r="C499" s="34" t="s">
        <v>1429</v>
      </c>
      <c r="D499" s="35" t="s">
        <v>1552</v>
      </c>
      <c r="E499" s="35" t="s">
        <v>1553</v>
      </c>
      <c r="F499" s="36" t="s">
        <v>146</v>
      </c>
      <c r="G499" s="34" t="s">
        <v>136</v>
      </c>
      <c r="H499" s="35" t="s">
        <v>155</v>
      </c>
      <c r="I499" s="37">
        <v>51.64539440203562</v>
      </c>
      <c r="J499" s="36" t="s">
        <v>147</v>
      </c>
      <c r="K499" s="38">
        <v>77.5</v>
      </c>
      <c r="L499" s="39">
        <v>9.8000000000000007</v>
      </c>
      <c r="M499" s="34" t="s">
        <v>138</v>
      </c>
      <c r="N499" s="39">
        <v>20.7</v>
      </c>
      <c r="O499" s="34" t="s">
        <v>147</v>
      </c>
      <c r="P499" s="39">
        <v>37.200000000000003</v>
      </c>
      <c r="Q499" s="34" t="s">
        <v>138</v>
      </c>
      <c r="R499" s="39">
        <v>9.8000000000000007</v>
      </c>
      <c r="S499" s="34" t="s">
        <v>138</v>
      </c>
      <c r="T499" s="35" t="s">
        <v>148</v>
      </c>
      <c r="U499" s="35" t="s">
        <v>142</v>
      </c>
    </row>
    <row r="500" spans="2:21" ht="12" customHeight="1">
      <c r="B500" s="35" t="s">
        <v>1554</v>
      </c>
      <c r="C500" s="34" t="s">
        <v>1429</v>
      </c>
      <c r="D500" s="35" t="s">
        <v>1555</v>
      </c>
      <c r="E500" s="35" t="s">
        <v>1556</v>
      </c>
      <c r="F500" s="34" t="s">
        <v>184</v>
      </c>
      <c r="G500" s="34" t="s">
        <v>194</v>
      </c>
      <c r="H500" s="35" t="s">
        <v>195</v>
      </c>
      <c r="I500" s="37">
        <v>2.3905880000000002</v>
      </c>
      <c r="J500" s="34" t="s">
        <v>138</v>
      </c>
      <c r="K500" s="39">
        <v>65.599999999999994</v>
      </c>
      <c r="L500" s="39">
        <v>8.1</v>
      </c>
      <c r="M500" s="34" t="s">
        <v>138</v>
      </c>
      <c r="N500" s="39">
        <v>18</v>
      </c>
      <c r="O500" s="34" t="s">
        <v>147</v>
      </c>
      <c r="P500" s="39">
        <v>34.5</v>
      </c>
      <c r="Q500" s="34" t="s">
        <v>138</v>
      </c>
      <c r="R500" s="34">
        <v>5</v>
      </c>
      <c r="S500" s="34" t="s">
        <v>147</v>
      </c>
      <c r="T500" s="35" t="s">
        <v>148</v>
      </c>
      <c r="U500" s="35" t="s">
        <v>142</v>
      </c>
    </row>
    <row r="501" spans="2:21" ht="12" customHeight="1">
      <c r="B501" s="33" t="s">
        <v>1557</v>
      </c>
      <c r="C501" s="34" t="s">
        <v>1429</v>
      </c>
      <c r="D501" s="35" t="s">
        <v>1558</v>
      </c>
      <c r="E501" s="35" t="s">
        <v>1559</v>
      </c>
      <c r="F501" s="36" t="s">
        <v>146</v>
      </c>
      <c r="G501" s="34" t="s">
        <v>136</v>
      </c>
      <c r="H501" s="35" t="s">
        <v>137</v>
      </c>
      <c r="I501" s="37">
        <v>65.078691099476444</v>
      </c>
      <c r="J501" s="36" t="s">
        <v>147</v>
      </c>
      <c r="K501" s="38">
        <v>87.7</v>
      </c>
      <c r="L501" s="39">
        <v>12</v>
      </c>
      <c r="M501" s="34" t="s">
        <v>147</v>
      </c>
      <c r="N501" s="39">
        <v>22.2</v>
      </c>
      <c r="O501" s="34" t="s">
        <v>147</v>
      </c>
      <c r="P501" s="39">
        <v>49.7</v>
      </c>
      <c r="Q501" s="34" t="s">
        <v>147</v>
      </c>
      <c r="R501" s="39">
        <v>3.8</v>
      </c>
      <c r="S501" s="34" t="s">
        <v>147</v>
      </c>
      <c r="T501" s="35" t="s">
        <v>148</v>
      </c>
      <c r="U501" s="35" t="s">
        <v>177</v>
      </c>
    </row>
    <row r="502" spans="2:21" ht="12" customHeight="1">
      <c r="B502" s="33" t="s">
        <v>1560</v>
      </c>
      <c r="C502" s="34" t="s">
        <v>1429</v>
      </c>
      <c r="D502" s="35" t="s">
        <v>1561</v>
      </c>
      <c r="E502" s="35" t="s">
        <v>1562</v>
      </c>
      <c r="F502" s="36" t="s">
        <v>135</v>
      </c>
      <c r="G502" s="34" t="s">
        <v>136</v>
      </c>
      <c r="H502" s="35" t="s">
        <v>137</v>
      </c>
      <c r="I502" s="37">
        <v>66.14344632768362</v>
      </c>
      <c r="J502" s="36" t="s">
        <v>147</v>
      </c>
      <c r="K502" s="38">
        <v>87.8</v>
      </c>
      <c r="L502" s="39">
        <v>8.3000000000000007</v>
      </c>
      <c r="M502" s="34" t="s">
        <v>138</v>
      </c>
      <c r="N502" s="39">
        <v>20</v>
      </c>
      <c r="O502" s="34" t="s">
        <v>147</v>
      </c>
      <c r="P502" s="39">
        <v>52</v>
      </c>
      <c r="Q502" s="34" t="s">
        <v>147</v>
      </c>
      <c r="R502" s="39">
        <v>7.5</v>
      </c>
      <c r="S502" s="34" t="s">
        <v>138</v>
      </c>
      <c r="T502" s="35" t="s">
        <v>148</v>
      </c>
      <c r="U502" s="35" t="s">
        <v>313</v>
      </c>
    </row>
    <row r="503" spans="2:21" ht="12" customHeight="1">
      <c r="B503" s="33" t="s">
        <v>1563</v>
      </c>
      <c r="C503" s="34" t="s">
        <v>1429</v>
      </c>
      <c r="D503" s="35" t="s">
        <v>1564</v>
      </c>
      <c r="E503" s="35" t="s">
        <v>1565</v>
      </c>
      <c r="F503" s="36" t="s">
        <v>146</v>
      </c>
      <c r="G503" s="34" t="s">
        <v>136</v>
      </c>
      <c r="H503" s="35" t="s">
        <v>137</v>
      </c>
      <c r="I503" s="37">
        <v>60.641851851851854</v>
      </c>
      <c r="J503" s="36" t="s">
        <v>147</v>
      </c>
      <c r="K503" s="38">
        <v>87.5</v>
      </c>
      <c r="L503" s="39">
        <v>15</v>
      </c>
      <c r="M503" s="34" t="s">
        <v>147</v>
      </c>
      <c r="N503" s="39">
        <v>24.7</v>
      </c>
      <c r="O503" s="34" t="s">
        <v>147</v>
      </c>
      <c r="P503" s="39">
        <v>47.8</v>
      </c>
      <c r="Q503" s="34" t="s">
        <v>147</v>
      </c>
      <c r="R503" s="39">
        <v>0</v>
      </c>
      <c r="S503" s="34" t="s">
        <v>138</v>
      </c>
      <c r="T503" s="35" t="s">
        <v>148</v>
      </c>
      <c r="U503" s="35" t="s">
        <v>142</v>
      </c>
    </row>
    <row r="504" spans="2:21" ht="12" customHeight="1">
      <c r="B504" s="33" t="s">
        <v>1566</v>
      </c>
      <c r="C504" s="34" t="s">
        <v>1429</v>
      </c>
      <c r="D504" s="35" t="s">
        <v>1567</v>
      </c>
      <c r="E504" s="35" t="s">
        <v>1568</v>
      </c>
      <c r="F504" s="36" t="s">
        <v>146</v>
      </c>
      <c r="G504" s="34" t="s">
        <v>136</v>
      </c>
      <c r="H504" s="35" t="s">
        <v>192</v>
      </c>
      <c r="I504" s="37">
        <v>2.959833948339484</v>
      </c>
      <c r="J504" s="36" t="s">
        <v>147</v>
      </c>
      <c r="K504" s="38">
        <v>97.4</v>
      </c>
      <c r="L504" s="39">
        <v>8.3000000000000007</v>
      </c>
      <c r="M504" s="34" t="s">
        <v>138</v>
      </c>
      <c r="N504" s="39">
        <v>25</v>
      </c>
      <c r="O504" s="34" t="s">
        <v>147</v>
      </c>
      <c r="P504" s="39">
        <v>53.6</v>
      </c>
      <c r="Q504" s="34" t="s">
        <v>147</v>
      </c>
      <c r="R504" s="39">
        <v>10.5</v>
      </c>
      <c r="S504" s="34" t="s">
        <v>138</v>
      </c>
      <c r="T504" s="35" t="s">
        <v>170</v>
      </c>
      <c r="U504" s="35" t="s">
        <v>142</v>
      </c>
    </row>
    <row r="505" spans="2:21" ht="12" customHeight="1">
      <c r="B505" s="33" t="s">
        <v>1569</v>
      </c>
      <c r="C505" s="34" t="s">
        <v>1429</v>
      </c>
      <c r="D505" s="35" t="s">
        <v>1570</v>
      </c>
      <c r="E505" s="35" t="s">
        <v>1571</v>
      </c>
      <c r="F505" s="36" t="s">
        <v>146</v>
      </c>
      <c r="G505" s="34" t="s">
        <v>136</v>
      </c>
      <c r="H505" s="35" t="s">
        <v>137</v>
      </c>
      <c r="I505" s="37">
        <v>63.00232695139912</v>
      </c>
      <c r="J505" s="36" t="s">
        <v>147</v>
      </c>
      <c r="K505" s="38">
        <v>97.9</v>
      </c>
      <c r="L505" s="39">
        <v>11.6</v>
      </c>
      <c r="M505" s="34" t="s">
        <v>147</v>
      </c>
      <c r="N505" s="39">
        <v>17.2</v>
      </c>
      <c r="O505" s="34" t="s">
        <v>147</v>
      </c>
      <c r="P505" s="39">
        <v>59.3</v>
      </c>
      <c r="Q505" s="34" t="s">
        <v>147</v>
      </c>
      <c r="R505" s="39">
        <v>9.8000000000000007</v>
      </c>
      <c r="S505" s="34" t="s">
        <v>139</v>
      </c>
      <c r="T505" s="35" t="s">
        <v>141</v>
      </c>
      <c r="U505" s="35" t="s">
        <v>985</v>
      </c>
    </row>
    <row r="506" spans="2:21" ht="12" customHeight="1">
      <c r="B506" s="33" t="s">
        <v>1572</v>
      </c>
      <c r="C506" s="34" t="s">
        <v>1429</v>
      </c>
      <c r="D506" s="35" t="s">
        <v>1573</v>
      </c>
      <c r="E506" s="35" t="s">
        <v>1574</v>
      </c>
      <c r="F506" s="36" t="s">
        <v>146</v>
      </c>
      <c r="G506" s="34" t="s">
        <v>136</v>
      </c>
      <c r="H506" s="35" t="s">
        <v>155</v>
      </c>
      <c r="I506" s="37">
        <v>63.011074380165283</v>
      </c>
      <c r="J506" s="36" t="s">
        <v>147</v>
      </c>
      <c r="K506" s="38">
        <v>97.8</v>
      </c>
      <c r="L506" s="39">
        <v>11.8</v>
      </c>
      <c r="M506" s="34" t="s">
        <v>147</v>
      </c>
      <c r="N506" s="39">
        <v>25</v>
      </c>
      <c r="O506" s="34" t="s">
        <v>147</v>
      </c>
      <c r="P506" s="39">
        <v>55.7</v>
      </c>
      <c r="Q506" s="34" t="s">
        <v>147</v>
      </c>
      <c r="R506" s="39">
        <v>5.3</v>
      </c>
      <c r="S506" s="34" t="s">
        <v>147</v>
      </c>
      <c r="T506" s="35" t="s">
        <v>148</v>
      </c>
      <c r="U506" s="35" t="s">
        <v>142</v>
      </c>
    </row>
    <row r="507" spans="2:21" ht="12" customHeight="1">
      <c r="B507" s="33" t="s">
        <v>1575</v>
      </c>
      <c r="C507" s="34" t="s">
        <v>1429</v>
      </c>
      <c r="D507" s="35" t="s">
        <v>1576</v>
      </c>
      <c r="E507" s="35" t="s">
        <v>1577</v>
      </c>
      <c r="F507" s="36" t="s">
        <v>627</v>
      </c>
      <c r="G507" s="34" t="s">
        <v>136</v>
      </c>
      <c r="H507" s="35" t="s">
        <v>192</v>
      </c>
      <c r="I507" s="37">
        <v>3.15264705882353</v>
      </c>
      <c r="J507" s="36" t="s">
        <v>147</v>
      </c>
      <c r="K507" s="38">
        <v>94</v>
      </c>
      <c r="L507" s="39">
        <v>11.5</v>
      </c>
      <c r="M507" s="34" t="s">
        <v>147</v>
      </c>
      <c r="N507" s="39">
        <v>21.1</v>
      </c>
      <c r="O507" s="34" t="s">
        <v>147</v>
      </c>
      <c r="P507" s="39">
        <v>53.1</v>
      </c>
      <c r="Q507" s="34" t="s">
        <v>147</v>
      </c>
      <c r="R507" s="39">
        <v>8.3000000000000007</v>
      </c>
      <c r="S507" s="34" t="s">
        <v>140</v>
      </c>
      <c r="T507" s="35" t="s">
        <v>141</v>
      </c>
      <c r="U507" s="35" t="s">
        <v>142</v>
      </c>
    </row>
    <row r="508" spans="2:21" ht="12" customHeight="1">
      <c r="B508" s="33" t="s">
        <v>1578</v>
      </c>
      <c r="C508" s="34" t="s">
        <v>1429</v>
      </c>
      <c r="D508" s="35" t="s">
        <v>1579</v>
      </c>
      <c r="E508" s="35" t="s">
        <v>1580</v>
      </c>
      <c r="F508" s="36" t="s">
        <v>146</v>
      </c>
      <c r="G508" s="34" t="s">
        <v>136</v>
      </c>
      <c r="H508" s="35" t="s">
        <v>192</v>
      </c>
      <c r="I508" s="37">
        <v>2.7605649038461531</v>
      </c>
      <c r="J508" s="36" t="s">
        <v>147</v>
      </c>
      <c r="K508" s="38">
        <v>87.2</v>
      </c>
      <c r="L508" s="39">
        <v>13.3</v>
      </c>
      <c r="M508" s="34" t="s">
        <v>147</v>
      </c>
      <c r="N508" s="39">
        <v>21.4</v>
      </c>
      <c r="O508" s="34" t="s">
        <v>147</v>
      </c>
      <c r="P508" s="39">
        <v>45</v>
      </c>
      <c r="Q508" s="34" t="s">
        <v>147</v>
      </c>
      <c r="R508" s="39">
        <v>7.5</v>
      </c>
      <c r="S508" s="34" t="s">
        <v>147</v>
      </c>
      <c r="T508" s="35" t="s">
        <v>166</v>
      </c>
      <c r="U508" s="35" t="s">
        <v>507</v>
      </c>
    </row>
    <row r="509" spans="2:21" ht="12" customHeight="1">
      <c r="B509" s="33" t="s">
        <v>1581</v>
      </c>
      <c r="C509" s="34" t="s">
        <v>1429</v>
      </c>
      <c r="D509" s="35" t="s">
        <v>1582</v>
      </c>
      <c r="E509" s="35" t="s">
        <v>1583</v>
      </c>
      <c r="F509" s="36" t="s">
        <v>146</v>
      </c>
      <c r="G509" s="34" t="s">
        <v>136</v>
      </c>
      <c r="H509" s="35" t="s">
        <v>137</v>
      </c>
      <c r="I509" s="37">
        <v>60.396862745098034</v>
      </c>
      <c r="J509" s="36" t="s">
        <v>147</v>
      </c>
      <c r="K509" s="38">
        <v>91.4</v>
      </c>
      <c r="L509" s="39">
        <v>13.8</v>
      </c>
      <c r="M509" s="34" t="s">
        <v>147</v>
      </c>
      <c r="N509" s="39">
        <v>19.3</v>
      </c>
      <c r="O509" s="34" t="s">
        <v>147</v>
      </c>
      <c r="P509" s="39">
        <v>53</v>
      </c>
      <c r="Q509" s="34" t="s">
        <v>147</v>
      </c>
      <c r="R509" s="39">
        <v>5.3</v>
      </c>
      <c r="S509" s="34" t="s">
        <v>138</v>
      </c>
      <c r="T509" s="35" t="s">
        <v>141</v>
      </c>
      <c r="U509" s="35" t="s">
        <v>142</v>
      </c>
    </row>
    <row r="510" spans="2:21" ht="12" customHeight="1">
      <c r="B510" s="33" t="s">
        <v>1584</v>
      </c>
      <c r="C510" s="34" t="s">
        <v>1429</v>
      </c>
      <c r="D510" s="35" t="s">
        <v>1585</v>
      </c>
      <c r="E510" s="35" t="s">
        <v>1586</v>
      </c>
      <c r="F510" s="36" t="s">
        <v>146</v>
      </c>
      <c r="G510" s="34" t="s">
        <v>136</v>
      </c>
      <c r="H510" s="35" t="s">
        <v>192</v>
      </c>
      <c r="I510" s="37">
        <v>2.6117857142857139</v>
      </c>
      <c r="J510" s="36" t="s">
        <v>147</v>
      </c>
      <c r="K510" s="38">
        <v>85.8</v>
      </c>
      <c r="L510" s="39">
        <v>11.9</v>
      </c>
      <c r="M510" s="34" t="s">
        <v>147</v>
      </c>
      <c r="N510" s="39">
        <v>18</v>
      </c>
      <c r="O510" s="34" t="s">
        <v>147</v>
      </c>
      <c r="P510" s="39">
        <v>52.9</v>
      </c>
      <c r="Q510" s="34" t="s">
        <v>147</v>
      </c>
      <c r="R510" s="39">
        <v>3</v>
      </c>
      <c r="S510" s="34" t="s">
        <v>138</v>
      </c>
      <c r="T510" s="35" t="s">
        <v>166</v>
      </c>
      <c r="U510" s="35" t="s">
        <v>392</v>
      </c>
    </row>
    <row r="511" spans="2:21" ht="12" customHeight="1">
      <c r="B511" s="35" t="s">
        <v>1584</v>
      </c>
      <c r="C511" s="34" t="s">
        <v>1429</v>
      </c>
      <c r="D511" s="35" t="s">
        <v>1585</v>
      </c>
      <c r="E511" s="35" t="s">
        <v>1586</v>
      </c>
      <c r="F511" s="34" t="s">
        <v>146</v>
      </c>
      <c r="G511" s="34" t="s">
        <v>194</v>
      </c>
      <c r="H511" s="35" t="s">
        <v>195</v>
      </c>
      <c r="I511" s="37">
        <v>2.0317129999999999</v>
      </c>
      <c r="J511" s="34" t="s">
        <v>147</v>
      </c>
      <c r="K511" s="39">
        <v>88.1</v>
      </c>
      <c r="L511" s="39">
        <v>11.4</v>
      </c>
      <c r="M511" s="34" t="s">
        <v>147</v>
      </c>
      <c r="N511" s="39">
        <v>25</v>
      </c>
      <c r="O511" s="34" t="s">
        <v>147</v>
      </c>
      <c r="P511" s="39">
        <v>47.7</v>
      </c>
      <c r="Q511" s="34" t="s">
        <v>147</v>
      </c>
      <c r="R511" s="34">
        <v>4</v>
      </c>
      <c r="S511" s="34" t="s">
        <v>223</v>
      </c>
      <c r="T511" s="35" t="s">
        <v>166</v>
      </c>
      <c r="U511" s="35" t="s">
        <v>142</v>
      </c>
    </row>
    <row r="512" spans="2:21" ht="12" customHeight="1">
      <c r="B512" s="33" t="s">
        <v>1587</v>
      </c>
      <c r="C512" s="34" t="s">
        <v>1429</v>
      </c>
      <c r="D512" s="35" t="s">
        <v>1588</v>
      </c>
      <c r="E512" s="35" t="s">
        <v>1589</v>
      </c>
      <c r="F512" s="36" t="s">
        <v>146</v>
      </c>
      <c r="G512" s="34" t="s">
        <v>136</v>
      </c>
      <c r="H512" s="35" t="s">
        <v>137</v>
      </c>
      <c r="I512" s="37">
        <v>60.607368421052634</v>
      </c>
      <c r="J512" s="36" t="s">
        <v>147</v>
      </c>
      <c r="K512" s="38">
        <v>95.1</v>
      </c>
      <c r="L512" s="39">
        <v>10.7</v>
      </c>
      <c r="M512" s="34" t="s">
        <v>147</v>
      </c>
      <c r="N512" s="39">
        <v>15.4</v>
      </c>
      <c r="O512" s="34" t="s">
        <v>138</v>
      </c>
      <c r="P512" s="39">
        <v>60</v>
      </c>
      <c r="Q512" s="34" t="s">
        <v>147</v>
      </c>
      <c r="R512" s="39">
        <v>9</v>
      </c>
      <c r="S512" s="34" t="s">
        <v>138</v>
      </c>
      <c r="T512" s="35" t="s">
        <v>148</v>
      </c>
      <c r="U512" s="35" t="s">
        <v>142</v>
      </c>
    </row>
    <row r="513" spans="2:21" ht="12" customHeight="1">
      <c r="B513" s="33" t="s">
        <v>1590</v>
      </c>
      <c r="C513" s="34" t="s">
        <v>1429</v>
      </c>
      <c r="D513" s="35" t="s">
        <v>1591</v>
      </c>
      <c r="E513" s="35" t="s">
        <v>1592</v>
      </c>
      <c r="F513" s="36" t="s">
        <v>146</v>
      </c>
      <c r="G513" s="34" t="s">
        <v>136</v>
      </c>
      <c r="H513" s="35" t="s">
        <v>192</v>
      </c>
      <c r="I513" s="37">
        <v>3.0759803921568616</v>
      </c>
      <c r="J513" s="36" t="s">
        <v>147</v>
      </c>
      <c r="K513" s="38">
        <v>93.6</v>
      </c>
      <c r="L513" s="39">
        <v>10.7</v>
      </c>
      <c r="M513" s="34" t="s">
        <v>147</v>
      </c>
      <c r="N513" s="39">
        <v>22.1</v>
      </c>
      <c r="O513" s="34" t="s">
        <v>147</v>
      </c>
      <c r="P513" s="39">
        <v>52.5</v>
      </c>
      <c r="Q513" s="34" t="s">
        <v>147</v>
      </c>
      <c r="R513" s="39">
        <v>8.3000000000000007</v>
      </c>
      <c r="S513" s="34" t="s">
        <v>138</v>
      </c>
      <c r="T513" s="35" t="s">
        <v>148</v>
      </c>
      <c r="U513" s="35" t="s">
        <v>142</v>
      </c>
    </row>
    <row r="514" spans="2:21" ht="12" customHeight="1">
      <c r="B514" s="35" t="s">
        <v>1590</v>
      </c>
      <c r="C514" s="34" t="s">
        <v>1429</v>
      </c>
      <c r="D514" s="35" t="s">
        <v>1591</v>
      </c>
      <c r="E514" s="35" t="s">
        <v>1592</v>
      </c>
      <c r="F514" s="34" t="s">
        <v>146</v>
      </c>
      <c r="G514" s="34" t="s">
        <v>194</v>
      </c>
      <c r="H514" s="35" t="s">
        <v>195</v>
      </c>
      <c r="I514" s="37">
        <v>2.5153470000000002</v>
      </c>
      <c r="J514" s="34" t="s">
        <v>139</v>
      </c>
      <c r="K514" s="39">
        <v>52.4</v>
      </c>
      <c r="L514" s="39">
        <v>10.5</v>
      </c>
      <c r="M514" s="34" t="s">
        <v>147</v>
      </c>
      <c r="N514" s="39">
        <v>12.2</v>
      </c>
      <c r="O514" s="34" t="s">
        <v>139</v>
      </c>
      <c r="P514" s="39">
        <v>25.7</v>
      </c>
      <c r="Q514" s="34" t="s">
        <v>140</v>
      </c>
      <c r="R514" s="34">
        <v>4</v>
      </c>
      <c r="S514" s="34" t="s">
        <v>138</v>
      </c>
      <c r="T514" s="35" t="s">
        <v>148</v>
      </c>
      <c r="U514" s="35" t="s">
        <v>142</v>
      </c>
    </row>
    <row r="515" spans="2:21" ht="12" customHeight="1">
      <c r="B515" s="35" t="s">
        <v>1593</v>
      </c>
      <c r="C515" s="34" t="s">
        <v>1429</v>
      </c>
      <c r="D515" s="35" t="s">
        <v>1594</v>
      </c>
      <c r="E515" s="35" t="s">
        <v>1595</v>
      </c>
      <c r="F515" s="34" t="s">
        <v>184</v>
      </c>
      <c r="G515" s="34" t="s">
        <v>194</v>
      </c>
      <c r="H515" s="35" t="s">
        <v>195</v>
      </c>
      <c r="I515" s="37">
        <v>2.861154</v>
      </c>
      <c r="J515" s="34"/>
      <c r="K515" s="39"/>
      <c r="L515" s="39"/>
      <c r="M515" s="34"/>
      <c r="N515" s="39"/>
      <c r="O515" s="34"/>
      <c r="P515" s="39"/>
      <c r="Q515" s="34"/>
      <c r="R515" s="34">
        <v>6</v>
      </c>
      <c r="S515" s="34" t="s">
        <v>223</v>
      </c>
      <c r="T515" s="35" t="s">
        <v>166</v>
      </c>
      <c r="U515" s="35" t="s">
        <v>392</v>
      </c>
    </row>
    <row r="516" spans="2:21" ht="12" customHeight="1">
      <c r="B516" s="33" t="s">
        <v>1596</v>
      </c>
      <c r="C516" s="34" t="s">
        <v>1429</v>
      </c>
      <c r="D516" s="35" t="s">
        <v>1597</v>
      </c>
      <c r="E516" s="35" t="s">
        <v>1598</v>
      </c>
      <c r="F516" s="36" t="s">
        <v>712</v>
      </c>
      <c r="G516" s="34" t="s">
        <v>136</v>
      </c>
      <c r="H516" s="35" t="s">
        <v>192</v>
      </c>
      <c r="I516" s="37">
        <v>2.8460092807424586</v>
      </c>
      <c r="J516" s="36" t="s">
        <v>147</v>
      </c>
      <c r="K516" s="38">
        <v>95.6</v>
      </c>
      <c r="L516" s="39">
        <v>12.6</v>
      </c>
      <c r="M516" s="34" t="s">
        <v>147</v>
      </c>
      <c r="N516" s="39">
        <v>24</v>
      </c>
      <c r="O516" s="34" t="s">
        <v>147</v>
      </c>
      <c r="P516" s="39">
        <v>47.7</v>
      </c>
      <c r="Q516" s="34" t="s">
        <v>147</v>
      </c>
      <c r="R516" s="39">
        <v>11.3</v>
      </c>
      <c r="S516" s="34" t="s">
        <v>147</v>
      </c>
      <c r="T516" s="35" t="s">
        <v>148</v>
      </c>
      <c r="U516" s="35" t="s">
        <v>467</v>
      </c>
    </row>
    <row r="517" spans="2:21" ht="12" customHeight="1">
      <c r="B517" s="33" t="s">
        <v>1599</v>
      </c>
      <c r="C517" s="34" t="s">
        <v>1429</v>
      </c>
      <c r="D517" s="35" t="s">
        <v>1600</v>
      </c>
      <c r="E517" s="35" t="s">
        <v>1601</v>
      </c>
      <c r="F517" s="36" t="s">
        <v>782</v>
      </c>
      <c r="G517" s="34" t="s">
        <v>136</v>
      </c>
      <c r="H517" s="35" t="s">
        <v>192</v>
      </c>
      <c r="I517" s="37">
        <v>2.8577953410981713</v>
      </c>
      <c r="J517" s="36" t="s">
        <v>147</v>
      </c>
      <c r="K517" s="38">
        <v>81.8</v>
      </c>
      <c r="L517" s="39">
        <v>11.7</v>
      </c>
      <c r="M517" s="34" t="s">
        <v>147</v>
      </c>
      <c r="N517" s="39">
        <v>19.7</v>
      </c>
      <c r="O517" s="34" t="s">
        <v>147</v>
      </c>
      <c r="P517" s="39">
        <v>43.6</v>
      </c>
      <c r="Q517" s="34" t="s">
        <v>147</v>
      </c>
      <c r="R517" s="39">
        <v>6.8</v>
      </c>
      <c r="S517" s="34" t="s">
        <v>139</v>
      </c>
      <c r="T517" s="35" t="s">
        <v>141</v>
      </c>
      <c r="U517" s="35" t="s">
        <v>467</v>
      </c>
    </row>
    <row r="518" spans="2:21" ht="12" customHeight="1">
      <c r="B518" s="33" t="s">
        <v>1602</v>
      </c>
      <c r="C518" s="34" t="s">
        <v>1429</v>
      </c>
      <c r="D518" s="35" t="s">
        <v>1603</v>
      </c>
      <c r="E518" s="35" t="s">
        <v>1604</v>
      </c>
      <c r="F518" s="36" t="s">
        <v>146</v>
      </c>
      <c r="G518" s="34" t="s">
        <v>136</v>
      </c>
      <c r="H518" s="35" t="s">
        <v>137</v>
      </c>
      <c r="I518" s="37">
        <v>64.690796460176998</v>
      </c>
      <c r="J518" s="36" t="s">
        <v>147</v>
      </c>
      <c r="K518" s="38">
        <v>91.3</v>
      </c>
      <c r="L518" s="39">
        <v>12.7</v>
      </c>
      <c r="M518" s="34" t="s">
        <v>147</v>
      </c>
      <c r="N518" s="39">
        <v>17.899999999999999</v>
      </c>
      <c r="O518" s="34" t="s">
        <v>147</v>
      </c>
      <c r="P518" s="39">
        <v>59.2</v>
      </c>
      <c r="Q518" s="34" t="s">
        <v>147</v>
      </c>
      <c r="R518" s="39">
        <v>1.5</v>
      </c>
      <c r="S518" s="34" t="s">
        <v>139</v>
      </c>
      <c r="T518" s="35" t="s">
        <v>141</v>
      </c>
      <c r="U518" s="35" t="s">
        <v>142</v>
      </c>
    </row>
    <row r="519" spans="2:21" ht="12" customHeight="1">
      <c r="B519" s="35" t="s">
        <v>1605</v>
      </c>
      <c r="C519" s="34" t="s">
        <v>1429</v>
      </c>
      <c r="D519" s="35" t="s">
        <v>1606</v>
      </c>
      <c r="E519" s="35" t="s">
        <v>1607</v>
      </c>
      <c r="F519" s="34" t="s">
        <v>146</v>
      </c>
      <c r="G519" s="34" t="s">
        <v>194</v>
      </c>
      <c r="H519" s="35" t="s">
        <v>195</v>
      </c>
      <c r="I519" s="37">
        <v>1.6216539999999999</v>
      </c>
      <c r="J519" s="34"/>
      <c r="K519" s="39"/>
      <c r="L519" s="39"/>
      <c r="M519" s="34"/>
      <c r="N519" s="39"/>
      <c r="O519" s="34"/>
      <c r="P519" s="39"/>
      <c r="Q519" s="34"/>
      <c r="R519" s="34">
        <v>2</v>
      </c>
      <c r="S519" s="34"/>
      <c r="T519" s="35" t="s">
        <v>223</v>
      </c>
      <c r="U519" s="35"/>
    </row>
    <row r="520" spans="2:21" ht="12" customHeight="1">
      <c r="B520" s="33" t="s">
        <v>1608</v>
      </c>
      <c r="C520" s="34" t="s">
        <v>1429</v>
      </c>
      <c r="D520" s="35" t="s">
        <v>1609</v>
      </c>
      <c r="E520" s="35" t="s">
        <v>1610</v>
      </c>
      <c r="F520" s="36" t="s">
        <v>146</v>
      </c>
      <c r="G520" s="34" t="s">
        <v>136</v>
      </c>
      <c r="H520" s="35" t="s">
        <v>192</v>
      </c>
      <c r="I520" s="37"/>
      <c r="J520" s="36" t="s">
        <v>223</v>
      </c>
      <c r="K520" s="38"/>
      <c r="L520" s="39"/>
      <c r="M520" s="34"/>
      <c r="N520" s="39"/>
      <c r="O520" s="34"/>
      <c r="P520" s="39"/>
      <c r="Q520" s="34"/>
      <c r="R520" s="39"/>
      <c r="S520" s="34" t="s">
        <v>140</v>
      </c>
      <c r="T520" s="35" t="s">
        <v>170</v>
      </c>
      <c r="U520" s="35" t="s">
        <v>235</v>
      </c>
    </row>
    <row r="521" spans="2:21" ht="12" customHeight="1">
      <c r="B521" s="33" t="s">
        <v>1611</v>
      </c>
      <c r="C521" s="34" t="s">
        <v>1429</v>
      </c>
      <c r="D521" s="35" t="s">
        <v>1408</v>
      </c>
      <c r="E521" s="35" t="s">
        <v>1409</v>
      </c>
      <c r="F521" s="36" t="s">
        <v>627</v>
      </c>
      <c r="G521" s="34" t="s">
        <v>136</v>
      </c>
      <c r="H521" s="35" t="s">
        <v>192</v>
      </c>
      <c r="I521" s="37">
        <v>3.1935365853658535</v>
      </c>
      <c r="J521" s="36" t="s">
        <v>147</v>
      </c>
      <c r="K521" s="38">
        <v>83.8</v>
      </c>
      <c r="L521" s="39">
        <v>8.4</v>
      </c>
      <c r="M521" s="34" t="s">
        <v>138</v>
      </c>
      <c r="N521" s="39">
        <v>21</v>
      </c>
      <c r="O521" s="34" t="s">
        <v>147</v>
      </c>
      <c r="P521" s="39">
        <v>46.1</v>
      </c>
      <c r="Q521" s="34" t="s">
        <v>147</v>
      </c>
      <c r="R521" s="39">
        <v>8.3000000000000007</v>
      </c>
      <c r="S521" s="34" t="s">
        <v>138</v>
      </c>
      <c r="T521" s="35" t="s">
        <v>148</v>
      </c>
      <c r="U521" s="35" t="s">
        <v>142</v>
      </c>
    </row>
    <row r="522" spans="2:21" ht="12" customHeight="1">
      <c r="B522" s="35" t="s">
        <v>1612</v>
      </c>
      <c r="C522" s="34" t="s">
        <v>1429</v>
      </c>
      <c r="D522" s="35" t="s">
        <v>1613</v>
      </c>
      <c r="E522" s="35" t="s">
        <v>1614</v>
      </c>
      <c r="F522" s="34" t="s">
        <v>146</v>
      </c>
      <c r="G522" s="34" t="s">
        <v>194</v>
      </c>
      <c r="H522" s="35" t="s">
        <v>195</v>
      </c>
      <c r="I522" s="37">
        <v>2.092333</v>
      </c>
      <c r="J522" s="34" t="s">
        <v>139</v>
      </c>
      <c r="K522" s="39">
        <v>51.4</v>
      </c>
      <c r="L522" s="39">
        <v>8.1999999999999993</v>
      </c>
      <c r="M522" s="34" t="s">
        <v>138</v>
      </c>
      <c r="N522" s="39">
        <v>10.5</v>
      </c>
      <c r="O522" s="34" t="s">
        <v>140</v>
      </c>
      <c r="P522" s="39">
        <v>30.7</v>
      </c>
      <c r="Q522" s="34" t="s">
        <v>139</v>
      </c>
      <c r="R522" s="34">
        <v>2</v>
      </c>
      <c r="S522" s="34" t="s">
        <v>138</v>
      </c>
      <c r="T522" s="35" t="s">
        <v>170</v>
      </c>
      <c r="U522" s="35" t="s">
        <v>142</v>
      </c>
    </row>
    <row r="523" spans="2:21" ht="12" customHeight="1">
      <c r="B523" s="35" t="s">
        <v>1615</v>
      </c>
      <c r="C523" s="34" t="s">
        <v>1429</v>
      </c>
      <c r="D523" s="35" t="s">
        <v>1616</v>
      </c>
      <c r="E523" s="35" t="s">
        <v>1617</v>
      </c>
      <c r="F523" s="34" t="s">
        <v>518</v>
      </c>
      <c r="G523" s="34" t="s">
        <v>194</v>
      </c>
      <c r="H523" s="35" t="s">
        <v>195</v>
      </c>
      <c r="I523" s="37">
        <v>1.9194040000000001</v>
      </c>
      <c r="J523" s="34" t="s">
        <v>147</v>
      </c>
      <c r="K523" s="39">
        <v>94.9</v>
      </c>
      <c r="L523" s="39">
        <v>9.5</v>
      </c>
      <c r="M523" s="34" t="s">
        <v>138</v>
      </c>
      <c r="N523" s="39">
        <v>15.8</v>
      </c>
      <c r="O523" s="34" t="s">
        <v>138</v>
      </c>
      <c r="P523" s="39">
        <v>58.6</v>
      </c>
      <c r="Q523" s="34" t="s">
        <v>147</v>
      </c>
      <c r="R523" s="34">
        <v>11</v>
      </c>
      <c r="S523" s="34" t="s">
        <v>147</v>
      </c>
      <c r="T523" s="35" t="s">
        <v>170</v>
      </c>
      <c r="U523" s="35" t="s">
        <v>142</v>
      </c>
    </row>
    <row r="524" spans="2:21" ht="12" customHeight="1">
      <c r="B524" s="35" t="s">
        <v>1618</v>
      </c>
      <c r="C524" s="34" t="s">
        <v>1429</v>
      </c>
      <c r="D524" s="35" t="s">
        <v>1619</v>
      </c>
      <c r="E524" s="35" t="s">
        <v>1620</v>
      </c>
      <c r="F524" s="34" t="s">
        <v>518</v>
      </c>
      <c r="G524" s="34" t="s">
        <v>194</v>
      </c>
      <c r="H524" s="35" t="s">
        <v>195</v>
      </c>
      <c r="I524" s="37">
        <v>1.9326749999999999</v>
      </c>
      <c r="J524" s="34" t="s">
        <v>147</v>
      </c>
      <c r="K524" s="39">
        <v>85.6</v>
      </c>
      <c r="L524" s="39">
        <v>8.6999999999999993</v>
      </c>
      <c r="M524" s="34" t="s">
        <v>138</v>
      </c>
      <c r="N524" s="39">
        <v>15.9</v>
      </c>
      <c r="O524" s="34" t="s">
        <v>138</v>
      </c>
      <c r="P524" s="39">
        <v>51</v>
      </c>
      <c r="Q524" s="34" t="s">
        <v>147</v>
      </c>
      <c r="R524" s="34">
        <v>10</v>
      </c>
      <c r="S524" s="34" t="s">
        <v>138</v>
      </c>
      <c r="T524" s="35" t="s">
        <v>170</v>
      </c>
      <c r="U524" s="35" t="s">
        <v>142</v>
      </c>
    </row>
    <row r="525" spans="2:21" ht="12" customHeight="1">
      <c r="B525" s="35" t="s">
        <v>1621</v>
      </c>
      <c r="C525" s="34" t="s">
        <v>1429</v>
      </c>
      <c r="D525" s="35" t="s">
        <v>1622</v>
      </c>
      <c r="E525" s="35" t="s">
        <v>1623</v>
      </c>
      <c r="F525" s="34" t="s">
        <v>782</v>
      </c>
      <c r="G525" s="34" t="s">
        <v>194</v>
      </c>
      <c r="H525" s="35" t="s">
        <v>195</v>
      </c>
      <c r="I525" s="37">
        <v>1.9608030000000001</v>
      </c>
      <c r="J525" s="34" t="s">
        <v>138</v>
      </c>
      <c r="K525" s="39">
        <v>59.1</v>
      </c>
      <c r="L525" s="39">
        <v>8.1</v>
      </c>
      <c r="M525" s="34" t="s">
        <v>138</v>
      </c>
      <c r="N525" s="39">
        <v>11.7</v>
      </c>
      <c r="O525" s="34" t="s">
        <v>139</v>
      </c>
      <c r="P525" s="39">
        <v>36.299999999999997</v>
      </c>
      <c r="Q525" s="34" t="s">
        <v>138</v>
      </c>
      <c r="R525" s="34">
        <v>3</v>
      </c>
      <c r="S525" s="34" t="s">
        <v>139</v>
      </c>
      <c r="T525" s="35" t="s">
        <v>141</v>
      </c>
      <c r="U525" s="35" t="s">
        <v>228</v>
      </c>
    </row>
    <row r="526" spans="2:21" ht="12" customHeight="1">
      <c r="B526" s="35" t="s">
        <v>1624</v>
      </c>
      <c r="C526" s="34" t="s">
        <v>1429</v>
      </c>
      <c r="D526" s="35" t="s">
        <v>1625</v>
      </c>
      <c r="E526" s="35" t="s">
        <v>1626</v>
      </c>
      <c r="F526" s="34" t="s">
        <v>184</v>
      </c>
      <c r="G526" s="34" t="s">
        <v>194</v>
      </c>
      <c r="H526" s="35" t="s">
        <v>195</v>
      </c>
      <c r="I526" s="37">
        <v>1.9748540000000001</v>
      </c>
      <c r="J526" s="34" t="s">
        <v>139</v>
      </c>
      <c r="K526" s="39">
        <v>52.4</v>
      </c>
      <c r="L526" s="39">
        <v>9.8000000000000007</v>
      </c>
      <c r="M526" s="34" t="s">
        <v>138</v>
      </c>
      <c r="N526" s="39">
        <v>13.6</v>
      </c>
      <c r="O526" s="34" t="s">
        <v>138</v>
      </c>
      <c r="P526" s="39">
        <v>26</v>
      </c>
      <c r="Q526" s="34" t="s">
        <v>140</v>
      </c>
      <c r="R526" s="34">
        <v>3</v>
      </c>
      <c r="S526" s="34" t="s">
        <v>138</v>
      </c>
      <c r="T526" s="35" t="s">
        <v>148</v>
      </c>
      <c r="U526" s="35" t="s">
        <v>142</v>
      </c>
    </row>
    <row r="527" spans="2:21" ht="12" customHeight="1">
      <c r="B527" s="35" t="s">
        <v>1627</v>
      </c>
      <c r="C527" s="34" t="s">
        <v>1429</v>
      </c>
      <c r="D527" s="35" t="s">
        <v>1628</v>
      </c>
      <c r="E527" s="35" t="s">
        <v>1629</v>
      </c>
      <c r="F527" s="34" t="s">
        <v>135</v>
      </c>
      <c r="G527" s="34" t="s">
        <v>194</v>
      </c>
      <c r="H527" s="35" t="s">
        <v>195</v>
      </c>
      <c r="I527" s="37">
        <v>2.405621</v>
      </c>
      <c r="J527" s="34" t="s">
        <v>139</v>
      </c>
      <c r="K527" s="39">
        <v>49.7</v>
      </c>
      <c r="L527" s="39">
        <v>7.8</v>
      </c>
      <c r="M527" s="34" t="s">
        <v>139</v>
      </c>
      <c r="N527" s="39">
        <v>11.5</v>
      </c>
      <c r="O527" s="34" t="s">
        <v>139</v>
      </c>
      <c r="P527" s="39">
        <v>29.4</v>
      </c>
      <c r="Q527" s="34" t="s">
        <v>139</v>
      </c>
      <c r="R527" s="34">
        <v>1</v>
      </c>
      <c r="S527" s="34" t="s">
        <v>139</v>
      </c>
      <c r="T527" s="35" t="s">
        <v>141</v>
      </c>
      <c r="U527" s="35" t="s">
        <v>467</v>
      </c>
    </row>
    <row r="528" spans="2:21" ht="12" customHeight="1">
      <c r="B528" s="35" t="s">
        <v>1630</v>
      </c>
      <c r="C528" s="34" t="s">
        <v>1429</v>
      </c>
      <c r="D528" s="35" t="s">
        <v>1631</v>
      </c>
      <c r="E528" s="35" t="s">
        <v>1632</v>
      </c>
      <c r="F528" s="34" t="s">
        <v>184</v>
      </c>
      <c r="G528" s="34" t="s">
        <v>194</v>
      </c>
      <c r="H528" s="35" t="s">
        <v>195</v>
      </c>
      <c r="I528" s="37">
        <v>2.6156060000000001</v>
      </c>
      <c r="J528" s="34" t="s">
        <v>138</v>
      </c>
      <c r="K528" s="39">
        <v>57.4</v>
      </c>
      <c r="L528" s="39">
        <v>10</v>
      </c>
      <c r="M528" s="34" t="s">
        <v>138</v>
      </c>
      <c r="N528" s="39">
        <v>16.399999999999999</v>
      </c>
      <c r="O528" s="34" t="s">
        <v>138</v>
      </c>
      <c r="P528" s="39">
        <v>29</v>
      </c>
      <c r="Q528" s="34" t="s">
        <v>139</v>
      </c>
      <c r="R528" s="34">
        <v>2</v>
      </c>
      <c r="S528" s="34" t="s">
        <v>138</v>
      </c>
      <c r="T528" s="35" t="s">
        <v>148</v>
      </c>
      <c r="U528" s="35" t="s">
        <v>142</v>
      </c>
    </row>
    <row r="529" spans="2:21" ht="12" customHeight="1">
      <c r="B529" s="35" t="s">
        <v>1633</v>
      </c>
      <c r="C529" s="34" t="s">
        <v>1429</v>
      </c>
      <c r="D529" s="35" t="s">
        <v>1634</v>
      </c>
      <c r="E529" s="35" t="s">
        <v>1635</v>
      </c>
      <c r="F529" s="34" t="s">
        <v>135</v>
      </c>
      <c r="G529" s="34" t="s">
        <v>194</v>
      </c>
      <c r="H529" s="35" t="s">
        <v>195</v>
      </c>
      <c r="I529" s="37">
        <v>3.920134</v>
      </c>
      <c r="J529" s="34" t="s">
        <v>147</v>
      </c>
      <c r="K529" s="39">
        <v>80.3</v>
      </c>
      <c r="L529" s="39">
        <v>9</v>
      </c>
      <c r="M529" s="34" t="s">
        <v>138</v>
      </c>
      <c r="N529" s="39">
        <v>23.5</v>
      </c>
      <c r="O529" s="34" t="s">
        <v>147</v>
      </c>
      <c r="P529" s="39">
        <v>45.8</v>
      </c>
      <c r="Q529" s="34" t="s">
        <v>147</v>
      </c>
      <c r="R529" s="34">
        <v>2</v>
      </c>
      <c r="S529" s="34" t="s">
        <v>147</v>
      </c>
      <c r="T529" s="35" t="s">
        <v>148</v>
      </c>
      <c r="U529" s="35" t="s">
        <v>142</v>
      </c>
    </row>
    <row r="530" spans="2:21" ht="12" customHeight="1">
      <c r="B530" s="35" t="s">
        <v>1636</v>
      </c>
      <c r="C530" s="34" t="s">
        <v>1429</v>
      </c>
      <c r="D530" s="35" t="s">
        <v>1637</v>
      </c>
      <c r="E530" s="35" t="s">
        <v>1638</v>
      </c>
      <c r="F530" s="34" t="s">
        <v>518</v>
      </c>
      <c r="G530" s="34" t="s">
        <v>194</v>
      </c>
      <c r="H530" s="35" t="s">
        <v>195</v>
      </c>
      <c r="I530" s="37">
        <v>1.7799970000000001</v>
      </c>
      <c r="J530" s="34" t="s">
        <v>139</v>
      </c>
      <c r="K530" s="39">
        <v>52.7</v>
      </c>
      <c r="L530" s="39">
        <v>6.4</v>
      </c>
      <c r="M530" s="34" t="s">
        <v>140</v>
      </c>
      <c r="N530" s="39">
        <v>12</v>
      </c>
      <c r="O530" s="34" t="s">
        <v>139</v>
      </c>
      <c r="P530" s="39">
        <v>30.3</v>
      </c>
      <c r="Q530" s="34" t="s">
        <v>139</v>
      </c>
      <c r="R530" s="34">
        <v>4</v>
      </c>
      <c r="S530" s="34" t="s">
        <v>139</v>
      </c>
      <c r="T530" s="35" t="s">
        <v>141</v>
      </c>
      <c r="U530" s="35" t="s">
        <v>1639</v>
      </c>
    </row>
    <row r="531" spans="2:21" ht="12" customHeight="1">
      <c r="B531" s="35" t="s">
        <v>1640</v>
      </c>
      <c r="C531" s="34" t="s">
        <v>1429</v>
      </c>
      <c r="D531" s="35" t="s">
        <v>1641</v>
      </c>
      <c r="E531" s="35" t="s">
        <v>1642</v>
      </c>
      <c r="F531" s="34" t="s">
        <v>184</v>
      </c>
      <c r="G531" s="34" t="s">
        <v>194</v>
      </c>
      <c r="H531" s="35" t="s">
        <v>195</v>
      </c>
      <c r="I531" s="37">
        <v>2.6058829999999999</v>
      </c>
      <c r="J531" s="34" t="s">
        <v>147</v>
      </c>
      <c r="K531" s="39">
        <v>101.3</v>
      </c>
      <c r="L531" s="39">
        <v>12.2</v>
      </c>
      <c r="M531" s="34" t="s">
        <v>147</v>
      </c>
      <c r="N531" s="39">
        <v>23.4</v>
      </c>
      <c r="O531" s="34" t="s">
        <v>147</v>
      </c>
      <c r="P531" s="39">
        <v>54.7</v>
      </c>
      <c r="Q531" s="34" t="s">
        <v>147</v>
      </c>
      <c r="R531" s="34">
        <v>11</v>
      </c>
      <c r="S531" s="34" t="s">
        <v>147</v>
      </c>
      <c r="T531" s="35" t="s">
        <v>273</v>
      </c>
      <c r="U531" s="35" t="s">
        <v>142</v>
      </c>
    </row>
    <row r="532" spans="2:21" ht="12" customHeight="1">
      <c r="B532" s="35" t="s">
        <v>1643</v>
      </c>
      <c r="C532" s="34" t="s">
        <v>1429</v>
      </c>
      <c r="D532" s="35" t="s">
        <v>1644</v>
      </c>
      <c r="E532" s="35" t="s">
        <v>1645</v>
      </c>
      <c r="F532" s="34" t="s">
        <v>146</v>
      </c>
      <c r="G532" s="34" t="s">
        <v>194</v>
      </c>
      <c r="H532" s="35" t="s">
        <v>195</v>
      </c>
      <c r="I532" s="37">
        <v>2.495803</v>
      </c>
      <c r="J532" s="34" t="s">
        <v>147</v>
      </c>
      <c r="K532" s="39">
        <v>85.5</v>
      </c>
      <c r="L532" s="39">
        <v>10.1</v>
      </c>
      <c r="M532" s="34" t="s">
        <v>138</v>
      </c>
      <c r="N532" s="39">
        <v>16.2</v>
      </c>
      <c r="O532" s="34" t="s">
        <v>138</v>
      </c>
      <c r="P532" s="39">
        <v>48.2</v>
      </c>
      <c r="Q532" s="34" t="s">
        <v>147</v>
      </c>
      <c r="R532" s="34">
        <v>11</v>
      </c>
      <c r="S532" s="34" t="s">
        <v>147</v>
      </c>
      <c r="T532" s="35" t="s">
        <v>148</v>
      </c>
      <c r="U532" s="35" t="s">
        <v>142</v>
      </c>
    </row>
    <row r="533" spans="2:21" ht="12" customHeight="1">
      <c r="B533" s="35" t="s">
        <v>1646</v>
      </c>
      <c r="C533" s="34" t="s">
        <v>1429</v>
      </c>
      <c r="D533" s="35" t="s">
        <v>1647</v>
      </c>
      <c r="E533" s="35" t="s">
        <v>1648</v>
      </c>
      <c r="F533" s="34" t="s">
        <v>184</v>
      </c>
      <c r="G533" s="34" t="s">
        <v>194</v>
      </c>
      <c r="H533" s="35" t="s">
        <v>195</v>
      </c>
      <c r="I533" s="37">
        <v>2.345834</v>
      </c>
      <c r="J533" s="34" t="s">
        <v>138</v>
      </c>
      <c r="K533" s="39">
        <v>58.8</v>
      </c>
      <c r="L533" s="39">
        <v>10.4</v>
      </c>
      <c r="M533" s="34" t="s">
        <v>138</v>
      </c>
      <c r="N533" s="39">
        <v>18.3</v>
      </c>
      <c r="O533" s="34" t="s">
        <v>147</v>
      </c>
      <c r="P533" s="39">
        <v>27.1</v>
      </c>
      <c r="Q533" s="34" t="s">
        <v>139</v>
      </c>
      <c r="R533" s="34">
        <v>3</v>
      </c>
      <c r="S533" s="34" t="s">
        <v>138</v>
      </c>
      <c r="T533" s="35" t="s">
        <v>148</v>
      </c>
      <c r="U533" s="35" t="s">
        <v>142</v>
      </c>
    </row>
    <row r="534" spans="2:21" ht="12" customHeight="1">
      <c r="B534" s="35" t="s">
        <v>1649</v>
      </c>
      <c r="C534" s="34" t="s">
        <v>1429</v>
      </c>
      <c r="D534" s="35" t="s">
        <v>1650</v>
      </c>
      <c r="E534" s="35" t="s">
        <v>1651</v>
      </c>
      <c r="F534" s="34" t="s">
        <v>146</v>
      </c>
      <c r="G534" s="34" t="s">
        <v>194</v>
      </c>
      <c r="H534" s="35" t="s">
        <v>195</v>
      </c>
      <c r="I534" s="37">
        <v>1.849915</v>
      </c>
      <c r="J534" s="34" t="s">
        <v>147</v>
      </c>
      <c r="K534" s="39">
        <v>76.900000000000006</v>
      </c>
      <c r="L534" s="39">
        <v>7.1</v>
      </c>
      <c r="M534" s="34" t="s">
        <v>139</v>
      </c>
      <c r="N534" s="39">
        <v>18.8</v>
      </c>
      <c r="O534" s="34" t="s">
        <v>147</v>
      </c>
      <c r="P534" s="39">
        <v>46</v>
      </c>
      <c r="Q534" s="34" t="s">
        <v>147</v>
      </c>
      <c r="R534" s="34">
        <v>5</v>
      </c>
      <c r="S534" s="34" t="s">
        <v>147</v>
      </c>
      <c r="T534" s="35" t="s">
        <v>148</v>
      </c>
      <c r="U534" s="35" t="s">
        <v>228</v>
      </c>
    </row>
    <row r="535" spans="2:21" ht="12" customHeight="1">
      <c r="B535" s="35" t="s">
        <v>1652</v>
      </c>
      <c r="C535" s="34" t="s">
        <v>1429</v>
      </c>
      <c r="D535" s="35" t="s">
        <v>1653</v>
      </c>
      <c r="E535" s="35" t="s">
        <v>1654</v>
      </c>
      <c r="F535" s="34" t="s">
        <v>518</v>
      </c>
      <c r="G535" s="34" t="s">
        <v>194</v>
      </c>
      <c r="H535" s="35" t="s">
        <v>195</v>
      </c>
      <c r="I535" s="37">
        <v>1.9159649999999999</v>
      </c>
      <c r="J535" s="34" t="s">
        <v>140</v>
      </c>
      <c r="K535" s="39">
        <v>41.3</v>
      </c>
      <c r="L535" s="39">
        <v>8.6</v>
      </c>
      <c r="M535" s="34" t="s">
        <v>138</v>
      </c>
      <c r="N535" s="39">
        <v>10.7</v>
      </c>
      <c r="O535" s="34" t="s">
        <v>140</v>
      </c>
      <c r="P535" s="39">
        <v>22</v>
      </c>
      <c r="Q535" s="34" t="s">
        <v>140</v>
      </c>
      <c r="R535" s="34">
        <v>0</v>
      </c>
      <c r="S535" s="34" t="s">
        <v>139</v>
      </c>
      <c r="T535" s="35" t="s">
        <v>141</v>
      </c>
      <c r="U535" s="35" t="s">
        <v>778</v>
      </c>
    </row>
    <row r="536" spans="2:21" ht="12" customHeight="1">
      <c r="B536" s="35" t="s">
        <v>1655</v>
      </c>
      <c r="C536" s="34" t="s">
        <v>1429</v>
      </c>
      <c r="D536" s="35" t="s">
        <v>1656</v>
      </c>
      <c r="E536" s="35" t="s">
        <v>1657</v>
      </c>
      <c r="F536" s="34" t="s">
        <v>135</v>
      </c>
      <c r="G536" s="34" t="s">
        <v>194</v>
      </c>
      <c r="H536" s="35" t="s">
        <v>195</v>
      </c>
      <c r="I536" s="37">
        <v>3.8309519999999999</v>
      </c>
      <c r="J536" s="34" t="s">
        <v>147</v>
      </c>
      <c r="K536" s="39">
        <v>78.099999999999994</v>
      </c>
      <c r="L536" s="39">
        <v>12.9</v>
      </c>
      <c r="M536" s="34" t="s">
        <v>147</v>
      </c>
      <c r="N536" s="39">
        <v>20.5</v>
      </c>
      <c r="O536" s="34" t="s">
        <v>147</v>
      </c>
      <c r="P536" s="39">
        <v>44.7</v>
      </c>
      <c r="Q536" s="34" t="s">
        <v>147</v>
      </c>
      <c r="R536" s="34">
        <v>0</v>
      </c>
      <c r="S536" s="34" t="s">
        <v>147</v>
      </c>
      <c r="T536" s="35" t="s">
        <v>148</v>
      </c>
      <c r="U536" s="35" t="s">
        <v>142</v>
      </c>
    </row>
    <row r="537" spans="2:21" ht="12" customHeight="1">
      <c r="B537" s="33" t="s">
        <v>1658</v>
      </c>
      <c r="C537" s="34" t="s">
        <v>1659</v>
      </c>
      <c r="D537" s="35" t="s">
        <v>1660</v>
      </c>
      <c r="E537" s="35" t="s">
        <v>1661</v>
      </c>
      <c r="F537" s="36" t="s">
        <v>146</v>
      </c>
      <c r="G537" s="34" t="s">
        <v>136</v>
      </c>
      <c r="H537" s="35" t="s">
        <v>137</v>
      </c>
      <c r="I537" s="37">
        <v>51.624737793851722</v>
      </c>
      <c r="J537" s="36" t="s">
        <v>147</v>
      </c>
      <c r="K537" s="38">
        <v>78.900000000000006</v>
      </c>
      <c r="L537" s="39">
        <v>7.5</v>
      </c>
      <c r="M537" s="34" t="s">
        <v>139</v>
      </c>
      <c r="N537" s="39">
        <v>18</v>
      </c>
      <c r="O537" s="34" t="s">
        <v>147</v>
      </c>
      <c r="P537" s="39">
        <v>48.1</v>
      </c>
      <c r="Q537" s="34" t="s">
        <v>147</v>
      </c>
      <c r="R537" s="39">
        <v>5.3</v>
      </c>
      <c r="S537" s="34" t="s">
        <v>147</v>
      </c>
      <c r="T537" s="35" t="s">
        <v>141</v>
      </c>
      <c r="U537" s="35" t="s">
        <v>142</v>
      </c>
    </row>
    <row r="538" spans="2:21" ht="12" customHeight="1">
      <c r="B538" s="33" t="s">
        <v>1662</v>
      </c>
      <c r="C538" s="34" t="s">
        <v>1659</v>
      </c>
      <c r="D538" s="35" t="s">
        <v>1663</v>
      </c>
      <c r="E538" s="35" t="s">
        <v>1664</v>
      </c>
      <c r="F538" s="36" t="s">
        <v>518</v>
      </c>
      <c r="G538" s="34" t="s">
        <v>136</v>
      </c>
      <c r="H538" s="35" t="s">
        <v>155</v>
      </c>
      <c r="I538" s="37">
        <v>26.209898989898992</v>
      </c>
      <c r="J538" s="36" t="s">
        <v>147</v>
      </c>
      <c r="K538" s="38">
        <v>77.099999999999994</v>
      </c>
      <c r="L538" s="39">
        <v>11.7</v>
      </c>
      <c r="M538" s="34" t="s">
        <v>147</v>
      </c>
      <c r="N538" s="39">
        <v>17.5</v>
      </c>
      <c r="O538" s="34" t="s">
        <v>147</v>
      </c>
      <c r="P538" s="39">
        <v>43.4</v>
      </c>
      <c r="Q538" s="34" t="s">
        <v>147</v>
      </c>
      <c r="R538" s="39">
        <v>4.5</v>
      </c>
      <c r="S538" s="34" t="s">
        <v>139</v>
      </c>
      <c r="T538" s="35" t="s">
        <v>166</v>
      </c>
      <c r="U538" s="35" t="s">
        <v>142</v>
      </c>
    </row>
    <row r="539" spans="2:21" ht="12" customHeight="1">
      <c r="B539" s="33" t="s">
        <v>1665</v>
      </c>
      <c r="C539" s="34" t="s">
        <v>1659</v>
      </c>
      <c r="D539" s="35" t="s">
        <v>1666</v>
      </c>
      <c r="E539" s="35" t="s">
        <v>1667</v>
      </c>
      <c r="F539" s="36" t="s">
        <v>518</v>
      </c>
      <c r="G539" s="34" t="s">
        <v>136</v>
      </c>
      <c r="H539" s="35" t="s">
        <v>137</v>
      </c>
      <c r="I539" s="37">
        <v>57.933084455324355</v>
      </c>
      <c r="J539" s="36" t="s">
        <v>138</v>
      </c>
      <c r="K539" s="38">
        <v>64</v>
      </c>
      <c r="L539" s="39">
        <v>6.3</v>
      </c>
      <c r="M539" s="34" t="s">
        <v>140</v>
      </c>
      <c r="N539" s="39">
        <v>14.4</v>
      </c>
      <c r="O539" s="34" t="s">
        <v>138</v>
      </c>
      <c r="P539" s="39">
        <v>41</v>
      </c>
      <c r="Q539" s="34" t="s">
        <v>147</v>
      </c>
      <c r="R539" s="39">
        <v>2.2999999999999998</v>
      </c>
      <c r="S539" s="34" t="s">
        <v>138</v>
      </c>
      <c r="T539" s="35" t="s">
        <v>170</v>
      </c>
      <c r="U539" s="35" t="s">
        <v>142</v>
      </c>
    </row>
    <row r="540" spans="2:21" ht="12" customHeight="1">
      <c r="B540" s="33" t="s">
        <v>1668</v>
      </c>
      <c r="C540" s="34" t="s">
        <v>1659</v>
      </c>
      <c r="D540" s="35" t="s">
        <v>1669</v>
      </c>
      <c r="E540" s="35" t="s">
        <v>1670</v>
      </c>
      <c r="F540" s="36" t="s">
        <v>518</v>
      </c>
      <c r="G540" s="34" t="s">
        <v>136</v>
      </c>
      <c r="H540" s="35" t="s">
        <v>137</v>
      </c>
      <c r="I540" s="37">
        <v>60.42702517162472</v>
      </c>
      <c r="J540" s="36" t="s">
        <v>147</v>
      </c>
      <c r="K540" s="38">
        <v>101.6</v>
      </c>
      <c r="L540" s="39">
        <v>11.1</v>
      </c>
      <c r="M540" s="34" t="s">
        <v>147</v>
      </c>
      <c r="N540" s="39">
        <v>20</v>
      </c>
      <c r="O540" s="34" t="s">
        <v>147</v>
      </c>
      <c r="P540" s="39">
        <v>60</v>
      </c>
      <c r="Q540" s="34" t="s">
        <v>147</v>
      </c>
      <c r="R540" s="39">
        <v>10.5</v>
      </c>
      <c r="S540" s="34" t="s">
        <v>147</v>
      </c>
      <c r="T540" s="35" t="s">
        <v>170</v>
      </c>
      <c r="U540" s="35" t="s">
        <v>142</v>
      </c>
    </row>
    <row r="541" spans="2:21" ht="12" customHeight="1">
      <c r="B541" s="33" t="s">
        <v>1671</v>
      </c>
      <c r="C541" s="34" t="s">
        <v>1659</v>
      </c>
      <c r="D541" s="35" t="s">
        <v>1672</v>
      </c>
      <c r="E541" s="35" t="s">
        <v>1673</v>
      </c>
      <c r="F541" s="36" t="s">
        <v>518</v>
      </c>
      <c r="G541" s="34" t="s">
        <v>136</v>
      </c>
      <c r="H541" s="35" t="s">
        <v>137</v>
      </c>
      <c r="I541" s="37">
        <v>61.728662420382165</v>
      </c>
      <c r="J541" s="36" t="s">
        <v>147</v>
      </c>
      <c r="K541" s="38">
        <v>81.599999999999994</v>
      </c>
      <c r="L541" s="39">
        <v>12</v>
      </c>
      <c r="M541" s="34" t="s">
        <v>147</v>
      </c>
      <c r="N541" s="39">
        <v>21.5</v>
      </c>
      <c r="O541" s="34" t="s">
        <v>147</v>
      </c>
      <c r="P541" s="39">
        <v>44.3</v>
      </c>
      <c r="Q541" s="34" t="s">
        <v>147</v>
      </c>
      <c r="R541" s="39">
        <v>3.8</v>
      </c>
      <c r="S541" s="34" t="s">
        <v>147</v>
      </c>
      <c r="T541" s="35" t="s">
        <v>148</v>
      </c>
      <c r="U541" s="35" t="s">
        <v>142</v>
      </c>
    </row>
    <row r="542" spans="2:21" ht="12" customHeight="1">
      <c r="B542" s="33" t="s">
        <v>1674</v>
      </c>
      <c r="C542" s="34" t="s">
        <v>1659</v>
      </c>
      <c r="D542" s="35" t="s">
        <v>1675</v>
      </c>
      <c r="E542" s="35" t="s">
        <v>1676</v>
      </c>
      <c r="F542" s="36" t="s">
        <v>518</v>
      </c>
      <c r="G542" s="34" t="s">
        <v>136</v>
      </c>
      <c r="H542" s="35" t="s">
        <v>137</v>
      </c>
      <c r="I542" s="37">
        <v>58.276120857699802</v>
      </c>
      <c r="J542" s="36" t="s">
        <v>147</v>
      </c>
      <c r="K542" s="38">
        <v>97.4</v>
      </c>
      <c r="L542" s="39">
        <v>10.8</v>
      </c>
      <c r="M542" s="34" t="s">
        <v>147</v>
      </c>
      <c r="N542" s="39">
        <v>24.5</v>
      </c>
      <c r="O542" s="34" t="s">
        <v>147</v>
      </c>
      <c r="P542" s="39">
        <v>53.8</v>
      </c>
      <c r="Q542" s="34" t="s">
        <v>147</v>
      </c>
      <c r="R542" s="39">
        <v>8.3000000000000007</v>
      </c>
      <c r="S542" s="34" t="s">
        <v>147</v>
      </c>
      <c r="T542" s="35" t="s">
        <v>273</v>
      </c>
      <c r="U542" s="35" t="s">
        <v>142</v>
      </c>
    </row>
    <row r="543" spans="2:21" ht="12" customHeight="1">
      <c r="B543" s="33" t="s">
        <v>1677</v>
      </c>
      <c r="C543" s="34" t="s">
        <v>1659</v>
      </c>
      <c r="D543" s="35" t="s">
        <v>1678</v>
      </c>
      <c r="E543" s="35" t="s">
        <v>1679</v>
      </c>
      <c r="F543" s="36" t="s">
        <v>518</v>
      </c>
      <c r="G543" s="34" t="s">
        <v>136</v>
      </c>
      <c r="H543" s="35" t="s">
        <v>137</v>
      </c>
      <c r="I543" s="37">
        <v>56.615517241379308</v>
      </c>
      <c r="J543" s="36" t="s">
        <v>147</v>
      </c>
      <c r="K543" s="38">
        <v>70.2</v>
      </c>
      <c r="L543" s="39">
        <v>8</v>
      </c>
      <c r="M543" s="34" t="s">
        <v>139</v>
      </c>
      <c r="N543" s="39">
        <v>12.9</v>
      </c>
      <c r="O543" s="34" t="s">
        <v>139</v>
      </c>
      <c r="P543" s="39">
        <v>46.3</v>
      </c>
      <c r="Q543" s="34" t="s">
        <v>147</v>
      </c>
      <c r="R543" s="39">
        <v>3</v>
      </c>
      <c r="S543" s="34" t="s">
        <v>139</v>
      </c>
      <c r="T543" s="35" t="s">
        <v>141</v>
      </c>
      <c r="U543" s="35" t="s">
        <v>699</v>
      </c>
    </row>
    <row r="544" spans="2:21" ht="12" customHeight="1">
      <c r="B544" s="33" t="s">
        <v>1680</v>
      </c>
      <c r="C544" s="34" t="s">
        <v>1659</v>
      </c>
      <c r="D544" s="35" t="s">
        <v>1681</v>
      </c>
      <c r="E544" s="35" t="s">
        <v>1682</v>
      </c>
      <c r="F544" s="36" t="s">
        <v>602</v>
      </c>
      <c r="G544" s="34" t="s">
        <v>136</v>
      </c>
      <c r="H544" s="35" t="s">
        <v>155</v>
      </c>
      <c r="I544" s="37">
        <v>43.042890528905289</v>
      </c>
      <c r="J544" s="36" t="s">
        <v>147</v>
      </c>
      <c r="K544" s="38">
        <v>88.7</v>
      </c>
      <c r="L544" s="39">
        <v>10.7</v>
      </c>
      <c r="M544" s="34" t="s">
        <v>147</v>
      </c>
      <c r="N544" s="39">
        <v>18.8</v>
      </c>
      <c r="O544" s="34" t="s">
        <v>147</v>
      </c>
      <c r="P544" s="39">
        <v>47.9</v>
      </c>
      <c r="Q544" s="34" t="s">
        <v>147</v>
      </c>
      <c r="R544" s="39">
        <v>11.3</v>
      </c>
      <c r="S544" s="34" t="s">
        <v>138</v>
      </c>
      <c r="T544" s="35" t="s">
        <v>148</v>
      </c>
      <c r="U544" s="35" t="s">
        <v>142</v>
      </c>
    </row>
    <row r="545" spans="2:21" ht="12" customHeight="1">
      <c r="B545" s="33" t="s">
        <v>1683</v>
      </c>
      <c r="C545" s="34" t="s">
        <v>1659</v>
      </c>
      <c r="D545" s="35" t="s">
        <v>1684</v>
      </c>
      <c r="E545" s="35" t="s">
        <v>1685</v>
      </c>
      <c r="F545" s="36" t="s">
        <v>146</v>
      </c>
      <c r="G545" s="34" t="s">
        <v>136</v>
      </c>
      <c r="H545" s="35" t="s">
        <v>137</v>
      </c>
      <c r="I545" s="37">
        <v>54.891287128712875</v>
      </c>
      <c r="J545" s="36" t="s">
        <v>147</v>
      </c>
      <c r="K545" s="38">
        <v>86.2</v>
      </c>
      <c r="L545" s="39">
        <v>8.1</v>
      </c>
      <c r="M545" s="34" t="s">
        <v>138</v>
      </c>
      <c r="N545" s="39">
        <v>18.100000000000001</v>
      </c>
      <c r="O545" s="34" t="s">
        <v>147</v>
      </c>
      <c r="P545" s="39">
        <v>52.5</v>
      </c>
      <c r="Q545" s="34" t="s">
        <v>147</v>
      </c>
      <c r="R545" s="39">
        <v>7.5</v>
      </c>
      <c r="S545" s="34" t="s">
        <v>139</v>
      </c>
      <c r="T545" s="35" t="s">
        <v>199</v>
      </c>
      <c r="U545" s="35" t="s">
        <v>142</v>
      </c>
    </row>
    <row r="546" spans="2:21" ht="12" customHeight="1">
      <c r="B546" s="33" t="s">
        <v>1686</v>
      </c>
      <c r="C546" s="34" t="s">
        <v>1659</v>
      </c>
      <c r="D546" s="35" t="s">
        <v>1687</v>
      </c>
      <c r="E546" s="35" t="s">
        <v>1688</v>
      </c>
      <c r="F546" s="36" t="s">
        <v>602</v>
      </c>
      <c r="G546" s="34" t="s">
        <v>136</v>
      </c>
      <c r="H546" s="35" t="s">
        <v>155</v>
      </c>
      <c r="I546" s="37">
        <v>52.881651090342679</v>
      </c>
      <c r="J546" s="36" t="s">
        <v>147</v>
      </c>
      <c r="K546" s="38">
        <v>76.3</v>
      </c>
      <c r="L546" s="39">
        <v>5</v>
      </c>
      <c r="M546" s="34" t="s">
        <v>140</v>
      </c>
      <c r="N546" s="39">
        <v>17.100000000000001</v>
      </c>
      <c r="O546" s="34" t="s">
        <v>147</v>
      </c>
      <c r="P546" s="39">
        <v>43.7</v>
      </c>
      <c r="Q546" s="34" t="s">
        <v>147</v>
      </c>
      <c r="R546" s="39">
        <v>10.5</v>
      </c>
      <c r="S546" s="34" t="s">
        <v>139</v>
      </c>
      <c r="T546" s="35" t="s">
        <v>141</v>
      </c>
      <c r="U546" s="35" t="s">
        <v>985</v>
      </c>
    </row>
    <row r="547" spans="2:21" ht="12" customHeight="1">
      <c r="B547" s="33" t="s">
        <v>1689</v>
      </c>
      <c r="C547" s="34" t="s">
        <v>1659</v>
      </c>
      <c r="D547" s="35" t="s">
        <v>1690</v>
      </c>
      <c r="E547" s="35" t="s">
        <v>1691</v>
      </c>
      <c r="F547" s="36" t="s">
        <v>518</v>
      </c>
      <c r="G547" s="34" t="s">
        <v>136</v>
      </c>
      <c r="H547" s="35" t="s">
        <v>137</v>
      </c>
      <c r="I547" s="37">
        <v>51.55</v>
      </c>
      <c r="J547" s="36" t="s">
        <v>147</v>
      </c>
      <c r="K547" s="38">
        <v>82.5</v>
      </c>
      <c r="L547" s="39">
        <v>10.7</v>
      </c>
      <c r="M547" s="34" t="s">
        <v>147</v>
      </c>
      <c r="N547" s="39">
        <v>21.8</v>
      </c>
      <c r="O547" s="34" t="s">
        <v>147</v>
      </c>
      <c r="P547" s="39">
        <v>42.5</v>
      </c>
      <c r="Q547" s="34" t="s">
        <v>147</v>
      </c>
      <c r="R547" s="39">
        <v>7.5</v>
      </c>
      <c r="S547" s="34" t="s">
        <v>147</v>
      </c>
      <c r="T547" s="35" t="s">
        <v>148</v>
      </c>
      <c r="U547" s="35" t="s">
        <v>142</v>
      </c>
    </row>
    <row r="548" spans="2:21" ht="12" customHeight="1">
      <c r="B548" s="33" t="s">
        <v>1692</v>
      </c>
      <c r="C548" s="34" t="s">
        <v>1659</v>
      </c>
      <c r="D548" s="35" t="s">
        <v>1693</v>
      </c>
      <c r="E548" s="35" t="s">
        <v>1694</v>
      </c>
      <c r="F548" s="36" t="s">
        <v>518</v>
      </c>
      <c r="G548" s="34" t="s">
        <v>136</v>
      </c>
      <c r="H548" s="35" t="s">
        <v>137</v>
      </c>
      <c r="I548" s="37">
        <v>45.242340425531914</v>
      </c>
      <c r="J548" s="36" t="s">
        <v>139</v>
      </c>
      <c r="K548" s="38">
        <v>50.7</v>
      </c>
      <c r="L548" s="39">
        <v>8.3000000000000007</v>
      </c>
      <c r="M548" s="34" t="s">
        <v>138</v>
      </c>
      <c r="N548" s="39">
        <v>14.6</v>
      </c>
      <c r="O548" s="34" t="s">
        <v>138</v>
      </c>
      <c r="P548" s="39">
        <v>27</v>
      </c>
      <c r="Q548" s="34" t="s">
        <v>139</v>
      </c>
      <c r="R548" s="39">
        <v>0.8</v>
      </c>
      <c r="S548" s="34" t="s">
        <v>139</v>
      </c>
      <c r="T548" s="35" t="s">
        <v>141</v>
      </c>
      <c r="U548" s="35" t="s">
        <v>177</v>
      </c>
    </row>
    <row r="549" spans="2:21" ht="12" customHeight="1">
      <c r="B549" s="33" t="s">
        <v>1695</v>
      </c>
      <c r="C549" s="34" t="s">
        <v>1659</v>
      </c>
      <c r="D549" s="35" t="s">
        <v>1696</v>
      </c>
      <c r="E549" s="35" t="s">
        <v>1697</v>
      </c>
      <c r="F549" s="36" t="s">
        <v>146</v>
      </c>
      <c r="G549" s="34" t="s">
        <v>136</v>
      </c>
      <c r="H549" s="35" t="s">
        <v>137</v>
      </c>
      <c r="I549" s="37">
        <v>58.25197781885398</v>
      </c>
      <c r="J549" s="36" t="s">
        <v>147</v>
      </c>
      <c r="K549" s="38">
        <v>81</v>
      </c>
      <c r="L549" s="39">
        <v>11.1</v>
      </c>
      <c r="M549" s="34" t="s">
        <v>147</v>
      </c>
      <c r="N549" s="39">
        <v>15.6</v>
      </c>
      <c r="O549" s="34" t="s">
        <v>138</v>
      </c>
      <c r="P549" s="39">
        <v>44.5</v>
      </c>
      <c r="Q549" s="34" t="s">
        <v>147</v>
      </c>
      <c r="R549" s="39">
        <v>9.8000000000000007</v>
      </c>
      <c r="S549" s="34" t="s">
        <v>139</v>
      </c>
      <c r="T549" s="35" t="s">
        <v>141</v>
      </c>
      <c r="U549" s="35" t="s">
        <v>564</v>
      </c>
    </row>
    <row r="550" spans="2:21" ht="12" customHeight="1">
      <c r="B550" s="33" t="s">
        <v>1698</v>
      </c>
      <c r="C550" s="34" t="s">
        <v>1659</v>
      </c>
      <c r="D550" s="35" t="s">
        <v>1699</v>
      </c>
      <c r="E550" s="35" t="s">
        <v>1700</v>
      </c>
      <c r="F550" s="36" t="s">
        <v>518</v>
      </c>
      <c r="G550" s="34" t="s">
        <v>136</v>
      </c>
      <c r="H550" s="35" t="s">
        <v>137</v>
      </c>
      <c r="I550" s="37">
        <v>50.713623978201632</v>
      </c>
      <c r="J550" s="36" t="s">
        <v>147</v>
      </c>
      <c r="K550" s="38">
        <v>88</v>
      </c>
      <c r="L550" s="39">
        <v>8.6</v>
      </c>
      <c r="M550" s="34" t="s">
        <v>138</v>
      </c>
      <c r="N550" s="39">
        <v>17.3</v>
      </c>
      <c r="O550" s="34" t="s">
        <v>147</v>
      </c>
      <c r="P550" s="39">
        <v>50.1</v>
      </c>
      <c r="Q550" s="34" t="s">
        <v>147</v>
      </c>
      <c r="R550" s="39">
        <v>12</v>
      </c>
      <c r="S550" s="34" t="s">
        <v>138</v>
      </c>
      <c r="T550" s="35" t="s">
        <v>148</v>
      </c>
      <c r="U550" s="35" t="s">
        <v>142</v>
      </c>
    </row>
    <row r="551" spans="2:21" ht="12" customHeight="1">
      <c r="B551" s="33" t="s">
        <v>1701</v>
      </c>
      <c r="C551" s="34" t="s">
        <v>1659</v>
      </c>
      <c r="D551" s="35" t="s">
        <v>1702</v>
      </c>
      <c r="E551" s="35" t="s">
        <v>1703</v>
      </c>
      <c r="F551" s="36" t="s">
        <v>518</v>
      </c>
      <c r="G551" s="34" t="s">
        <v>136</v>
      </c>
      <c r="H551" s="35" t="s">
        <v>137</v>
      </c>
      <c r="I551" s="37">
        <v>51.075530110262939</v>
      </c>
      <c r="J551" s="36" t="s">
        <v>147</v>
      </c>
      <c r="K551" s="38">
        <v>78.599999999999994</v>
      </c>
      <c r="L551" s="39">
        <v>11.4</v>
      </c>
      <c r="M551" s="34" t="s">
        <v>147</v>
      </c>
      <c r="N551" s="39">
        <v>18.899999999999999</v>
      </c>
      <c r="O551" s="34" t="s">
        <v>147</v>
      </c>
      <c r="P551" s="39">
        <v>41.5</v>
      </c>
      <c r="Q551" s="34" t="s">
        <v>147</v>
      </c>
      <c r="R551" s="39">
        <v>6.8</v>
      </c>
      <c r="S551" s="34" t="s">
        <v>138</v>
      </c>
      <c r="T551" s="35" t="s">
        <v>170</v>
      </c>
      <c r="U551" s="35" t="s">
        <v>142</v>
      </c>
    </row>
    <row r="552" spans="2:21" ht="12" customHeight="1">
      <c r="B552" s="33" t="s">
        <v>1704</v>
      </c>
      <c r="C552" s="34" t="s">
        <v>1659</v>
      </c>
      <c r="D552" s="35" t="s">
        <v>1705</v>
      </c>
      <c r="E552" s="35" t="s">
        <v>1706</v>
      </c>
      <c r="F552" s="36" t="s">
        <v>518</v>
      </c>
      <c r="G552" s="34" t="s">
        <v>136</v>
      </c>
      <c r="H552" s="35" t="s">
        <v>137</v>
      </c>
      <c r="I552" s="37">
        <v>32.880434782608695</v>
      </c>
      <c r="J552" s="36" t="s">
        <v>138</v>
      </c>
      <c r="K552" s="38">
        <v>62</v>
      </c>
      <c r="L552" s="39">
        <v>6</v>
      </c>
      <c r="M552" s="34" t="s">
        <v>140</v>
      </c>
      <c r="N552" s="39">
        <v>14.7</v>
      </c>
      <c r="O552" s="34" t="s">
        <v>138</v>
      </c>
      <c r="P552" s="39">
        <v>38.299999999999997</v>
      </c>
      <c r="Q552" s="34" t="s">
        <v>138</v>
      </c>
      <c r="R552" s="39">
        <v>3</v>
      </c>
      <c r="S552" s="34" t="s">
        <v>138</v>
      </c>
      <c r="T552" s="35" t="s">
        <v>170</v>
      </c>
      <c r="U552" s="35" t="s">
        <v>142</v>
      </c>
    </row>
    <row r="553" spans="2:21" ht="12" customHeight="1">
      <c r="B553" s="33" t="s">
        <v>1707</v>
      </c>
      <c r="C553" s="34" t="s">
        <v>1659</v>
      </c>
      <c r="D553" s="35" t="s">
        <v>1708</v>
      </c>
      <c r="E553" s="35" t="s">
        <v>1709</v>
      </c>
      <c r="F553" s="36" t="s">
        <v>146</v>
      </c>
      <c r="G553" s="34" t="s">
        <v>136</v>
      </c>
      <c r="H553" s="35" t="s">
        <v>137</v>
      </c>
      <c r="I553" s="37">
        <v>59.059198606271778</v>
      </c>
      <c r="J553" s="36" t="s">
        <v>147</v>
      </c>
      <c r="K553" s="38">
        <v>78.3</v>
      </c>
      <c r="L553" s="39">
        <v>10.5</v>
      </c>
      <c r="M553" s="34" t="s">
        <v>147</v>
      </c>
      <c r="N553" s="39">
        <v>15.1</v>
      </c>
      <c r="O553" s="34" t="s">
        <v>138</v>
      </c>
      <c r="P553" s="39">
        <v>45.9</v>
      </c>
      <c r="Q553" s="34" t="s">
        <v>147</v>
      </c>
      <c r="R553" s="39">
        <v>6.8</v>
      </c>
      <c r="S553" s="34" t="s">
        <v>138</v>
      </c>
      <c r="T553" s="35" t="s">
        <v>148</v>
      </c>
      <c r="U553" s="35" t="s">
        <v>142</v>
      </c>
    </row>
    <row r="554" spans="2:21" ht="12" customHeight="1">
      <c r="B554" s="33" t="s">
        <v>1710</v>
      </c>
      <c r="C554" s="34" t="s">
        <v>1659</v>
      </c>
      <c r="D554" s="35" t="s">
        <v>1711</v>
      </c>
      <c r="E554" s="35" t="s">
        <v>1712</v>
      </c>
      <c r="F554" s="36" t="s">
        <v>518</v>
      </c>
      <c r="G554" s="34" t="s">
        <v>136</v>
      </c>
      <c r="H554" s="35" t="s">
        <v>137</v>
      </c>
      <c r="I554" s="37">
        <v>62.001360544217683</v>
      </c>
      <c r="J554" s="36" t="s">
        <v>147</v>
      </c>
      <c r="K554" s="38">
        <v>74.599999999999994</v>
      </c>
      <c r="L554" s="39">
        <v>8.5</v>
      </c>
      <c r="M554" s="34" t="s">
        <v>138</v>
      </c>
      <c r="N554" s="39">
        <v>18.600000000000001</v>
      </c>
      <c r="O554" s="34" t="s">
        <v>147</v>
      </c>
      <c r="P554" s="39">
        <v>41.5</v>
      </c>
      <c r="Q554" s="34" t="s">
        <v>147</v>
      </c>
      <c r="R554" s="39">
        <v>6</v>
      </c>
      <c r="S554" s="34" t="s">
        <v>147</v>
      </c>
      <c r="T554" s="35" t="s">
        <v>170</v>
      </c>
      <c r="U554" s="35" t="s">
        <v>313</v>
      </c>
    </row>
    <row r="555" spans="2:21" ht="12" customHeight="1">
      <c r="B555" s="33" t="s">
        <v>1713</v>
      </c>
      <c r="C555" s="34" t="s">
        <v>1659</v>
      </c>
      <c r="D555" s="35" t="s">
        <v>1714</v>
      </c>
      <c r="E555" s="35" t="s">
        <v>1715</v>
      </c>
      <c r="F555" s="36" t="s">
        <v>146</v>
      </c>
      <c r="G555" s="34" t="s">
        <v>136</v>
      </c>
      <c r="H555" s="35" t="s">
        <v>137</v>
      </c>
      <c r="I555" s="37">
        <v>50.968745148771021</v>
      </c>
      <c r="J555" s="36" t="s">
        <v>147</v>
      </c>
      <c r="K555" s="38">
        <v>69.900000000000006</v>
      </c>
      <c r="L555" s="39">
        <v>13.1</v>
      </c>
      <c r="M555" s="34" t="s">
        <v>147</v>
      </c>
      <c r="N555" s="39">
        <v>17.899999999999999</v>
      </c>
      <c r="O555" s="34" t="s">
        <v>147</v>
      </c>
      <c r="P555" s="39">
        <v>31.4</v>
      </c>
      <c r="Q555" s="34" t="s">
        <v>139</v>
      </c>
      <c r="R555" s="39">
        <v>7.5</v>
      </c>
      <c r="S555" s="34" t="s">
        <v>138</v>
      </c>
      <c r="T555" s="35" t="s">
        <v>148</v>
      </c>
      <c r="U555" s="35" t="s">
        <v>142</v>
      </c>
    </row>
    <row r="556" spans="2:21" ht="12" customHeight="1">
      <c r="B556" s="33" t="s">
        <v>1716</v>
      </c>
      <c r="C556" s="34" t="s">
        <v>1659</v>
      </c>
      <c r="D556" s="35" t="s">
        <v>1717</v>
      </c>
      <c r="E556" s="35" t="s">
        <v>1718</v>
      </c>
      <c r="F556" s="36" t="s">
        <v>518</v>
      </c>
      <c r="G556" s="34" t="s">
        <v>136</v>
      </c>
      <c r="H556" s="35" t="s">
        <v>192</v>
      </c>
      <c r="I556" s="37">
        <v>3.0833716475095834</v>
      </c>
      <c r="J556" s="36" t="s">
        <v>147</v>
      </c>
      <c r="K556" s="38">
        <v>79.900000000000006</v>
      </c>
      <c r="L556" s="39">
        <v>9.1</v>
      </c>
      <c r="M556" s="34" t="s">
        <v>138</v>
      </c>
      <c r="N556" s="39">
        <v>19.899999999999999</v>
      </c>
      <c r="O556" s="34" t="s">
        <v>147</v>
      </c>
      <c r="P556" s="39">
        <v>41.1</v>
      </c>
      <c r="Q556" s="34" t="s">
        <v>147</v>
      </c>
      <c r="R556" s="39">
        <v>9.8000000000000007</v>
      </c>
      <c r="S556" s="34" t="s">
        <v>147</v>
      </c>
      <c r="T556" s="35" t="s">
        <v>148</v>
      </c>
      <c r="U556" s="35" t="s">
        <v>142</v>
      </c>
    </row>
    <row r="557" spans="2:21" ht="12" customHeight="1">
      <c r="B557" s="33" t="s">
        <v>1719</v>
      </c>
      <c r="C557" s="34" t="s">
        <v>1659</v>
      </c>
      <c r="D557" s="35" t="s">
        <v>1720</v>
      </c>
      <c r="E557" s="35" t="s">
        <v>1721</v>
      </c>
      <c r="F557" s="36" t="s">
        <v>602</v>
      </c>
      <c r="G557" s="34" t="s">
        <v>136</v>
      </c>
      <c r="H557" s="35" t="s">
        <v>192</v>
      </c>
      <c r="I557" s="37">
        <v>2.9332782212086634</v>
      </c>
      <c r="J557" s="36" t="s">
        <v>147</v>
      </c>
      <c r="K557" s="38">
        <v>74.400000000000006</v>
      </c>
      <c r="L557" s="39">
        <v>6</v>
      </c>
      <c r="M557" s="34" t="s">
        <v>140</v>
      </c>
      <c r="N557" s="39">
        <v>19.5</v>
      </c>
      <c r="O557" s="34" t="s">
        <v>147</v>
      </c>
      <c r="P557" s="39">
        <v>40.6</v>
      </c>
      <c r="Q557" s="34" t="s">
        <v>138</v>
      </c>
      <c r="R557" s="39">
        <v>8.3000000000000007</v>
      </c>
      <c r="S557" s="34" t="s">
        <v>139</v>
      </c>
      <c r="T557" s="35" t="s">
        <v>199</v>
      </c>
      <c r="U557" s="35" t="s">
        <v>313</v>
      </c>
    </row>
    <row r="558" spans="2:21" ht="12" customHeight="1">
      <c r="B558" s="33" t="s">
        <v>1722</v>
      </c>
      <c r="C558" s="34" t="s">
        <v>1659</v>
      </c>
      <c r="D558" s="35" t="s">
        <v>1723</v>
      </c>
      <c r="E558" s="35" t="s">
        <v>1724</v>
      </c>
      <c r="F558" s="36" t="s">
        <v>518</v>
      </c>
      <c r="G558" s="34" t="s">
        <v>136</v>
      </c>
      <c r="H558" s="35" t="s">
        <v>192</v>
      </c>
      <c r="I558" s="37">
        <v>3.0012529550827423</v>
      </c>
      <c r="J558" s="36" t="s">
        <v>147</v>
      </c>
      <c r="K558" s="38">
        <v>76.099999999999994</v>
      </c>
      <c r="L558" s="39">
        <v>8.3000000000000007</v>
      </c>
      <c r="M558" s="34" t="s">
        <v>138</v>
      </c>
      <c r="N558" s="39">
        <v>21.6</v>
      </c>
      <c r="O558" s="34" t="s">
        <v>147</v>
      </c>
      <c r="P558" s="39">
        <v>36.4</v>
      </c>
      <c r="Q558" s="34" t="s">
        <v>138</v>
      </c>
      <c r="R558" s="39">
        <v>9.8000000000000007</v>
      </c>
      <c r="S558" s="34" t="s">
        <v>138</v>
      </c>
      <c r="T558" s="35" t="s">
        <v>148</v>
      </c>
      <c r="U558" s="35" t="s">
        <v>467</v>
      </c>
    </row>
    <row r="559" spans="2:21" ht="12" customHeight="1">
      <c r="B559" s="33" t="s">
        <v>1725</v>
      </c>
      <c r="C559" s="34" t="s">
        <v>1659</v>
      </c>
      <c r="D559" s="35" t="s">
        <v>1726</v>
      </c>
      <c r="E559" s="35" t="s">
        <v>1727</v>
      </c>
      <c r="F559" s="36" t="s">
        <v>518</v>
      </c>
      <c r="G559" s="34" t="s">
        <v>136</v>
      </c>
      <c r="H559" s="35" t="s">
        <v>137</v>
      </c>
      <c r="I559" s="37">
        <v>46.584590984974952</v>
      </c>
      <c r="J559" s="36" t="s">
        <v>147</v>
      </c>
      <c r="K559" s="38">
        <v>81.099999999999994</v>
      </c>
      <c r="L559" s="39">
        <v>10.7</v>
      </c>
      <c r="M559" s="34" t="s">
        <v>147</v>
      </c>
      <c r="N559" s="39">
        <v>20.9</v>
      </c>
      <c r="O559" s="34" t="s">
        <v>147</v>
      </c>
      <c r="P559" s="39">
        <v>42.7</v>
      </c>
      <c r="Q559" s="34" t="s">
        <v>147</v>
      </c>
      <c r="R559" s="39">
        <v>6.8</v>
      </c>
      <c r="S559" s="34" t="s">
        <v>138</v>
      </c>
      <c r="T559" s="35" t="s">
        <v>148</v>
      </c>
      <c r="U559" s="35" t="s">
        <v>142</v>
      </c>
    </row>
    <row r="560" spans="2:21" ht="12" customHeight="1">
      <c r="B560" s="33" t="s">
        <v>1728</v>
      </c>
      <c r="C560" s="34" t="s">
        <v>1659</v>
      </c>
      <c r="D560" s="35" t="s">
        <v>1729</v>
      </c>
      <c r="E560" s="35" t="s">
        <v>1730</v>
      </c>
      <c r="F560" s="36" t="s">
        <v>518</v>
      </c>
      <c r="G560" s="34" t="s">
        <v>136</v>
      </c>
      <c r="H560" s="35" t="s">
        <v>137</v>
      </c>
      <c r="I560" s="37">
        <v>51.257637795275592</v>
      </c>
      <c r="J560" s="36" t="s">
        <v>147</v>
      </c>
      <c r="K560" s="38">
        <v>70.3</v>
      </c>
      <c r="L560" s="39">
        <v>9.1999999999999993</v>
      </c>
      <c r="M560" s="34" t="s">
        <v>138</v>
      </c>
      <c r="N560" s="39">
        <v>16.7</v>
      </c>
      <c r="O560" s="34" t="s">
        <v>138</v>
      </c>
      <c r="P560" s="39">
        <v>42.1</v>
      </c>
      <c r="Q560" s="34" t="s">
        <v>147</v>
      </c>
      <c r="R560" s="39">
        <v>2.2999999999999998</v>
      </c>
      <c r="S560" s="34" t="s">
        <v>147</v>
      </c>
      <c r="T560" s="35" t="s">
        <v>148</v>
      </c>
      <c r="U560" s="35" t="s">
        <v>142</v>
      </c>
    </row>
    <row r="561" spans="2:21" ht="12" customHeight="1">
      <c r="B561" s="33" t="s">
        <v>1731</v>
      </c>
      <c r="C561" s="34" t="s">
        <v>1659</v>
      </c>
      <c r="D561" s="35" t="s">
        <v>1732</v>
      </c>
      <c r="E561" s="35" t="s">
        <v>1733</v>
      </c>
      <c r="F561" s="36" t="s">
        <v>146</v>
      </c>
      <c r="G561" s="34" t="s">
        <v>136</v>
      </c>
      <c r="H561" s="35" t="s">
        <v>155</v>
      </c>
      <c r="I561" s="37">
        <v>23.919601990049749</v>
      </c>
      <c r="J561" s="36" t="s">
        <v>147</v>
      </c>
      <c r="K561" s="38">
        <v>79.900000000000006</v>
      </c>
      <c r="L561" s="39">
        <v>10.9</v>
      </c>
      <c r="M561" s="34" t="s">
        <v>147</v>
      </c>
      <c r="N561" s="39">
        <v>18.2</v>
      </c>
      <c r="O561" s="34" t="s">
        <v>147</v>
      </c>
      <c r="P561" s="39">
        <v>47</v>
      </c>
      <c r="Q561" s="34" t="s">
        <v>147</v>
      </c>
      <c r="R561" s="39">
        <v>3.8</v>
      </c>
      <c r="S561" s="34" t="s">
        <v>139</v>
      </c>
      <c r="T561" s="35" t="s">
        <v>141</v>
      </c>
      <c r="U561" s="35" t="s">
        <v>142</v>
      </c>
    </row>
    <row r="562" spans="2:21" ht="12" customHeight="1">
      <c r="B562" s="33" t="s">
        <v>1734</v>
      </c>
      <c r="C562" s="34" t="s">
        <v>1659</v>
      </c>
      <c r="D562" s="35" t="s">
        <v>1735</v>
      </c>
      <c r="E562" s="35" t="s">
        <v>1736</v>
      </c>
      <c r="F562" s="36" t="s">
        <v>602</v>
      </c>
      <c r="G562" s="34" t="s">
        <v>136</v>
      </c>
      <c r="H562" s="35" t="s">
        <v>137</v>
      </c>
      <c r="I562" s="37">
        <v>52.218032454361058</v>
      </c>
      <c r="J562" s="36" t="s">
        <v>147</v>
      </c>
      <c r="K562" s="38">
        <v>85.5</v>
      </c>
      <c r="L562" s="39">
        <v>7.8</v>
      </c>
      <c r="M562" s="34" t="s">
        <v>139</v>
      </c>
      <c r="N562" s="39">
        <v>17.5</v>
      </c>
      <c r="O562" s="34" t="s">
        <v>147</v>
      </c>
      <c r="P562" s="39">
        <v>51.2</v>
      </c>
      <c r="Q562" s="34" t="s">
        <v>147</v>
      </c>
      <c r="R562" s="39">
        <v>9</v>
      </c>
      <c r="S562" s="34" t="s">
        <v>147</v>
      </c>
      <c r="T562" s="35" t="s">
        <v>148</v>
      </c>
      <c r="U562" s="35" t="s">
        <v>142</v>
      </c>
    </row>
    <row r="563" spans="2:21" ht="12" customHeight="1">
      <c r="B563" s="33" t="s">
        <v>1737</v>
      </c>
      <c r="C563" s="34" t="s">
        <v>1659</v>
      </c>
      <c r="D563" s="35" t="s">
        <v>1738</v>
      </c>
      <c r="E563" s="35" t="s">
        <v>1739</v>
      </c>
      <c r="F563" s="36" t="s">
        <v>602</v>
      </c>
      <c r="G563" s="34" t="s">
        <v>136</v>
      </c>
      <c r="H563" s="35" t="s">
        <v>192</v>
      </c>
      <c r="I563" s="37">
        <v>3.1810944527736131</v>
      </c>
      <c r="J563" s="36" t="s">
        <v>147</v>
      </c>
      <c r="K563" s="38">
        <v>68.3</v>
      </c>
      <c r="L563" s="39">
        <v>8.8000000000000007</v>
      </c>
      <c r="M563" s="34" t="s">
        <v>138</v>
      </c>
      <c r="N563" s="39">
        <v>18.3</v>
      </c>
      <c r="O563" s="34" t="s">
        <v>147</v>
      </c>
      <c r="P563" s="39">
        <v>34.4</v>
      </c>
      <c r="Q563" s="34" t="s">
        <v>138</v>
      </c>
      <c r="R563" s="39">
        <v>6.8</v>
      </c>
      <c r="S563" s="34" t="s">
        <v>138</v>
      </c>
      <c r="T563" s="35" t="s">
        <v>148</v>
      </c>
      <c r="U563" s="35" t="s">
        <v>142</v>
      </c>
    </row>
    <row r="564" spans="2:21" ht="12" customHeight="1">
      <c r="B564" s="33" t="s">
        <v>1740</v>
      </c>
      <c r="C564" s="34" t="s">
        <v>1659</v>
      </c>
      <c r="D564" s="35" t="s">
        <v>1741</v>
      </c>
      <c r="E564" s="35" t="s">
        <v>1742</v>
      </c>
      <c r="F564" s="36" t="s">
        <v>518</v>
      </c>
      <c r="G564" s="34" t="s">
        <v>136</v>
      </c>
      <c r="H564" s="35" t="s">
        <v>192</v>
      </c>
      <c r="I564" s="37">
        <v>3.1337884267631129</v>
      </c>
      <c r="J564" s="36" t="s">
        <v>147</v>
      </c>
      <c r="K564" s="38">
        <v>76.5</v>
      </c>
      <c r="L564" s="39">
        <v>9.6</v>
      </c>
      <c r="M564" s="34" t="s">
        <v>138</v>
      </c>
      <c r="N564" s="39">
        <v>19.600000000000001</v>
      </c>
      <c r="O564" s="34" t="s">
        <v>147</v>
      </c>
      <c r="P564" s="39">
        <v>42</v>
      </c>
      <c r="Q564" s="34" t="s">
        <v>147</v>
      </c>
      <c r="R564" s="39">
        <v>5.3</v>
      </c>
      <c r="S564" s="34" t="s">
        <v>138</v>
      </c>
      <c r="T564" s="35" t="s">
        <v>148</v>
      </c>
      <c r="U564" s="35" t="s">
        <v>142</v>
      </c>
    </row>
    <row r="565" spans="2:21" ht="12" customHeight="1">
      <c r="B565" s="33" t="s">
        <v>1743</v>
      </c>
      <c r="C565" s="34" t="s">
        <v>1659</v>
      </c>
      <c r="D565" s="35" t="s">
        <v>1744</v>
      </c>
      <c r="E565" s="35" t="s">
        <v>1745</v>
      </c>
      <c r="F565" s="36" t="s">
        <v>518</v>
      </c>
      <c r="G565" s="34" t="s">
        <v>136</v>
      </c>
      <c r="H565" s="35" t="s">
        <v>137</v>
      </c>
      <c r="I565" s="37">
        <v>57.233333333333327</v>
      </c>
      <c r="J565" s="36" t="s">
        <v>139</v>
      </c>
      <c r="K565" s="38">
        <v>51.1</v>
      </c>
      <c r="L565" s="39">
        <v>7.3</v>
      </c>
      <c r="M565" s="34" t="s">
        <v>139</v>
      </c>
      <c r="N565" s="39">
        <v>12</v>
      </c>
      <c r="O565" s="34" t="s">
        <v>139</v>
      </c>
      <c r="P565" s="39">
        <v>29.5</v>
      </c>
      <c r="Q565" s="34" t="s">
        <v>139</v>
      </c>
      <c r="R565" s="39">
        <v>2.2999999999999998</v>
      </c>
      <c r="S565" s="34"/>
      <c r="T565" s="35" t="s">
        <v>141</v>
      </c>
      <c r="U565" s="35" t="s">
        <v>142</v>
      </c>
    </row>
    <row r="566" spans="2:21" ht="12" customHeight="1">
      <c r="B566" s="33" t="s">
        <v>1746</v>
      </c>
      <c r="C566" s="34" t="s">
        <v>1659</v>
      </c>
      <c r="D566" s="35" t="s">
        <v>1747</v>
      </c>
      <c r="E566" s="35" t="s">
        <v>1748</v>
      </c>
      <c r="F566" s="36" t="s">
        <v>518</v>
      </c>
      <c r="G566" s="34" t="s">
        <v>136</v>
      </c>
      <c r="H566" s="35" t="s">
        <v>155</v>
      </c>
      <c r="I566" s="37">
        <v>53.91</v>
      </c>
      <c r="J566" s="36" t="s">
        <v>147</v>
      </c>
      <c r="K566" s="38">
        <v>87.8</v>
      </c>
      <c r="L566" s="39">
        <v>10.9</v>
      </c>
      <c r="M566" s="34" t="s">
        <v>147</v>
      </c>
      <c r="N566" s="39">
        <v>21.7</v>
      </c>
      <c r="O566" s="34" t="s">
        <v>147</v>
      </c>
      <c r="P566" s="39">
        <v>45.4</v>
      </c>
      <c r="Q566" s="34" t="s">
        <v>147</v>
      </c>
      <c r="R566" s="39">
        <v>9.8000000000000007</v>
      </c>
      <c r="S566" s="34" t="s">
        <v>138</v>
      </c>
      <c r="T566" s="35" t="s">
        <v>148</v>
      </c>
      <c r="U566" s="35" t="s">
        <v>142</v>
      </c>
    </row>
    <row r="567" spans="2:21" ht="12" customHeight="1">
      <c r="B567" s="35" t="s">
        <v>1749</v>
      </c>
      <c r="C567" s="34" t="s">
        <v>1659</v>
      </c>
      <c r="D567" s="35" t="s">
        <v>1750</v>
      </c>
      <c r="E567" s="35" t="s">
        <v>1751</v>
      </c>
      <c r="F567" s="34" t="s">
        <v>146</v>
      </c>
      <c r="G567" s="34" t="s">
        <v>194</v>
      </c>
      <c r="H567" s="35" t="s">
        <v>195</v>
      </c>
      <c r="I567" s="37">
        <v>2.3143050000000001</v>
      </c>
      <c r="J567" s="34" t="s">
        <v>147</v>
      </c>
      <c r="K567" s="39">
        <v>87.8</v>
      </c>
      <c r="L567" s="39">
        <v>11.7</v>
      </c>
      <c r="M567" s="34" t="s">
        <v>147</v>
      </c>
      <c r="N567" s="39">
        <v>25</v>
      </c>
      <c r="O567" s="34" t="s">
        <v>147</v>
      </c>
      <c r="P567" s="39">
        <v>44.1</v>
      </c>
      <c r="Q567" s="34" t="s">
        <v>147</v>
      </c>
      <c r="R567" s="34">
        <v>7</v>
      </c>
      <c r="S567" s="34" t="s">
        <v>147</v>
      </c>
      <c r="T567" s="35" t="s">
        <v>170</v>
      </c>
      <c r="U567" s="35" t="s">
        <v>142</v>
      </c>
    </row>
    <row r="568" spans="2:21" ht="12" customHeight="1">
      <c r="B568" s="35" t="s">
        <v>1752</v>
      </c>
      <c r="C568" s="34" t="s">
        <v>1659</v>
      </c>
      <c r="D568" s="35" t="s">
        <v>1753</v>
      </c>
      <c r="E568" s="35" t="s">
        <v>1754</v>
      </c>
      <c r="F568" s="34" t="s">
        <v>518</v>
      </c>
      <c r="G568" s="34" t="s">
        <v>194</v>
      </c>
      <c r="H568" s="35" t="s">
        <v>195</v>
      </c>
      <c r="I568" s="37">
        <v>2.1660699999999999</v>
      </c>
      <c r="J568" s="34" t="s">
        <v>138</v>
      </c>
      <c r="K568" s="39">
        <v>58.6</v>
      </c>
      <c r="L568" s="39">
        <v>8.9</v>
      </c>
      <c r="M568" s="34" t="s">
        <v>138</v>
      </c>
      <c r="N568" s="39">
        <v>11.3</v>
      </c>
      <c r="O568" s="34" t="s">
        <v>139</v>
      </c>
      <c r="P568" s="39">
        <v>34.4</v>
      </c>
      <c r="Q568" s="34" t="s">
        <v>138</v>
      </c>
      <c r="R568" s="34">
        <v>4</v>
      </c>
      <c r="S568" s="34" t="s">
        <v>138</v>
      </c>
      <c r="T568" s="35" t="s">
        <v>170</v>
      </c>
      <c r="U568" s="35" t="s">
        <v>142</v>
      </c>
    </row>
    <row r="569" spans="2:21" ht="12" customHeight="1">
      <c r="B569" s="35" t="s">
        <v>1755</v>
      </c>
      <c r="C569" s="34" t="s">
        <v>1659</v>
      </c>
      <c r="D569" s="35" t="s">
        <v>1756</v>
      </c>
      <c r="E569" s="35" t="s">
        <v>1757</v>
      </c>
      <c r="F569" s="34" t="s">
        <v>146</v>
      </c>
      <c r="G569" s="34" t="s">
        <v>194</v>
      </c>
      <c r="H569" s="35" t="s">
        <v>195</v>
      </c>
      <c r="I569" s="37">
        <v>2.3690329999999999</v>
      </c>
      <c r="J569" s="34" t="s">
        <v>147</v>
      </c>
      <c r="K569" s="39">
        <v>73.5</v>
      </c>
      <c r="L569" s="39">
        <v>10.8</v>
      </c>
      <c r="M569" s="34" t="s">
        <v>147</v>
      </c>
      <c r="N569" s="39">
        <v>18.7</v>
      </c>
      <c r="O569" s="34" t="s">
        <v>147</v>
      </c>
      <c r="P569" s="39">
        <v>37</v>
      </c>
      <c r="Q569" s="34" t="s">
        <v>138</v>
      </c>
      <c r="R569" s="34">
        <v>7</v>
      </c>
      <c r="S569" s="34" t="s">
        <v>147</v>
      </c>
      <c r="T569" s="35" t="s">
        <v>148</v>
      </c>
      <c r="U569" s="35" t="s">
        <v>142</v>
      </c>
    </row>
    <row r="570" spans="2:21" ht="12" customHeight="1">
      <c r="B570" s="33" t="s">
        <v>1758</v>
      </c>
      <c r="C570" s="34" t="s">
        <v>1659</v>
      </c>
      <c r="D570" s="35" t="s">
        <v>1759</v>
      </c>
      <c r="E570" s="35" t="s">
        <v>1760</v>
      </c>
      <c r="F570" s="36" t="s">
        <v>146</v>
      </c>
      <c r="G570" s="34" t="s">
        <v>136</v>
      </c>
      <c r="H570" s="35" t="s">
        <v>192</v>
      </c>
      <c r="I570" s="37">
        <v>2.9487288135593217</v>
      </c>
      <c r="J570" s="36" t="s">
        <v>147</v>
      </c>
      <c r="K570" s="38">
        <v>83.3</v>
      </c>
      <c r="L570" s="39">
        <v>7.1</v>
      </c>
      <c r="M570" s="34" t="s">
        <v>139</v>
      </c>
      <c r="N570" s="39">
        <v>24.4</v>
      </c>
      <c r="O570" s="34" t="s">
        <v>147</v>
      </c>
      <c r="P570" s="39">
        <v>47.3</v>
      </c>
      <c r="Q570" s="34" t="s">
        <v>147</v>
      </c>
      <c r="R570" s="39">
        <v>4.5</v>
      </c>
      <c r="S570" s="34" t="s">
        <v>140</v>
      </c>
      <c r="T570" s="35" t="s">
        <v>141</v>
      </c>
      <c r="U570" s="35" t="s">
        <v>142</v>
      </c>
    </row>
    <row r="571" spans="2:21" ht="12" customHeight="1">
      <c r="B571" s="35" t="s">
        <v>1758</v>
      </c>
      <c r="C571" s="34" t="s">
        <v>1659</v>
      </c>
      <c r="D571" s="35" t="s">
        <v>1759</v>
      </c>
      <c r="E571" s="35" t="s">
        <v>1760</v>
      </c>
      <c r="F571" s="34" t="s">
        <v>146</v>
      </c>
      <c r="G571" s="34" t="s">
        <v>194</v>
      </c>
      <c r="H571" s="35" t="s">
        <v>195</v>
      </c>
      <c r="I571" s="37">
        <v>2.1907860000000001</v>
      </c>
      <c r="J571" s="34" t="s">
        <v>138</v>
      </c>
      <c r="K571" s="39">
        <v>60.1</v>
      </c>
      <c r="L571" s="39">
        <v>6.9</v>
      </c>
      <c r="M571" s="34" t="s">
        <v>139</v>
      </c>
      <c r="N571" s="39">
        <v>12.8</v>
      </c>
      <c r="O571" s="34" t="s">
        <v>139</v>
      </c>
      <c r="P571" s="39">
        <v>36.4</v>
      </c>
      <c r="Q571" s="34" t="s">
        <v>138</v>
      </c>
      <c r="R571" s="34">
        <v>4</v>
      </c>
      <c r="S571" s="34" t="s">
        <v>223</v>
      </c>
      <c r="T571" s="35" t="s">
        <v>141</v>
      </c>
      <c r="U571" s="35" t="s">
        <v>142</v>
      </c>
    </row>
    <row r="572" spans="2:21" ht="12" customHeight="1">
      <c r="B572" s="33" t="s">
        <v>1761</v>
      </c>
      <c r="C572" s="34" t="s">
        <v>1659</v>
      </c>
      <c r="D572" s="35" t="s">
        <v>1762</v>
      </c>
      <c r="E572" s="35" t="s">
        <v>1763</v>
      </c>
      <c r="F572" s="36" t="s">
        <v>518</v>
      </c>
      <c r="G572" s="34" t="s">
        <v>136</v>
      </c>
      <c r="H572" s="35" t="s">
        <v>192</v>
      </c>
      <c r="I572" s="37">
        <v>3.0417558886509655</v>
      </c>
      <c r="J572" s="36" t="s">
        <v>138</v>
      </c>
      <c r="K572" s="38">
        <v>65.599999999999994</v>
      </c>
      <c r="L572" s="39">
        <v>7.2</v>
      </c>
      <c r="M572" s="34" t="s">
        <v>139</v>
      </c>
      <c r="N572" s="39">
        <v>18.899999999999999</v>
      </c>
      <c r="O572" s="34" t="s">
        <v>147</v>
      </c>
      <c r="P572" s="39">
        <v>38</v>
      </c>
      <c r="Q572" s="34" t="s">
        <v>138</v>
      </c>
      <c r="R572" s="39">
        <v>1.5</v>
      </c>
      <c r="S572" s="34" t="s">
        <v>140</v>
      </c>
      <c r="T572" s="35" t="s">
        <v>141</v>
      </c>
      <c r="U572" s="35" t="s">
        <v>142</v>
      </c>
    </row>
    <row r="573" spans="2:21" ht="12" customHeight="1">
      <c r="B573" s="35" t="s">
        <v>1764</v>
      </c>
      <c r="C573" s="34" t="s">
        <v>1659</v>
      </c>
      <c r="D573" s="35" t="s">
        <v>1765</v>
      </c>
      <c r="E573" s="35" t="s">
        <v>1766</v>
      </c>
      <c r="F573" s="34" t="s">
        <v>518</v>
      </c>
      <c r="G573" s="34" t="s">
        <v>194</v>
      </c>
      <c r="H573" s="35" t="s">
        <v>195</v>
      </c>
      <c r="I573" s="37">
        <v>2.323169</v>
      </c>
      <c r="J573" s="34" t="s">
        <v>147</v>
      </c>
      <c r="K573" s="39">
        <v>87.7</v>
      </c>
      <c r="L573" s="39">
        <v>11.1</v>
      </c>
      <c r="M573" s="34" t="s">
        <v>147</v>
      </c>
      <c r="N573" s="39">
        <v>23.5</v>
      </c>
      <c r="O573" s="34" t="s">
        <v>147</v>
      </c>
      <c r="P573" s="39">
        <v>43.1</v>
      </c>
      <c r="Q573" s="34" t="s">
        <v>147</v>
      </c>
      <c r="R573" s="34">
        <v>10</v>
      </c>
      <c r="S573" s="34" t="s">
        <v>147</v>
      </c>
      <c r="T573" s="35" t="s">
        <v>170</v>
      </c>
      <c r="U573" s="35" t="s">
        <v>142</v>
      </c>
    </row>
    <row r="574" spans="2:21" ht="12" customHeight="1">
      <c r="B574" s="33" t="s">
        <v>1767</v>
      </c>
      <c r="C574" s="34" t="s">
        <v>1659</v>
      </c>
      <c r="D574" s="35" t="s">
        <v>1768</v>
      </c>
      <c r="E574" s="35" t="s">
        <v>1769</v>
      </c>
      <c r="F574" s="36" t="s">
        <v>627</v>
      </c>
      <c r="G574" s="34" t="s">
        <v>136</v>
      </c>
      <c r="H574" s="35" t="s">
        <v>192</v>
      </c>
      <c r="I574" s="37">
        <v>3.0074740484429041</v>
      </c>
      <c r="J574" s="36" t="s">
        <v>147</v>
      </c>
      <c r="K574" s="38">
        <v>70.2</v>
      </c>
      <c r="L574" s="39">
        <v>7.7</v>
      </c>
      <c r="M574" s="34" t="s">
        <v>139</v>
      </c>
      <c r="N574" s="39">
        <v>19.3</v>
      </c>
      <c r="O574" s="34" t="s">
        <v>147</v>
      </c>
      <c r="P574" s="39">
        <v>40.9</v>
      </c>
      <c r="Q574" s="34" t="s">
        <v>147</v>
      </c>
      <c r="R574" s="39">
        <v>2.2999999999999998</v>
      </c>
      <c r="S574" s="34" t="s">
        <v>139</v>
      </c>
      <c r="T574" s="35" t="s">
        <v>199</v>
      </c>
      <c r="U574" s="35" t="s">
        <v>142</v>
      </c>
    </row>
    <row r="575" spans="2:21" ht="12" customHeight="1">
      <c r="B575" s="35" t="s">
        <v>1770</v>
      </c>
      <c r="C575" s="34" t="s">
        <v>1659</v>
      </c>
      <c r="D575" s="35" t="s">
        <v>1771</v>
      </c>
      <c r="E575" s="35" t="s">
        <v>1772</v>
      </c>
      <c r="F575" s="34" t="s">
        <v>184</v>
      </c>
      <c r="G575" s="34" t="s">
        <v>194</v>
      </c>
      <c r="H575" s="35" t="s">
        <v>195</v>
      </c>
      <c r="I575" s="37">
        <v>2.6565829999999999</v>
      </c>
      <c r="J575" s="34" t="s">
        <v>147</v>
      </c>
      <c r="K575" s="39">
        <v>79.400000000000006</v>
      </c>
      <c r="L575" s="39">
        <v>11</v>
      </c>
      <c r="M575" s="34" t="s">
        <v>147</v>
      </c>
      <c r="N575" s="39">
        <v>19.8</v>
      </c>
      <c r="O575" s="34" t="s">
        <v>147</v>
      </c>
      <c r="P575" s="39">
        <v>43.6</v>
      </c>
      <c r="Q575" s="34" t="s">
        <v>147</v>
      </c>
      <c r="R575" s="34">
        <v>5</v>
      </c>
      <c r="S575" s="34" t="s">
        <v>138</v>
      </c>
      <c r="T575" s="35" t="s">
        <v>148</v>
      </c>
      <c r="U575" s="35" t="s">
        <v>142</v>
      </c>
    </row>
    <row r="576" spans="2:21" ht="12" customHeight="1">
      <c r="B576" s="33" t="s">
        <v>1773</v>
      </c>
      <c r="C576" s="34" t="s">
        <v>1659</v>
      </c>
      <c r="D576" s="35" t="s">
        <v>1774</v>
      </c>
      <c r="E576" s="35" t="s">
        <v>1775</v>
      </c>
      <c r="F576" s="36" t="s">
        <v>518</v>
      </c>
      <c r="G576" s="34" t="s">
        <v>136</v>
      </c>
      <c r="H576" s="35" t="s">
        <v>192</v>
      </c>
      <c r="I576" s="37">
        <v>3.0761530172413818</v>
      </c>
      <c r="J576" s="36" t="s">
        <v>138</v>
      </c>
      <c r="K576" s="38">
        <v>58.7</v>
      </c>
      <c r="L576" s="39">
        <v>9.1</v>
      </c>
      <c r="M576" s="34" t="s">
        <v>138</v>
      </c>
      <c r="N576" s="39">
        <v>17.899999999999999</v>
      </c>
      <c r="O576" s="34" t="s">
        <v>147</v>
      </c>
      <c r="P576" s="39">
        <v>30.2</v>
      </c>
      <c r="Q576" s="34" t="s">
        <v>139</v>
      </c>
      <c r="R576" s="39">
        <v>1.5</v>
      </c>
      <c r="S576" s="34" t="s">
        <v>140</v>
      </c>
      <c r="T576" s="35" t="s">
        <v>141</v>
      </c>
      <c r="U576" s="35" t="s">
        <v>142</v>
      </c>
    </row>
    <row r="577" spans="2:21" ht="12" customHeight="1">
      <c r="B577" s="35" t="s">
        <v>1776</v>
      </c>
      <c r="C577" s="34" t="s">
        <v>1659</v>
      </c>
      <c r="D577" s="35" t="s">
        <v>1777</v>
      </c>
      <c r="E577" s="35" t="s">
        <v>1778</v>
      </c>
      <c r="F577" s="34" t="s">
        <v>184</v>
      </c>
      <c r="G577" s="34" t="s">
        <v>194</v>
      </c>
      <c r="H577" s="35" t="s">
        <v>195</v>
      </c>
      <c r="I577" s="37">
        <v>2.112009</v>
      </c>
      <c r="J577" s="34" t="s">
        <v>147</v>
      </c>
      <c r="K577" s="39">
        <v>76.900000000000006</v>
      </c>
      <c r="L577" s="39">
        <v>9.4</v>
      </c>
      <c r="M577" s="34" t="s">
        <v>138</v>
      </c>
      <c r="N577" s="39">
        <v>20.5</v>
      </c>
      <c r="O577" s="34" t="s">
        <v>147</v>
      </c>
      <c r="P577" s="39">
        <v>38</v>
      </c>
      <c r="Q577" s="34" t="s">
        <v>138</v>
      </c>
      <c r="R577" s="34">
        <v>9</v>
      </c>
      <c r="S577" s="34" t="s">
        <v>147</v>
      </c>
      <c r="T577" s="35" t="s">
        <v>170</v>
      </c>
      <c r="U577" s="35" t="s">
        <v>142</v>
      </c>
    </row>
    <row r="578" spans="2:21" ht="12" customHeight="1">
      <c r="B578" s="35" t="s">
        <v>1779</v>
      </c>
      <c r="C578" s="34" t="s">
        <v>1659</v>
      </c>
      <c r="D578" s="35" t="s">
        <v>1780</v>
      </c>
      <c r="E578" s="35" t="s">
        <v>1781</v>
      </c>
      <c r="F578" s="34" t="s">
        <v>518</v>
      </c>
      <c r="G578" s="34" t="s">
        <v>194</v>
      </c>
      <c r="H578" s="35" t="s">
        <v>195</v>
      </c>
      <c r="I578" s="37">
        <v>2.1290469999999999</v>
      </c>
      <c r="J578" s="34" t="s">
        <v>147</v>
      </c>
      <c r="K578" s="39">
        <v>74.2</v>
      </c>
      <c r="L578" s="39">
        <v>11.5</v>
      </c>
      <c r="M578" s="34" t="s">
        <v>147</v>
      </c>
      <c r="N578" s="39">
        <v>23.2</v>
      </c>
      <c r="O578" s="34" t="s">
        <v>147</v>
      </c>
      <c r="P578" s="39">
        <v>34.5</v>
      </c>
      <c r="Q578" s="34" t="s">
        <v>138</v>
      </c>
      <c r="R578" s="34">
        <v>5</v>
      </c>
      <c r="S578" s="34" t="s">
        <v>138</v>
      </c>
      <c r="T578" s="35" t="s">
        <v>170</v>
      </c>
      <c r="U578" s="35" t="s">
        <v>142</v>
      </c>
    </row>
    <row r="579" spans="2:21" ht="12" customHeight="1">
      <c r="B579" s="33" t="s">
        <v>1782</v>
      </c>
      <c r="C579" s="34" t="s">
        <v>1659</v>
      </c>
      <c r="D579" s="35" t="s">
        <v>1783</v>
      </c>
      <c r="E579" s="35" t="s">
        <v>1784</v>
      </c>
      <c r="F579" s="36" t="s">
        <v>518</v>
      </c>
      <c r="G579" s="34" t="s">
        <v>136</v>
      </c>
      <c r="H579" s="35" t="s">
        <v>192</v>
      </c>
      <c r="I579" s="37">
        <v>3.1840476190476199</v>
      </c>
      <c r="J579" s="36" t="s">
        <v>138</v>
      </c>
      <c r="K579" s="38">
        <v>60.7</v>
      </c>
      <c r="L579" s="39">
        <v>8.8000000000000007</v>
      </c>
      <c r="M579" s="34" t="s">
        <v>138</v>
      </c>
      <c r="N579" s="39">
        <v>16.899999999999999</v>
      </c>
      <c r="O579" s="34" t="s">
        <v>138</v>
      </c>
      <c r="P579" s="39">
        <v>28.2</v>
      </c>
      <c r="Q579" s="34" t="s">
        <v>139</v>
      </c>
      <c r="R579" s="39">
        <v>6.8</v>
      </c>
      <c r="S579" s="34" t="s">
        <v>138</v>
      </c>
      <c r="T579" s="35" t="s">
        <v>170</v>
      </c>
      <c r="U579" s="35" t="s">
        <v>142</v>
      </c>
    </row>
    <row r="580" spans="2:21" ht="12" customHeight="1">
      <c r="B580" s="33" t="s">
        <v>1785</v>
      </c>
      <c r="C580" s="34" t="s">
        <v>1659</v>
      </c>
      <c r="D580" s="35" t="s">
        <v>1786</v>
      </c>
      <c r="E580" s="35" t="s">
        <v>1787</v>
      </c>
      <c r="F580" s="36" t="s">
        <v>146</v>
      </c>
      <c r="G580" s="34" t="s">
        <v>136</v>
      </c>
      <c r="H580" s="35" t="s">
        <v>192</v>
      </c>
      <c r="I580" s="37">
        <v>3.0937748344370863</v>
      </c>
      <c r="J580" s="36" t="s">
        <v>140</v>
      </c>
      <c r="K580" s="38">
        <v>41.5</v>
      </c>
      <c r="L580" s="39">
        <v>6.7</v>
      </c>
      <c r="M580" s="34" t="s">
        <v>139</v>
      </c>
      <c r="N580" s="39">
        <v>13.9</v>
      </c>
      <c r="O580" s="34" t="s">
        <v>138</v>
      </c>
      <c r="P580" s="39">
        <v>17.899999999999999</v>
      </c>
      <c r="Q580" s="34" t="s">
        <v>159</v>
      </c>
      <c r="R580" s="39">
        <v>3</v>
      </c>
      <c r="S580" s="34" t="s">
        <v>139</v>
      </c>
      <c r="T580" s="35" t="s">
        <v>141</v>
      </c>
      <c r="U580" s="35" t="s">
        <v>142</v>
      </c>
    </row>
    <row r="581" spans="2:21" ht="12" customHeight="1">
      <c r="B581" s="33" t="s">
        <v>1788</v>
      </c>
      <c r="C581" s="34" t="s">
        <v>1659</v>
      </c>
      <c r="D581" s="35" t="s">
        <v>1789</v>
      </c>
      <c r="E581" s="35" t="s">
        <v>1790</v>
      </c>
      <c r="F581" s="36" t="s">
        <v>518</v>
      </c>
      <c r="G581" s="34" t="s">
        <v>136</v>
      </c>
      <c r="H581" s="35" t="s">
        <v>192</v>
      </c>
      <c r="I581" s="37">
        <v>2.9185046728971962</v>
      </c>
      <c r="J581" s="36" t="s">
        <v>147</v>
      </c>
      <c r="K581" s="38">
        <v>80.2</v>
      </c>
      <c r="L581" s="39">
        <v>5.7</v>
      </c>
      <c r="M581" s="34" t="s">
        <v>140</v>
      </c>
      <c r="N581" s="39">
        <v>23.4</v>
      </c>
      <c r="O581" s="34" t="s">
        <v>147</v>
      </c>
      <c r="P581" s="39">
        <v>47.3</v>
      </c>
      <c r="Q581" s="34" t="s">
        <v>147</v>
      </c>
      <c r="R581" s="39">
        <v>3.8</v>
      </c>
      <c r="S581" s="34"/>
      <c r="T581" s="35" t="s">
        <v>141</v>
      </c>
      <c r="U581" s="35" t="s">
        <v>142</v>
      </c>
    </row>
    <row r="582" spans="2:21" ht="12" customHeight="1">
      <c r="B582" s="33" t="s">
        <v>1791</v>
      </c>
      <c r="C582" s="34" t="s">
        <v>1659</v>
      </c>
      <c r="D582" s="35" t="s">
        <v>1792</v>
      </c>
      <c r="E582" s="35" t="s">
        <v>1793</v>
      </c>
      <c r="F582" s="36" t="s">
        <v>146</v>
      </c>
      <c r="G582" s="34" t="s">
        <v>136</v>
      </c>
      <c r="H582" s="35" t="s">
        <v>192</v>
      </c>
      <c r="I582" s="37">
        <v>3.1263076923076909</v>
      </c>
      <c r="J582" s="36" t="s">
        <v>147</v>
      </c>
      <c r="K582" s="38">
        <v>78.099999999999994</v>
      </c>
      <c r="L582" s="39">
        <v>11.4</v>
      </c>
      <c r="M582" s="34" t="s">
        <v>147</v>
      </c>
      <c r="N582" s="39">
        <v>18.899999999999999</v>
      </c>
      <c r="O582" s="34" t="s">
        <v>147</v>
      </c>
      <c r="P582" s="39">
        <v>42.5</v>
      </c>
      <c r="Q582" s="34" t="s">
        <v>147</v>
      </c>
      <c r="R582" s="39">
        <v>5.3</v>
      </c>
      <c r="S582" s="34"/>
      <c r="T582" s="35" t="s">
        <v>141</v>
      </c>
      <c r="U582" s="35" t="s">
        <v>142</v>
      </c>
    </row>
    <row r="583" spans="2:21" ht="12" customHeight="1">
      <c r="B583" s="35" t="s">
        <v>1794</v>
      </c>
      <c r="C583" s="34" t="s">
        <v>1659</v>
      </c>
      <c r="D583" s="35" t="s">
        <v>1795</v>
      </c>
      <c r="E583" s="35" t="s">
        <v>1796</v>
      </c>
      <c r="F583" s="34" t="s">
        <v>184</v>
      </c>
      <c r="G583" s="34" t="s">
        <v>194</v>
      </c>
      <c r="H583" s="35" t="s">
        <v>195</v>
      </c>
      <c r="I583" s="37">
        <v>1.735466</v>
      </c>
      <c r="J583" s="34" t="s">
        <v>140</v>
      </c>
      <c r="K583" s="39">
        <v>39.299999999999997</v>
      </c>
      <c r="L583" s="39">
        <v>7.6</v>
      </c>
      <c r="M583" s="34" t="s">
        <v>139</v>
      </c>
      <c r="N583" s="39">
        <v>9.1</v>
      </c>
      <c r="O583" s="34" t="s">
        <v>140</v>
      </c>
      <c r="P583" s="39">
        <v>22.6</v>
      </c>
      <c r="Q583" s="34" t="s">
        <v>140</v>
      </c>
      <c r="R583" s="34">
        <v>0</v>
      </c>
      <c r="S583" s="34" t="s">
        <v>139</v>
      </c>
      <c r="T583" s="35" t="s">
        <v>141</v>
      </c>
      <c r="U583" s="35" t="s">
        <v>235</v>
      </c>
    </row>
    <row r="584" spans="2:21" ht="12" customHeight="1">
      <c r="B584" s="35" t="s">
        <v>1797</v>
      </c>
      <c r="C584" s="34" t="s">
        <v>1659</v>
      </c>
      <c r="D584" s="35" t="s">
        <v>1798</v>
      </c>
      <c r="E584" s="35" t="s">
        <v>1799</v>
      </c>
      <c r="F584" s="34" t="s">
        <v>518</v>
      </c>
      <c r="G584" s="34" t="s">
        <v>194</v>
      </c>
      <c r="H584" s="35" t="s">
        <v>195</v>
      </c>
      <c r="I584" s="37">
        <v>2.0132919999999999</v>
      </c>
      <c r="J584" s="34" t="s">
        <v>138</v>
      </c>
      <c r="K584" s="39">
        <v>61.2</v>
      </c>
      <c r="L584" s="39">
        <v>10.4</v>
      </c>
      <c r="M584" s="34" t="s">
        <v>138</v>
      </c>
      <c r="N584" s="39">
        <v>17.8</v>
      </c>
      <c r="O584" s="34" t="s">
        <v>147</v>
      </c>
      <c r="P584" s="39">
        <v>33</v>
      </c>
      <c r="Q584" s="34" t="s">
        <v>138</v>
      </c>
      <c r="R584" s="34">
        <v>0</v>
      </c>
      <c r="S584" s="34" t="s">
        <v>138</v>
      </c>
      <c r="T584" s="35" t="s">
        <v>148</v>
      </c>
      <c r="U584" s="35" t="s">
        <v>142</v>
      </c>
    </row>
    <row r="585" spans="2:21" ht="12" customHeight="1">
      <c r="B585" s="35" t="s">
        <v>1800</v>
      </c>
      <c r="C585" s="34" t="s">
        <v>1659</v>
      </c>
      <c r="D585" s="35" t="s">
        <v>1801</v>
      </c>
      <c r="E585" s="35" t="s">
        <v>1802</v>
      </c>
      <c r="F585" s="34" t="s">
        <v>602</v>
      </c>
      <c r="G585" s="34" t="s">
        <v>194</v>
      </c>
      <c r="H585" s="35" t="s">
        <v>195</v>
      </c>
      <c r="I585" s="37">
        <v>1.8119289999999999</v>
      </c>
      <c r="J585" s="34" t="s">
        <v>138</v>
      </c>
      <c r="K585" s="39">
        <v>67.3</v>
      </c>
      <c r="L585" s="39">
        <v>7.5</v>
      </c>
      <c r="M585" s="34" t="s">
        <v>139</v>
      </c>
      <c r="N585" s="39">
        <v>18.399999999999999</v>
      </c>
      <c r="O585" s="34" t="s">
        <v>147</v>
      </c>
      <c r="P585" s="39">
        <v>37.4</v>
      </c>
      <c r="Q585" s="34" t="s">
        <v>138</v>
      </c>
      <c r="R585" s="34">
        <v>4</v>
      </c>
      <c r="S585" s="34" t="s">
        <v>138</v>
      </c>
      <c r="T585" s="35" t="s">
        <v>148</v>
      </c>
      <c r="U585" s="35" t="s">
        <v>467</v>
      </c>
    </row>
    <row r="586" spans="2:21" ht="12" customHeight="1">
      <c r="B586" s="35" t="s">
        <v>1803</v>
      </c>
      <c r="C586" s="34" t="s">
        <v>1659</v>
      </c>
      <c r="D586" s="35" t="s">
        <v>1804</v>
      </c>
      <c r="E586" s="35" t="s">
        <v>1805</v>
      </c>
      <c r="F586" s="34" t="s">
        <v>782</v>
      </c>
      <c r="G586" s="34" t="s">
        <v>194</v>
      </c>
      <c r="H586" s="35" t="s">
        <v>195</v>
      </c>
      <c r="I586" s="37">
        <v>1.9506049999999999</v>
      </c>
      <c r="J586" s="34" t="s">
        <v>147</v>
      </c>
      <c r="K586" s="39">
        <v>92.1</v>
      </c>
      <c r="L586" s="39">
        <v>13.4</v>
      </c>
      <c r="M586" s="34" t="s">
        <v>147</v>
      </c>
      <c r="N586" s="39">
        <v>25</v>
      </c>
      <c r="O586" s="34" t="s">
        <v>147</v>
      </c>
      <c r="P586" s="39">
        <v>49.7</v>
      </c>
      <c r="Q586" s="34" t="s">
        <v>147</v>
      </c>
      <c r="R586" s="34">
        <v>4</v>
      </c>
      <c r="S586" s="34" t="s">
        <v>147</v>
      </c>
      <c r="T586" s="35" t="s">
        <v>148</v>
      </c>
      <c r="U586" s="35" t="s">
        <v>142</v>
      </c>
    </row>
    <row r="587" spans="2:21" ht="12" customHeight="1">
      <c r="B587" s="35" t="s">
        <v>1806</v>
      </c>
      <c r="C587" s="34" t="s">
        <v>1659</v>
      </c>
      <c r="D587" s="35" t="s">
        <v>1807</v>
      </c>
      <c r="E587" s="35" t="s">
        <v>1808</v>
      </c>
      <c r="F587" s="34" t="s">
        <v>518</v>
      </c>
      <c r="G587" s="34" t="s">
        <v>194</v>
      </c>
      <c r="H587" s="35" t="s">
        <v>195</v>
      </c>
      <c r="I587" s="37">
        <v>1.977182</v>
      </c>
      <c r="J587" s="34" t="s">
        <v>138</v>
      </c>
      <c r="K587" s="39">
        <v>64.3</v>
      </c>
      <c r="L587" s="39">
        <v>7.9</v>
      </c>
      <c r="M587" s="34" t="s">
        <v>139</v>
      </c>
      <c r="N587" s="39">
        <v>14.9</v>
      </c>
      <c r="O587" s="34" t="s">
        <v>138</v>
      </c>
      <c r="P587" s="39">
        <v>35.5</v>
      </c>
      <c r="Q587" s="34" t="s">
        <v>138</v>
      </c>
      <c r="R587" s="34">
        <v>6</v>
      </c>
      <c r="S587" s="34" t="s">
        <v>138</v>
      </c>
      <c r="T587" s="35" t="s">
        <v>148</v>
      </c>
      <c r="U587" s="35" t="s">
        <v>142</v>
      </c>
    </row>
    <row r="588" spans="2:21" ht="12" customHeight="1">
      <c r="B588" s="35" t="s">
        <v>1809</v>
      </c>
      <c r="C588" s="34" t="s">
        <v>1659</v>
      </c>
      <c r="D588" s="35" t="s">
        <v>1810</v>
      </c>
      <c r="E588" s="35" t="s">
        <v>1811</v>
      </c>
      <c r="F588" s="34" t="s">
        <v>184</v>
      </c>
      <c r="G588" s="34" t="s">
        <v>194</v>
      </c>
      <c r="H588" s="35" t="s">
        <v>195</v>
      </c>
      <c r="I588" s="37">
        <v>2.0142959999999999</v>
      </c>
      <c r="J588" s="34" t="s">
        <v>139</v>
      </c>
      <c r="K588" s="39">
        <v>53.4</v>
      </c>
      <c r="L588" s="39">
        <v>8.1999999999999993</v>
      </c>
      <c r="M588" s="34" t="s">
        <v>138</v>
      </c>
      <c r="N588" s="39">
        <v>14.1</v>
      </c>
      <c r="O588" s="34" t="s">
        <v>138</v>
      </c>
      <c r="P588" s="39">
        <v>30.1</v>
      </c>
      <c r="Q588" s="34" t="s">
        <v>139</v>
      </c>
      <c r="R588" s="34">
        <v>1</v>
      </c>
      <c r="S588" s="34" t="s">
        <v>139</v>
      </c>
      <c r="T588" s="35" t="s">
        <v>199</v>
      </c>
      <c r="U588" s="35" t="s">
        <v>507</v>
      </c>
    </row>
    <row r="589" spans="2:21" ht="12" customHeight="1">
      <c r="B589" s="35" t="s">
        <v>1812</v>
      </c>
      <c r="C589" s="34" t="s">
        <v>1659</v>
      </c>
      <c r="D589" s="35" t="s">
        <v>1813</v>
      </c>
      <c r="E589" s="35" t="s">
        <v>1814</v>
      </c>
      <c r="F589" s="34" t="s">
        <v>518</v>
      </c>
      <c r="G589" s="34" t="s">
        <v>194</v>
      </c>
      <c r="H589" s="35" t="s">
        <v>195</v>
      </c>
      <c r="I589" s="37">
        <v>2.7055220000000002</v>
      </c>
      <c r="J589" s="34" t="s">
        <v>147</v>
      </c>
      <c r="K589" s="39">
        <v>77</v>
      </c>
      <c r="L589" s="39">
        <v>9.1999999999999993</v>
      </c>
      <c r="M589" s="34" t="s">
        <v>138</v>
      </c>
      <c r="N589" s="39">
        <v>18.8</v>
      </c>
      <c r="O589" s="34" t="s">
        <v>147</v>
      </c>
      <c r="P589" s="39">
        <v>43</v>
      </c>
      <c r="Q589" s="34" t="s">
        <v>147</v>
      </c>
      <c r="R589" s="34">
        <v>6</v>
      </c>
      <c r="S589" s="34" t="s">
        <v>138</v>
      </c>
      <c r="T589" s="35" t="s">
        <v>148</v>
      </c>
      <c r="U589" s="35" t="s">
        <v>142</v>
      </c>
    </row>
    <row r="590" spans="2:21" ht="12" customHeight="1">
      <c r="B590" s="35" t="s">
        <v>1815</v>
      </c>
      <c r="C590" s="34" t="s">
        <v>1659</v>
      </c>
      <c r="D590" s="35" t="s">
        <v>1816</v>
      </c>
      <c r="E590" s="35" t="s">
        <v>1817</v>
      </c>
      <c r="F590" s="34" t="s">
        <v>184</v>
      </c>
      <c r="G590" s="34" t="s">
        <v>194</v>
      </c>
      <c r="H590" s="35" t="s">
        <v>195</v>
      </c>
      <c r="I590" s="37">
        <v>2.0673110000000001</v>
      </c>
      <c r="J590" s="34" t="s">
        <v>147</v>
      </c>
      <c r="K590" s="39">
        <v>79.2</v>
      </c>
      <c r="L590" s="39">
        <v>12.3</v>
      </c>
      <c r="M590" s="34" t="s">
        <v>147</v>
      </c>
      <c r="N590" s="39">
        <v>25</v>
      </c>
      <c r="O590" s="34" t="s">
        <v>147</v>
      </c>
      <c r="P590" s="39">
        <v>34.9</v>
      </c>
      <c r="Q590" s="34" t="s">
        <v>138</v>
      </c>
      <c r="R590" s="34">
        <v>7</v>
      </c>
      <c r="S590" s="34" t="s">
        <v>147</v>
      </c>
      <c r="T590" s="35" t="s">
        <v>148</v>
      </c>
      <c r="U590" s="35" t="s">
        <v>142</v>
      </c>
    </row>
    <row r="591" spans="2:21" ht="12" customHeight="1">
      <c r="B591" s="35" t="s">
        <v>1818</v>
      </c>
      <c r="C591" s="34" t="s">
        <v>1659</v>
      </c>
      <c r="D591" s="35" t="s">
        <v>1819</v>
      </c>
      <c r="E591" s="35" t="s">
        <v>1820</v>
      </c>
      <c r="F591" s="34" t="s">
        <v>146</v>
      </c>
      <c r="G591" s="34" t="s">
        <v>194</v>
      </c>
      <c r="H591" s="35" t="s">
        <v>195</v>
      </c>
      <c r="I591" s="37">
        <v>2.2136749999999998</v>
      </c>
      <c r="J591" s="34" t="s">
        <v>147</v>
      </c>
      <c r="K591" s="39">
        <v>83.8</v>
      </c>
      <c r="L591" s="39">
        <v>7.7</v>
      </c>
      <c r="M591" s="34" t="s">
        <v>139</v>
      </c>
      <c r="N591" s="39">
        <v>24.8</v>
      </c>
      <c r="O591" s="34" t="s">
        <v>147</v>
      </c>
      <c r="P591" s="39">
        <v>48.3</v>
      </c>
      <c r="Q591" s="34" t="s">
        <v>147</v>
      </c>
      <c r="R591" s="34">
        <v>3</v>
      </c>
      <c r="S591" s="34" t="s">
        <v>147</v>
      </c>
      <c r="T591" s="35" t="s">
        <v>148</v>
      </c>
      <c r="U591" s="35" t="s">
        <v>142</v>
      </c>
    </row>
    <row r="592" spans="2:21" ht="12" customHeight="1">
      <c r="B592" s="33" t="s">
        <v>1821</v>
      </c>
      <c r="C592" s="34" t="s">
        <v>1822</v>
      </c>
      <c r="D592" s="35" t="s">
        <v>1823</v>
      </c>
      <c r="E592" s="35" t="s">
        <v>1824</v>
      </c>
      <c r="F592" s="36" t="s">
        <v>518</v>
      </c>
      <c r="G592" s="34" t="s">
        <v>136</v>
      </c>
      <c r="H592" s="35" t="s">
        <v>137</v>
      </c>
      <c r="I592" s="37">
        <v>62.188223495702012</v>
      </c>
      <c r="J592" s="36" t="s">
        <v>147</v>
      </c>
      <c r="K592" s="38">
        <v>75.7</v>
      </c>
      <c r="L592" s="39">
        <v>4.7</v>
      </c>
      <c r="M592" s="34" t="s">
        <v>159</v>
      </c>
      <c r="N592" s="39">
        <v>15.3</v>
      </c>
      <c r="O592" s="34" t="s">
        <v>138</v>
      </c>
      <c r="P592" s="39">
        <v>48.2</v>
      </c>
      <c r="Q592" s="34" t="s">
        <v>147</v>
      </c>
      <c r="R592" s="39">
        <v>7.5</v>
      </c>
      <c r="S592" s="34" t="s">
        <v>138</v>
      </c>
      <c r="T592" s="35" t="s">
        <v>141</v>
      </c>
      <c r="U592" s="35" t="s">
        <v>313</v>
      </c>
    </row>
    <row r="593" spans="2:21" ht="12" customHeight="1">
      <c r="B593" s="33" t="s">
        <v>1825</v>
      </c>
      <c r="C593" s="34" t="s">
        <v>1822</v>
      </c>
      <c r="D593" s="35" t="s">
        <v>1826</v>
      </c>
      <c r="E593" s="35" t="s">
        <v>1827</v>
      </c>
      <c r="F593" s="36" t="s">
        <v>146</v>
      </c>
      <c r="G593" s="34" t="s">
        <v>136</v>
      </c>
      <c r="H593" s="35" t="s">
        <v>137</v>
      </c>
      <c r="I593" s="37">
        <v>61.995103244837757</v>
      </c>
      <c r="J593" s="36" t="s">
        <v>147</v>
      </c>
      <c r="K593" s="38">
        <v>86.1</v>
      </c>
      <c r="L593" s="39">
        <v>9.1</v>
      </c>
      <c r="M593" s="34" t="s">
        <v>138</v>
      </c>
      <c r="N593" s="39">
        <v>13.3</v>
      </c>
      <c r="O593" s="34" t="s">
        <v>139</v>
      </c>
      <c r="P593" s="39">
        <v>51.7</v>
      </c>
      <c r="Q593" s="34" t="s">
        <v>147</v>
      </c>
      <c r="R593" s="39">
        <v>12</v>
      </c>
      <c r="S593" s="34" t="s">
        <v>138</v>
      </c>
      <c r="T593" s="35" t="s">
        <v>148</v>
      </c>
      <c r="U593" s="35" t="s">
        <v>699</v>
      </c>
    </row>
    <row r="594" spans="2:21" ht="12" customHeight="1">
      <c r="B594" s="33" t="s">
        <v>1828</v>
      </c>
      <c r="C594" s="34" t="s">
        <v>1822</v>
      </c>
      <c r="D594" s="35" t="s">
        <v>1829</v>
      </c>
      <c r="E594" s="35" t="s">
        <v>1830</v>
      </c>
      <c r="F594" s="36" t="s">
        <v>518</v>
      </c>
      <c r="G594" s="34" t="s">
        <v>136</v>
      </c>
      <c r="H594" s="35" t="s">
        <v>137</v>
      </c>
      <c r="I594" s="37">
        <v>57.632745098039223</v>
      </c>
      <c r="J594" s="36" t="s">
        <v>147</v>
      </c>
      <c r="K594" s="38">
        <v>78.3</v>
      </c>
      <c r="L594" s="39">
        <v>14.2</v>
      </c>
      <c r="M594" s="34" t="s">
        <v>147</v>
      </c>
      <c r="N594" s="39">
        <v>16</v>
      </c>
      <c r="O594" s="34" t="s">
        <v>138</v>
      </c>
      <c r="P594" s="39">
        <v>43.6</v>
      </c>
      <c r="Q594" s="34" t="s">
        <v>147</v>
      </c>
      <c r="R594" s="39">
        <v>4.5</v>
      </c>
      <c r="S594" s="34" t="s">
        <v>138</v>
      </c>
      <c r="T594" s="35" t="s">
        <v>148</v>
      </c>
      <c r="U594" s="35" t="s">
        <v>142</v>
      </c>
    </row>
    <row r="595" spans="2:21" ht="12" customHeight="1">
      <c r="B595" s="33" t="s">
        <v>1831</v>
      </c>
      <c r="C595" s="34" t="s">
        <v>1822</v>
      </c>
      <c r="D595" s="35" t="s">
        <v>1832</v>
      </c>
      <c r="E595" s="35" t="s">
        <v>1833</v>
      </c>
      <c r="F595" s="36" t="s">
        <v>518</v>
      </c>
      <c r="G595" s="34" t="s">
        <v>136</v>
      </c>
      <c r="H595" s="35" t="s">
        <v>137</v>
      </c>
      <c r="I595" s="37">
        <v>67.559444444444438</v>
      </c>
      <c r="J595" s="36" t="s">
        <v>138</v>
      </c>
      <c r="K595" s="38">
        <v>65.2</v>
      </c>
      <c r="L595" s="39">
        <v>6.1</v>
      </c>
      <c r="M595" s="34" t="s">
        <v>140</v>
      </c>
      <c r="N595" s="39">
        <v>14.5</v>
      </c>
      <c r="O595" s="34" t="s">
        <v>138</v>
      </c>
      <c r="P595" s="39">
        <v>35.6</v>
      </c>
      <c r="Q595" s="34" t="s">
        <v>138</v>
      </c>
      <c r="R595" s="39">
        <v>9</v>
      </c>
      <c r="S595" s="34" t="s">
        <v>138</v>
      </c>
      <c r="T595" s="35" t="s">
        <v>170</v>
      </c>
      <c r="U595" s="35" t="s">
        <v>1236</v>
      </c>
    </row>
    <row r="596" spans="2:21" ht="12" customHeight="1">
      <c r="B596" s="33" t="s">
        <v>1834</v>
      </c>
      <c r="C596" s="34" t="s">
        <v>1822</v>
      </c>
      <c r="D596" s="35" t="s">
        <v>1835</v>
      </c>
      <c r="E596" s="35" t="s">
        <v>1836</v>
      </c>
      <c r="F596" s="36" t="s">
        <v>518</v>
      </c>
      <c r="G596" s="34" t="s">
        <v>136</v>
      </c>
      <c r="H596" s="35" t="s">
        <v>137</v>
      </c>
      <c r="I596" s="37">
        <v>63.852439024390243</v>
      </c>
      <c r="J596" s="36" t="s">
        <v>147</v>
      </c>
      <c r="K596" s="38">
        <v>98.5</v>
      </c>
      <c r="L596" s="39">
        <v>10.1</v>
      </c>
      <c r="M596" s="34" t="s">
        <v>138</v>
      </c>
      <c r="N596" s="39">
        <v>19.399999999999999</v>
      </c>
      <c r="O596" s="34" t="s">
        <v>147</v>
      </c>
      <c r="P596" s="39">
        <v>60</v>
      </c>
      <c r="Q596" s="34" t="s">
        <v>147</v>
      </c>
      <c r="R596" s="39">
        <v>9</v>
      </c>
      <c r="S596" s="34" t="s">
        <v>138</v>
      </c>
      <c r="T596" s="35" t="s">
        <v>148</v>
      </c>
      <c r="U596" s="35" t="s">
        <v>142</v>
      </c>
    </row>
    <row r="597" spans="2:21" ht="12" customHeight="1">
      <c r="B597" s="33" t="s">
        <v>1837</v>
      </c>
      <c r="C597" s="34" t="s">
        <v>1822</v>
      </c>
      <c r="D597" s="35" t="s">
        <v>1838</v>
      </c>
      <c r="E597" s="35" t="s">
        <v>1839</v>
      </c>
      <c r="F597" s="36" t="s">
        <v>146</v>
      </c>
      <c r="G597" s="34" t="s">
        <v>136</v>
      </c>
      <c r="H597" s="35" t="s">
        <v>137</v>
      </c>
      <c r="I597" s="37">
        <v>63.514366197183094</v>
      </c>
      <c r="J597" s="36" t="s">
        <v>147</v>
      </c>
      <c r="K597" s="38">
        <v>78.5</v>
      </c>
      <c r="L597" s="39">
        <v>12.7</v>
      </c>
      <c r="M597" s="34" t="s">
        <v>147</v>
      </c>
      <c r="N597" s="39">
        <v>16.2</v>
      </c>
      <c r="O597" s="34" t="s">
        <v>138</v>
      </c>
      <c r="P597" s="39">
        <v>46.6</v>
      </c>
      <c r="Q597" s="34" t="s">
        <v>147</v>
      </c>
      <c r="R597" s="39">
        <v>3</v>
      </c>
      <c r="S597" s="34" t="s">
        <v>147</v>
      </c>
      <c r="T597" s="35" t="s">
        <v>170</v>
      </c>
      <c r="U597" s="35" t="s">
        <v>142</v>
      </c>
    </row>
    <row r="598" spans="2:21" ht="12" customHeight="1">
      <c r="B598" s="33" t="s">
        <v>1840</v>
      </c>
      <c r="C598" s="34" t="s">
        <v>1822</v>
      </c>
      <c r="D598" s="35" t="s">
        <v>1841</v>
      </c>
      <c r="E598" s="35" t="s">
        <v>1842</v>
      </c>
      <c r="F598" s="36" t="s">
        <v>518</v>
      </c>
      <c r="G598" s="34" t="s">
        <v>136</v>
      </c>
      <c r="H598" s="35" t="s">
        <v>137</v>
      </c>
      <c r="I598" s="37">
        <v>65.59293005671077</v>
      </c>
      <c r="J598" s="36" t="s">
        <v>147</v>
      </c>
      <c r="K598" s="38">
        <v>90</v>
      </c>
      <c r="L598" s="39">
        <v>12.3</v>
      </c>
      <c r="M598" s="34" t="s">
        <v>147</v>
      </c>
      <c r="N598" s="39">
        <v>19.5</v>
      </c>
      <c r="O598" s="34" t="s">
        <v>147</v>
      </c>
      <c r="P598" s="39">
        <v>49.9</v>
      </c>
      <c r="Q598" s="34" t="s">
        <v>147</v>
      </c>
      <c r="R598" s="39">
        <v>8.3000000000000007</v>
      </c>
      <c r="S598" s="34" t="s">
        <v>138</v>
      </c>
      <c r="T598" s="35" t="s">
        <v>148</v>
      </c>
      <c r="U598" s="35" t="s">
        <v>142</v>
      </c>
    </row>
    <row r="599" spans="2:21" ht="12" customHeight="1">
      <c r="B599" s="33" t="s">
        <v>1843</v>
      </c>
      <c r="C599" s="34" t="s">
        <v>1822</v>
      </c>
      <c r="D599" s="35" t="s">
        <v>1844</v>
      </c>
      <c r="E599" s="35" t="s">
        <v>1845</v>
      </c>
      <c r="F599" s="36" t="s">
        <v>222</v>
      </c>
      <c r="G599" s="34" t="s">
        <v>136</v>
      </c>
      <c r="H599" s="35" t="s">
        <v>137</v>
      </c>
      <c r="I599" s="37">
        <v>64.212638036809821</v>
      </c>
      <c r="J599" s="36" t="s">
        <v>147</v>
      </c>
      <c r="K599" s="38">
        <v>83.1</v>
      </c>
      <c r="L599" s="39">
        <v>6.6</v>
      </c>
      <c r="M599" s="34" t="s">
        <v>139</v>
      </c>
      <c r="N599" s="39">
        <v>18.7</v>
      </c>
      <c r="O599" s="34" t="s">
        <v>147</v>
      </c>
      <c r="P599" s="39">
        <v>45.8</v>
      </c>
      <c r="Q599" s="34" t="s">
        <v>147</v>
      </c>
      <c r="R599" s="39">
        <v>12</v>
      </c>
      <c r="S599" s="34" t="s">
        <v>139</v>
      </c>
      <c r="T599" s="35" t="s">
        <v>141</v>
      </c>
      <c r="U599" s="35" t="s">
        <v>142</v>
      </c>
    </row>
    <row r="600" spans="2:21" ht="12" customHeight="1">
      <c r="B600" s="33" t="s">
        <v>1846</v>
      </c>
      <c r="C600" s="34" t="s">
        <v>1822</v>
      </c>
      <c r="D600" s="35" t="s">
        <v>1847</v>
      </c>
      <c r="E600" s="35" t="s">
        <v>1848</v>
      </c>
      <c r="F600" s="36" t="s">
        <v>518</v>
      </c>
      <c r="G600" s="34" t="s">
        <v>136</v>
      </c>
      <c r="H600" s="35" t="s">
        <v>137</v>
      </c>
      <c r="I600" s="37">
        <v>65.337794676806084</v>
      </c>
      <c r="J600" s="36" t="s">
        <v>147</v>
      </c>
      <c r="K600" s="38">
        <v>86.3</v>
      </c>
      <c r="L600" s="39">
        <v>6</v>
      </c>
      <c r="M600" s="34" t="s">
        <v>140</v>
      </c>
      <c r="N600" s="39">
        <v>15.1</v>
      </c>
      <c r="O600" s="34" t="s">
        <v>138</v>
      </c>
      <c r="P600" s="39">
        <v>53.9</v>
      </c>
      <c r="Q600" s="34" t="s">
        <v>147</v>
      </c>
      <c r="R600" s="39">
        <v>11.3</v>
      </c>
      <c r="S600" s="34" t="s">
        <v>159</v>
      </c>
      <c r="T600" s="35" t="s">
        <v>199</v>
      </c>
      <c r="U600" s="35" t="s">
        <v>142</v>
      </c>
    </row>
    <row r="601" spans="2:21" ht="12" customHeight="1">
      <c r="B601" s="33" t="s">
        <v>1849</v>
      </c>
      <c r="C601" s="34" t="s">
        <v>1822</v>
      </c>
      <c r="D601" s="35" t="s">
        <v>1850</v>
      </c>
      <c r="E601" s="35" t="s">
        <v>1851</v>
      </c>
      <c r="F601" s="36" t="s">
        <v>518</v>
      </c>
      <c r="G601" s="34" t="s">
        <v>136</v>
      </c>
      <c r="H601" s="35" t="s">
        <v>192</v>
      </c>
      <c r="I601" s="37">
        <v>2.880775623268697</v>
      </c>
      <c r="J601" s="36" t="s">
        <v>147</v>
      </c>
      <c r="K601" s="38">
        <v>91</v>
      </c>
      <c r="L601" s="39">
        <v>10.8</v>
      </c>
      <c r="M601" s="34" t="s">
        <v>147</v>
      </c>
      <c r="N601" s="39">
        <v>23.9</v>
      </c>
      <c r="O601" s="34" t="s">
        <v>147</v>
      </c>
      <c r="P601" s="39">
        <v>48</v>
      </c>
      <c r="Q601" s="34" t="s">
        <v>147</v>
      </c>
      <c r="R601" s="39">
        <v>8.3000000000000007</v>
      </c>
      <c r="S601" s="34" t="s">
        <v>147</v>
      </c>
      <c r="T601" s="35" t="s">
        <v>148</v>
      </c>
      <c r="U601" s="35" t="s">
        <v>313</v>
      </c>
    </row>
    <row r="602" spans="2:21" ht="12" customHeight="1">
      <c r="B602" s="33" t="s">
        <v>1852</v>
      </c>
      <c r="C602" s="34" t="s">
        <v>1822</v>
      </c>
      <c r="D602" s="35" t="s">
        <v>1853</v>
      </c>
      <c r="E602" s="35" t="s">
        <v>1854</v>
      </c>
      <c r="F602" s="36" t="s">
        <v>518</v>
      </c>
      <c r="G602" s="34" t="s">
        <v>136</v>
      </c>
      <c r="H602" s="35" t="s">
        <v>137</v>
      </c>
      <c r="I602" s="37">
        <v>61.329926873857403</v>
      </c>
      <c r="J602" s="36" t="s">
        <v>138</v>
      </c>
      <c r="K602" s="38">
        <v>60.7</v>
      </c>
      <c r="L602" s="39">
        <v>6.1</v>
      </c>
      <c r="M602" s="34" t="s">
        <v>140</v>
      </c>
      <c r="N602" s="39">
        <v>12.3</v>
      </c>
      <c r="O602" s="34" t="s">
        <v>139</v>
      </c>
      <c r="P602" s="39">
        <v>38.5</v>
      </c>
      <c r="Q602" s="34" t="s">
        <v>138</v>
      </c>
      <c r="R602" s="39">
        <v>3.8</v>
      </c>
      <c r="S602" s="34" t="s">
        <v>138</v>
      </c>
      <c r="T602" s="35" t="s">
        <v>170</v>
      </c>
      <c r="U602" s="35" t="s">
        <v>313</v>
      </c>
    </row>
    <row r="603" spans="2:21" ht="12" customHeight="1">
      <c r="B603" s="33" t="s">
        <v>1855</v>
      </c>
      <c r="C603" s="34" t="s">
        <v>1822</v>
      </c>
      <c r="D603" s="35" t="s">
        <v>1856</v>
      </c>
      <c r="E603" s="35" t="s">
        <v>1857</v>
      </c>
      <c r="F603" s="36" t="s">
        <v>602</v>
      </c>
      <c r="G603" s="34" t="s">
        <v>136</v>
      </c>
      <c r="H603" s="35" t="s">
        <v>192</v>
      </c>
      <c r="I603" s="37">
        <v>2.8515394402035605</v>
      </c>
      <c r="J603" s="36" t="s">
        <v>147</v>
      </c>
      <c r="K603" s="38">
        <v>96.7</v>
      </c>
      <c r="L603" s="39">
        <v>11.3</v>
      </c>
      <c r="M603" s="34" t="s">
        <v>147</v>
      </c>
      <c r="N603" s="39">
        <v>25</v>
      </c>
      <c r="O603" s="34" t="s">
        <v>147</v>
      </c>
      <c r="P603" s="39">
        <v>52.1</v>
      </c>
      <c r="Q603" s="34" t="s">
        <v>147</v>
      </c>
      <c r="R603" s="39">
        <v>8.3000000000000007</v>
      </c>
      <c r="S603" s="34" t="s">
        <v>147</v>
      </c>
      <c r="T603" s="35" t="s">
        <v>148</v>
      </c>
      <c r="U603" s="35" t="s">
        <v>142</v>
      </c>
    </row>
    <row r="604" spans="2:21" ht="12" customHeight="1">
      <c r="B604" s="33" t="s">
        <v>1858</v>
      </c>
      <c r="C604" s="34" t="s">
        <v>1822</v>
      </c>
      <c r="D604" s="35" t="s">
        <v>1859</v>
      </c>
      <c r="E604" s="35" t="s">
        <v>1860</v>
      </c>
      <c r="F604" s="36" t="s">
        <v>518</v>
      </c>
      <c r="G604" s="34" t="s">
        <v>136</v>
      </c>
      <c r="H604" s="35" t="s">
        <v>137</v>
      </c>
      <c r="I604" s="37">
        <v>65.706666666666678</v>
      </c>
      <c r="J604" s="36" t="s">
        <v>147</v>
      </c>
      <c r="K604" s="38">
        <v>72.599999999999994</v>
      </c>
      <c r="L604" s="39">
        <v>7.6</v>
      </c>
      <c r="M604" s="34" t="s">
        <v>139</v>
      </c>
      <c r="N604" s="39">
        <v>18.399999999999999</v>
      </c>
      <c r="O604" s="34" t="s">
        <v>147</v>
      </c>
      <c r="P604" s="39">
        <v>39.1</v>
      </c>
      <c r="Q604" s="34" t="s">
        <v>138</v>
      </c>
      <c r="R604" s="39">
        <v>7.5</v>
      </c>
      <c r="S604" s="34" t="s">
        <v>139</v>
      </c>
      <c r="T604" s="35" t="s">
        <v>141</v>
      </c>
      <c r="U604" s="35" t="s">
        <v>142</v>
      </c>
    </row>
    <row r="605" spans="2:21" ht="12" customHeight="1">
      <c r="B605" s="33" t="s">
        <v>1861</v>
      </c>
      <c r="C605" s="34" t="s">
        <v>1822</v>
      </c>
      <c r="D605" s="35" t="s">
        <v>1862</v>
      </c>
      <c r="E605" s="35" t="s">
        <v>1863</v>
      </c>
      <c r="F605" s="36" t="s">
        <v>518</v>
      </c>
      <c r="G605" s="34" t="s">
        <v>136</v>
      </c>
      <c r="H605" s="35" t="s">
        <v>137</v>
      </c>
      <c r="I605" s="37">
        <v>65.24353111432707</v>
      </c>
      <c r="J605" s="36" t="s">
        <v>147</v>
      </c>
      <c r="K605" s="38">
        <v>85.1</v>
      </c>
      <c r="L605" s="39">
        <v>11</v>
      </c>
      <c r="M605" s="34" t="s">
        <v>147</v>
      </c>
      <c r="N605" s="39">
        <v>20.3</v>
      </c>
      <c r="O605" s="34" t="s">
        <v>147</v>
      </c>
      <c r="P605" s="39">
        <v>47.8</v>
      </c>
      <c r="Q605" s="34" t="s">
        <v>147</v>
      </c>
      <c r="R605" s="39">
        <v>6</v>
      </c>
      <c r="S605" s="34" t="s">
        <v>147</v>
      </c>
      <c r="T605" s="35" t="s">
        <v>148</v>
      </c>
      <c r="U605" s="35" t="s">
        <v>142</v>
      </c>
    </row>
    <row r="606" spans="2:21" ht="12" customHeight="1">
      <c r="B606" s="33" t="s">
        <v>1864</v>
      </c>
      <c r="C606" s="34" t="s">
        <v>1822</v>
      </c>
      <c r="D606" s="35" t="s">
        <v>1865</v>
      </c>
      <c r="E606" s="35" t="s">
        <v>1866</v>
      </c>
      <c r="F606" s="36" t="s">
        <v>518</v>
      </c>
      <c r="G606" s="34" t="s">
        <v>136</v>
      </c>
      <c r="H606" s="35" t="s">
        <v>192</v>
      </c>
      <c r="I606" s="37">
        <v>2.8722248803827748</v>
      </c>
      <c r="J606" s="36" t="s">
        <v>147</v>
      </c>
      <c r="K606" s="38">
        <v>100.7</v>
      </c>
      <c r="L606" s="39">
        <v>12.7</v>
      </c>
      <c r="M606" s="34" t="s">
        <v>147</v>
      </c>
      <c r="N606" s="39">
        <v>24.7</v>
      </c>
      <c r="O606" s="34" t="s">
        <v>147</v>
      </c>
      <c r="P606" s="39">
        <v>53.5</v>
      </c>
      <c r="Q606" s="34" t="s">
        <v>147</v>
      </c>
      <c r="R606" s="39">
        <v>9.8000000000000007</v>
      </c>
      <c r="S606" s="34" t="s">
        <v>147</v>
      </c>
      <c r="T606" s="35" t="s">
        <v>170</v>
      </c>
      <c r="U606" s="35" t="s">
        <v>142</v>
      </c>
    </row>
    <row r="607" spans="2:21" ht="12" customHeight="1">
      <c r="B607" s="33" t="s">
        <v>1867</v>
      </c>
      <c r="C607" s="34" t="s">
        <v>1822</v>
      </c>
      <c r="D607" s="35" t="s">
        <v>1868</v>
      </c>
      <c r="E607" s="35" t="s">
        <v>1869</v>
      </c>
      <c r="F607" s="36" t="s">
        <v>518</v>
      </c>
      <c r="G607" s="34" t="s">
        <v>136</v>
      </c>
      <c r="H607" s="35" t="s">
        <v>137</v>
      </c>
      <c r="I607" s="37">
        <v>61.721739130434777</v>
      </c>
      <c r="J607" s="36" t="s">
        <v>147</v>
      </c>
      <c r="K607" s="38">
        <v>91.3</v>
      </c>
      <c r="L607" s="39">
        <v>10</v>
      </c>
      <c r="M607" s="34" t="s">
        <v>138</v>
      </c>
      <c r="N607" s="39">
        <v>15.7</v>
      </c>
      <c r="O607" s="34" t="s">
        <v>138</v>
      </c>
      <c r="P607" s="39">
        <v>55.1</v>
      </c>
      <c r="Q607" s="34" t="s">
        <v>147</v>
      </c>
      <c r="R607" s="39">
        <v>10.5</v>
      </c>
      <c r="S607" s="34" t="s">
        <v>138</v>
      </c>
      <c r="T607" s="35" t="s">
        <v>170</v>
      </c>
      <c r="U607" s="35" t="s">
        <v>871</v>
      </c>
    </row>
    <row r="608" spans="2:21" ht="12" customHeight="1">
      <c r="B608" s="33" t="s">
        <v>1870</v>
      </c>
      <c r="C608" s="34" t="s">
        <v>1822</v>
      </c>
      <c r="D608" s="35" t="s">
        <v>1871</v>
      </c>
      <c r="E608" s="35" t="s">
        <v>1872</v>
      </c>
      <c r="F608" s="36" t="s">
        <v>518</v>
      </c>
      <c r="G608" s="34" t="s">
        <v>136</v>
      </c>
      <c r="H608" s="35" t="s">
        <v>137</v>
      </c>
      <c r="I608" s="37">
        <v>61.736131687242796</v>
      </c>
      <c r="J608" s="36" t="s">
        <v>147</v>
      </c>
      <c r="K608" s="38">
        <v>90.5</v>
      </c>
      <c r="L608" s="39">
        <v>13.2</v>
      </c>
      <c r="M608" s="34" t="s">
        <v>147</v>
      </c>
      <c r="N608" s="39">
        <v>23.2</v>
      </c>
      <c r="O608" s="34" t="s">
        <v>147</v>
      </c>
      <c r="P608" s="39">
        <v>45.8</v>
      </c>
      <c r="Q608" s="34" t="s">
        <v>147</v>
      </c>
      <c r="R608" s="39">
        <v>8.3000000000000007</v>
      </c>
      <c r="S608" s="34" t="s">
        <v>139</v>
      </c>
      <c r="T608" s="35" t="s">
        <v>141</v>
      </c>
      <c r="U608" s="35" t="s">
        <v>142</v>
      </c>
    </row>
    <row r="609" spans="2:21" ht="12" customHeight="1">
      <c r="B609" s="33" t="s">
        <v>1873</v>
      </c>
      <c r="C609" s="34" t="s">
        <v>1822</v>
      </c>
      <c r="D609" s="35" t="s">
        <v>1874</v>
      </c>
      <c r="E609" s="35" t="s">
        <v>1875</v>
      </c>
      <c r="F609" s="36" t="s">
        <v>222</v>
      </c>
      <c r="G609" s="34" t="s">
        <v>136</v>
      </c>
      <c r="H609" s="35" t="s">
        <v>137</v>
      </c>
      <c r="I609" s="37"/>
      <c r="J609" s="36" t="s">
        <v>223</v>
      </c>
      <c r="K609" s="38"/>
      <c r="L609" s="39"/>
      <c r="M609" s="34"/>
      <c r="N609" s="39"/>
      <c r="O609" s="34"/>
      <c r="P609" s="39"/>
      <c r="Q609" s="34"/>
      <c r="R609" s="39"/>
      <c r="S609" s="34" t="s">
        <v>159</v>
      </c>
      <c r="T609" s="35" t="s">
        <v>199</v>
      </c>
      <c r="U609" s="35" t="s">
        <v>313</v>
      </c>
    </row>
    <row r="610" spans="2:21" ht="12" customHeight="1">
      <c r="B610" s="33" t="s">
        <v>1876</v>
      </c>
      <c r="C610" s="34" t="s">
        <v>1822</v>
      </c>
      <c r="D610" s="35" t="s">
        <v>1877</v>
      </c>
      <c r="E610" s="35" t="s">
        <v>1878</v>
      </c>
      <c r="F610" s="36" t="s">
        <v>518</v>
      </c>
      <c r="G610" s="34" t="s">
        <v>136</v>
      </c>
      <c r="H610" s="35" t="s">
        <v>155</v>
      </c>
      <c r="I610" s="37">
        <v>69.120944881889756</v>
      </c>
      <c r="J610" s="36" t="s">
        <v>147</v>
      </c>
      <c r="K610" s="38">
        <v>82.4</v>
      </c>
      <c r="L610" s="39">
        <v>9</v>
      </c>
      <c r="M610" s="34" t="s">
        <v>138</v>
      </c>
      <c r="N610" s="39">
        <v>18.3</v>
      </c>
      <c r="O610" s="34" t="s">
        <v>147</v>
      </c>
      <c r="P610" s="39">
        <v>48.3</v>
      </c>
      <c r="Q610" s="34" t="s">
        <v>147</v>
      </c>
      <c r="R610" s="39">
        <v>6.8</v>
      </c>
      <c r="S610" s="34" t="s">
        <v>147</v>
      </c>
      <c r="T610" s="35" t="s">
        <v>148</v>
      </c>
      <c r="U610" s="35" t="s">
        <v>142</v>
      </c>
    </row>
    <row r="611" spans="2:21" ht="12" customHeight="1">
      <c r="B611" s="33" t="s">
        <v>1879</v>
      </c>
      <c r="C611" s="34" t="s">
        <v>1822</v>
      </c>
      <c r="D611" s="35" t="s">
        <v>1880</v>
      </c>
      <c r="E611" s="35" t="s">
        <v>1881</v>
      </c>
      <c r="F611" s="36" t="s">
        <v>146</v>
      </c>
      <c r="G611" s="34" t="s">
        <v>136</v>
      </c>
      <c r="H611" s="35" t="s">
        <v>155</v>
      </c>
      <c r="I611" s="37">
        <v>63.009448818897638</v>
      </c>
      <c r="J611" s="36" t="s">
        <v>147</v>
      </c>
      <c r="K611" s="38">
        <v>85.3</v>
      </c>
      <c r="L611" s="39">
        <v>7.6</v>
      </c>
      <c r="M611" s="34" t="s">
        <v>139</v>
      </c>
      <c r="N611" s="39">
        <v>17.2</v>
      </c>
      <c r="O611" s="34" t="s">
        <v>147</v>
      </c>
      <c r="P611" s="39">
        <v>50</v>
      </c>
      <c r="Q611" s="34" t="s">
        <v>147</v>
      </c>
      <c r="R611" s="39">
        <v>10.5</v>
      </c>
      <c r="S611" s="34" t="s">
        <v>139</v>
      </c>
      <c r="T611" s="35" t="s">
        <v>141</v>
      </c>
      <c r="U611" s="35" t="s">
        <v>699</v>
      </c>
    </row>
    <row r="612" spans="2:21" ht="12" customHeight="1">
      <c r="B612" s="33" t="s">
        <v>1882</v>
      </c>
      <c r="C612" s="34" t="s">
        <v>1822</v>
      </c>
      <c r="D612" s="35" t="s">
        <v>1883</v>
      </c>
      <c r="E612" s="35" t="s">
        <v>1884</v>
      </c>
      <c r="F612" s="36" t="s">
        <v>518</v>
      </c>
      <c r="G612" s="34" t="s">
        <v>136</v>
      </c>
      <c r="H612" s="35" t="s">
        <v>155</v>
      </c>
      <c r="I612" s="37">
        <v>58.889924433249369</v>
      </c>
      <c r="J612" s="36" t="s">
        <v>147</v>
      </c>
      <c r="K612" s="38">
        <v>75.5</v>
      </c>
      <c r="L612" s="39">
        <v>12.8</v>
      </c>
      <c r="M612" s="34" t="s">
        <v>147</v>
      </c>
      <c r="N612" s="39">
        <v>16.600000000000001</v>
      </c>
      <c r="O612" s="34" t="s">
        <v>138</v>
      </c>
      <c r="P612" s="39">
        <v>38.6</v>
      </c>
      <c r="Q612" s="34" t="s">
        <v>138</v>
      </c>
      <c r="R612" s="39">
        <v>7.5</v>
      </c>
      <c r="S612" s="34" t="s">
        <v>138</v>
      </c>
      <c r="T612" s="35" t="s">
        <v>141</v>
      </c>
      <c r="U612" s="35" t="s">
        <v>142</v>
      </c>
    </row>
    <row r="613" spans="2:21" ht="12" customHeight="1">
      <c r="B613" s="33" t="s">
        <v>1885</v>
      </c>
      <c r="C613" s="34" t="s">
        <v>1822</v>
      </c>
      <c r="D613" s="35" t="s">
        <v>1886</v>
      </c>
      <c r="E613" s="35" t="s">
        <v>1887</v>
      </c>
      <c r="F613" s="36" t="s">
        <v>518</v>
      </c>
      <c r="G613" s="34" t="s">
        <v>136</v>
      </c>
      <c r="H613" s="35" t="s">
        <v>192</v>
      </c>
      <c r="I613" s="37"/>
      <c r="J613" s="36" t="s">
        <v>223</v>
      </c>
      <c r="K613" s="38"/>
      <c r="L613" s="39"/>
      <c r="M613" s="34"/>
      <c r="N613" s="39"/>
      <c r="O613" s="34"/>
      <c r="P613" s="39"/>
      <c r="Q613" s="34"/>
      <c r="R613" s="39"/>
      <c r="S613" s="34"/>
      <c r="T613" s="35" t="s">
        <v>1286</v>
      </c>
      <c r="U613" s="35" t="s">
        <v>778</v>
      </c>
    </row>
    <row r="614" spans="2:21" ht="12" customHeight="1">
      <c r="B614" s="33" t="s">
        <v>1888</v>
      </c>
      <c r="C614" s="34" t="s">
        <v>1822</v>
      </c>
      <c r="D614" s="35" t="s">
        <v>1889</v>
      </c>
      <c r="E614" s="35" t="s">
        <v>1890</v>
      </c>
      <c r="F614" s="36" t="s">
        <v>518</v>
      </c>
      <c r="G614" s="34" t="s">
        <v>136</v>
      </c>
      <c r="H614" s="35" t="s">
        <v>192</v>
      </c>
      <c r="I614" s="37">
        <v>2.9018478260869558</v>
      </c>
      <c r="J614" s="36" t="s">
        <v>147</v>
      </c>
      <c r="K614" s="38">
        <v>83.1</v>
      </c>
      <c r="L614" s="39">
        <v>8.6</v>
      </c>
      <c r="M614" s="34" t="s">
        <v>138</v>
      </c>
      <c r="N614" s="39">
        <v>21.1</v>
      </c>
      <c r="O614" s="34" t="s">
        <v>147</v>
      </c>
      <c r="P614" s="39">
        <v>46.6</v>
      </c>
      <c r="Q614" s="34" t="s">
        <v>147</v>
      </c>
      <c r="R614" s="39">
        <v>6.8</v>
      </c>
      <c r="S614" s="34" t="s">
        <v>138</v>
      </c>
      <c r="T614" s="35" t="s">
        <v>141</v>
      </c>
      <c r="U614" s="35" t="s">
        <v>871</v>
      </c>
    </row>
    <row r="615" spans="2:21" ht="12" customHeight="1">
      <c r="B615" s="33" t="s">
        <v>1891</v>
      </c>
      <c r="C615" s="34" t="s">
        <v>1822</v>
      </c>
      <c r="D615" s="35" t="s">
        <v>1892</v>
      </c>
      <c r="E615" s="35" t="s">
        <v>1893</v>
      </c>
      <c r="F615" s="36" t="s">
        <v>518</v>
      </c>
      <c r="G615" s="34" t="s">
        <v>136</v>
      </c>
      <c r="H615" s="35" t="s">
        <v>192</v>
      </c>
      <c r="I615" s="37">
        <v>3.0998093220339</v>
      </c>
      <c r="J615" s="36" t="s">
        <v>147</v>
      </c>
      <c r="K615" s="38">
        <v>105</v>
      </c>
      <c r="L615" s="39">
        <v>12.4</v>
      </c>
      <c r="M615" s="34" t="s">
        <v>147</v>
      </c>
      <c r="N615" s="39">
        <v>25</v>
      </c>
      <c r="O615" s="34" t="s">
        <v>147</v>
      </c>
      <c r="P615" s="39">
        <v>57.8</v>
      </c>
      <c r="Q615" s="34" t="s">
        <v>147</v>
      </c>
      <c r="R615" s="39">
        <v>9.8000000000000007</v>
      </c>
      <c r="S615" s="34" t="s">
        <v>147</v>
      </c>
      <c r="T615" s="35" t="s">
        <v>148</v>
      </c>
      <c r="U615" s="35" t="s">
        <v>142</v>
      </c>
    </row>
    <row r="616" spans="2:21" ht="12" customHeight="1">
      <c r="B616" s="33" t="s">
        <v>1894</v>
      </c>
      <c r="C616" s="34" t="s">
        <v>1822</v>
      </c>
      <c r="D616" s="35" t="s">
        <v>1895</v>
      </c>
      <c r="E616" s="35" t="s">
        <v>1896</v>
      </c>
      <c r="F616" s="36" t="s">
        <v>146</v>
      </c>
      <c r="G616" s="34" t="s">
        <v>136</v>
      </c>
      <c r="H616" s="35" t="s">
        <v>192</v>
      </c>
      <c r="I616" s="37">
        <v>2.8102312138728331</v>
      </c>
      <c r="J616" s="36" t="s">
        <v>139</v>
      </c>
      <c r="K616" s="38">
        <v>52.7</v>
      </c>
      <c r="L616" s="39">
        <v>6.2</v>
      </c>
      <c r="M616" s="34" t="s">
        <v>140</v>
      </c>
      <c r="N616" s="39">
        <v>16.5</v>
      </c>
      <c r="O616" s="34" t="s">
        <v>138</v>
      </c>
      <c r="P616" s="39">
        <v>26.2</v>
      </c>
      <c r="Q616" s="34" t="s">
        <v>139</v>
      </c>
      <c r="R616" s="39">
        <v>3.8</v>
      </c>
      <c r="S616" s="34" t="s">
        <v>139</v>
      </c>
      <c r="T616" s="35" t="s">
        <v>141</v>
      </c>
      <c r="U616" s="35" t="s">
        <v>142</v>
      </c>
    </row>
    <row r="617" spans="2:21" ht="12" customHeight="1">
      <c r="B617" s="35" t="s">
        <v>1894</v>
      </c>
      <c r="C617" s="34" t="s">
        <v>1822</v>
      </c>
      <c r="D617" s="35" t="s">
        <v>1895</v>
      </c>
      <c r="E617" s="35" t="s">
        <v>1896</v>
      </c>
      <c r="F617" s="34" t="s">
        <v>146</v>
      </c>
      <c r="G617" s="34" t="s">
        <v>194</v>
      </c>
      <c r="H617" s="35" t="s">
        <v>195</v>
      </c>
      <c r="I617" s="37">
        <v>1.866074</v>
      </c>
      <c r="J617" s="34" t="s">
        <v>140</v>
      </c>
      <c r="K617" s="39">
        <v>42.3</v>
      </c>
      <c r="L617" s="39">
        <v>5</v>
      </c>
      <c r="M617" s="34" t="s">
        <v>159</v>
      </c>
      <c r="N617" s="39">
        <v>16.399999999999999</v>
      </c>
      <c r="O617" s="34" t="s">
        <v>138</v>
      </c>
      <c r="P617" s="39">
        <v>18.899999999999999</v>
      </c>
      <c r="Q617" s="34" t="s">
        <v>159</v>
      </c>
      <c r="R617" s="34">
        <v>2</v>
      </c>
      <c r="S617" s="34" t="s">
        <v>223</v>
      </c>
      <c r="T617" s="35" t="s">
        <v>141</v>
      </c>
      <c r="U617" s="35" t="s">
        <v>142</v>
      </c>
    </row>
    <row r="618" spans="2:21" ht="12" customHeight="1">
      <c r="B618" s="35" t="s">
        <v>1897</v>
      </c>
      <c r="C618" s="34" t="s">
        <v>1822</v>
      </c>
      <c r="D618" s="35" t="s">
        <v>1898</v>
      </c>
      <c r="E618" s="35" t="s">
        <v>1899</v>
      </c>
      <c r="F618" s="34" t="s">
        <v>146</v>
      </c>
      <c r="G618" s="34" t="s">
        <v>194</v>
      </c>
      <c r="H618" s="35" t="s">
        <v>195</v>
      </c>
      <c r="I618" s="37">
        <v>2.0498249999999998</v>
      </c>
      <c r="J618" s="34" t="s">
        <v>147</v>
      </c>
      <c r="K618" s="39">
        <v>89.4</v>
      </c>
      <c r="L618" s="39">
        <v>11.1</v>
      </c>
      <c r="M618" s="34" t="s">
        <v>147</v>
      </c>
      <c r="N618" s="39">
        <v>19.600000000000001</v>
      </c>
      <c r="O618" s="34" t="s">
        <v>147</v>
      </c>
      <c r="P618" s="39">
        <v>45.7</v>
      </c>
      <c r="Q618" s="34" t="s">
        <v>147</v>
      </c>
      <c r="R618" s="34">
        <v>13</v>
      </c>
      <c r="S618" s="34" t="s">
        <v>223</v>
      </c>
      <c r="T618" s="35" t="s">
        <v>141</v>
      </c>
      <c r="U618" s="35" t="s">
        <v>142</v>
      </c>
    </row>
    <row r="619" spans="2:21" ht="12" customHeight="1">
      <c r="B619" s="35" t="s">
        <v>1900</v>
      </c>
      <c r="C619" s="34" t="s">
        <v>1822</v>
      </c>
      <c r="D619" s="35" t="s">
        <v>1901</v>
      </c>
      <c r="E619" s="35" t="s">
        <v>1902</v>
      </c>
      <c r="F619" s="34" t="s">
        <v>146</v>
      </c>
      <c r="G619" s="34" t="s">
        <v>194</v>
      </c>
      <c r="H619" s="35" t="s">
        <v>195</v>
      </c>
      <c r="I619" s="37">
        <v>2.0148470000000001</v>
      </c>
      <c r="J619" s="34" t="s">
        <v>147</v>
      </c>
      <c r="K619" s="39">
        <v>74.3</v>
      </c>
      <c r="L619" s="39">
        <v>8.1999999999999993</v>
      </c>
      <c r="M619" s="34" t="s">
        <v>138</v>
      </c>
      <c r="N619" s="39">
        <v>10.199999999999999</v>
      </c>
      <c r="O619" s="34" t="s">
        <v>140</v>
      </c>
      <c r="P619" s="39">
        <v>48.9</v>
      </c>
      <c r="Q619" s="34" t="s">
        <v>147</v>
      </c>
      <c r="R619" s="34">
        <v>7</v>
      </c>
      <c r="S619" s="34" t="s">
        <v>223</v>
      </c>
      <c r="T619" s="35" t="s">
        <v>141</v>
      </c>
      <c r="U619" s="35" t="s">
        <v>699</v>
      </c>
    </row>
    <row r="620" spans="2:21" ht="12" customHeight="1">
      <c r="B620" s="35" t="s">
        <v>1903</v>
      </c>
      <c r="C620" s="34" t="s">
        <v>1822</v>
      </c>
      <c r="D620" s="35" t="s">
        <v>1904</v>
      </c>
      <c r="E620" s="35" t="s">
        <v>1905</v>
      </c>
      <c r="F620" s="34" t="s">
        <v>518</v>
      </c>
      <c r="G620" s="34" t="s">
        <v>194</v>
      </c>
      <c r="H620" s="35" t="s">
        <v>195</v>
      </c>
      <c r="I620" s="37">
        <v>2.0410590000000002</v>
      </c>
      <c r="J620" s="34" t="s">
        <v>139</v>
      </c>
      <c r="K620" s="39">
        <v>48.2</v>
      </c>
      <c r="L620" s="39">
        <v>8</v>
      </c>
      <c r="M620" s="34" t="s">
        <v>139</v>
      </c>
      <c r="N620" s="39">
        <v>9.1999999999999993</v>
      </c>
      <c r="O620" s="34" t="s">
        <v>140</v>
      </c>
      <c r="P620" s="39">
        <v>28</v>
      </c>
      <c r="Q620" s="34" t="s">
        <v>139</v>
      </c>
      <c r="R620" s="34">
        <v>3</v>
      </c>
      <c r="S620" s="34" t="s">
        <v>139</v>
      </c>
      <c r="T620" s="35" t="s">
        <v>141</v>
      </c>
      <c r="U620" s="35" t="s">
        <v>142</v>
      </c>
    </row>
    <row r="621" spans="2:21" ht="12" customHeight="1">
      <c r="B621" s="33" t="s">
        <v>1906</v>
      </c>
      <c r="C621" s="34" t="s">
        <v>1822</v>
      </c>
      <c r="D621" s="35" t="s">
        <v>1907</v>
      </c>
      <c r="E621" s="35" t="s">
        <v>1908</v>
      </c>
      <c r="F621" s="36" t="s">
        <v>184</v>
      </c>
      <c r="G621" s="34" t="s">
        <v>136</v>
      </c>
      <c r="H621" s="35" t="s">
        <v>192</v>
      </c>
      <c r="I621" s="37">
        <v>2.8934971098265914</v>
      </c>
      <c r="J621" s="36" t="s">
        <v>147</v>
      </c>
      <c r="K621" s="38">
        <v>91.6</v>
      </c>
      <c r="L621" s="39">
        <v>9.9</v>
      </c>
      <c r="M621" s="34" t="s">
        <v>138</v>
      </c>
      <c r="N621" s="39">
        <v>24.5</v>
      </c>
      <c r="O621" s="34" t="s">
        <v>147</v>
      </c>
      <c r="P621" s="39">
        <v>49.7</v>
      </c>
      <c r="Q621" s="34" t="s">
        <v>147</v>
      </c>
      <c r="R621" s="39">
        <v>7.5</v>
      </c>
      <c r="S621" s="34" t="s">
        <v>147</v>
      </c>
      <c r="T621" s="35" t="s">
        <v>141</v>
      </c>
      <c r="U621" s="35" t="s">
        <v>142</v>
      </c>
    </row>
    <row r="622" spans="2:21" ht="12" customHeight="1">
      <c r="B622" s="35" t="s">
        <v>1906</v>
      </c>
      <c r="C622" s="34" t="s">
        <v>1822</v>
      </c>
      <c r="D622" s="35" t="s">
        <v>1907</v>
      </c>
      <c r="E622" s="35" t="s">
        <v>1908</v>
      </c>
      <c r="F622" s="34" t="s">
        <v>184</v>
      </c>
      <c r="G622" s="34" t="s">
        <v>194</v>
      </c>
      <c r="H622" s="35" t="s">
        <v>195</v>
      </c>
      <c r="I622" s="37">
        <v>2.408649</v>
      </c>
      <c r="J622" s="34"/>
      <c r="K622" s="39"/>
      <c r="L622" s="39"/>
      <c r="M622" s="34"/>
      <c r="N622" s="39"/>
      <c r="O622" s="34"/>
      <c r="P622" s="39"/>
      <c r="Q622" s="34"/>
      <c r="R622" s="34">
        <v>0</v>
      </c>
      <c r="S622" s="34" t="s">
        <v>223</v>
      </c>
      <c r="T622" s="35" t="s">
        <v>141</v>
      </c>
      <c r="U622" s="35" t="s">
        <v>142</v>
      </c>
    </row>
    <row r="623" spans="2:21" ht="12" customHeight="1">
      <c r="B623" s="33" t="s">
        <v>1909</v>
      </c>
      <c r="C623" s="34" t="s">
        <v>1822</v>
      </c>
      <c r="D623" s="35" t="s">
        <v>1910</v>
      </c>
      <c r="E623" s="35" t="s">
        <v>1911</v>
      </c>
      <c r="F623" s="36" t="s">
        <v>146</v>
      </c>
      <c r="G623" s="34" t="s">
        <v>136</v>
      </c>
      <c r="H623" s="35" t="s">
        <v>192</v>
      </c>
      <c r="I623" s="37">
        <v>2.9739583333333344</v>
      </c>
      <c r="J623" s="36" t="s">
        <v>147</v>
      </c>
      <c r="K623" s="38">
        <v>94.9</v>
      </c>
      <c r="L623" s="39">
        <v>10.1</v>
      </c>
      <c r="M623" s="34" t="s">
        <v>138</v>
      </c>
      <c r="N623" s="39">
        <v>25</v>
      </c>
      <c r="O623" s="34" t="s">
        <v>147</v>
      </c>
      <c r="P623" s="39">
        <v>51.5</v>
      </c>
      <c r="Q623" s="34" t="s">
        <v>147</v>
      </c>
      <c r="R623" s="39">
        <v>8.3000000000000007</v>
      </c>
      <c r="S623" s="34" t="s">
        <v>147</v>
      </c>
      <c r="T623" s="35" t="s">
        <v>148</v>
      </c>
      <c r="U623" s="35" t="s">
        <v>142</v>
      </c>
    </row>
    <row r="624" spans="2:21" ht="12" customHeight="1">
      <c r="B624" s="33" t="s">
        <v>1912</v>
      </c>
      <c r="C624" s="34" t="s">
        <v>1822</v>
      </c>
      <c r="D624" s="35" t="s">
        <v>1913</v>
      </c>
      <c r="E624" s="35" t="s">
        <v>1914</v>
      </c>
      <c r="F624" s="36" t="s">
        <v>146</v>
      </c>
      <c r="G624" s="34" t="s">
        <v>136</v>
      </c>
      <c r="H624" s="35" t="s">
        <v>192</v>
      </c>
      <c r="I624" s="37">
        <v>2.9089923954372621</v>
      </c>
      <c r="J624" s="36" t="s">
        <v>138</v>
      </c>
      <c r="K624" s="38">
        <v>55.3</v>
      </c>
      <c r="L624" s="39">
        <v>8.6</v>
      </c>
      <c r="M624" s="34" t="s">
        <v>138</v>
      </c>
      <c r="N624" s="39">
        <v>20.7</v>
      </c>
      <c r="O624" s="34" t="s">
        <v>147</v>
      </c>
      <c r="P624" s="39">
        <v>24.5</v>
      </c>
      <c r="Q624" s="34" t="s">
        <v>140</v>
      </c>
      <c r="R624" s="39">
        <v>1.5</v>
      </c>
      <c r="S624" s="34" t="s">
        <v>138</v>
      </c>
      <c r="T624" s="35" t="s">
        <v>148</v>
      </c>
      <c r="U624" s="35" t="s">
        <v>142</v>
      </c>
    </row>
    <row r="625" spans="2:21" ht="12" customHeight="1">
      <c r="B625" s="35" t="s">
        <v>1912</v>
      </c>
      <c r="C625" s="34" t="s">
        <v>1822</v>
      </c>
      <c r="D625" s="35" t="s">
        <v>1913</v>
      </c>
      <c r="E625" s="35" t="s">
        <v>1914</v>
      </c>
      <c r="F625" s="34" t="s">
        <v>146</v>
      </c>
      <c r="G625" s="34" t="s">
        <v>194</v>
      </c>
      <c r="H625" s="35" t="s">
        <v>195</v>
      </c>
      <c r="I625" s="37">
        <v>1.967433</v>
      </c>
      <c r="J625" s="34" t="s">
        <v>147</v>
      </c>
      <c r="K625" s="39">
        <v>78</v>
      </c>
      <c r="L625" s="39">
        <v>9.1</v>
      </c>
      <c r="M625" s="34" t="s">
        <v>138</v>
      </c>
      <c r="N625" s="39">
        <v>13.5</v>
      </c>
      <c r="O625" s="34" t="s">
        <v>138</v>
      </c>
      <c r="P625" s="39">
        <v>47.4</v>
      </c>
      <c r="Q625" s="34" t="s">
        <v>147</v>
      </c>
      <c r="R625" s="34">
        <v>8</v>
      </c>
      <c r="S625" s="34" t="s">
        <v>138</v>
      </c>
      <c r="T625" s="35" t="s">
        <v>148</v>
      </c>
      <c r="U625" s="35" t="s">
        <v>142</v>
      </c>
    </row>
    <row r="626" spans="2:21" ht="12" customHeight="1">
      <c r="B626" s="33" t="s">
        <v>1915</v>
      </c>
      <c r="C626" s="34" t="s">
        <v>1822</v>
      </c>
      <c r="D626" s="35" t="s">
        <v>1916</v>
      </c>
      <c r="E626" s="35" t="s">
        <v>1917</v>
      </c>
      <c r="F626" s="36" t="s">
        <v>146</v>
      </c>
      <c r="G626" s="34" t="s">
        <v>136</v>
      </c>
      <c r="H626" s="35" t="s">
        <v>192</v>
      </c>
      <c r="I626" s="37">
        <v>3.0532786885245895</v>
      </c>
      <c r="J626" s="36" t="s">
        <v>147</v>
      </c>
      <c r="K626" s="38">
        <v>94.1</v>
      </c>
      <c r="L626" s="39">
        <v>11</v>
      </c>
      <c r="M626" s="34" t="s">
        <v>147</v>
      </c>
      <c r="N626" s="39">
        <v>23.7</v>
      </c>
      <c r="O626" s="34" t="s">
        <v>147</v>
      </c>
      <c r="P626" s="39">
        <v>48.1</v>
      </c>
      <c r="Q626" s="34" t="s">
        <v>147</v>
      </c>
      <c r="R626" s="39">
        <v>11.3</v>
      </c>
      <c r="S626" s="34" t="s">
        <v>147</v>
      </c>
      <c r="T626" s="35" t="s">
        <v>170</v>
      </c>
      <c r="U626" s="35" t="s">
        <v>142</v>
      </c>
    </row>
    <row r="627" spans="2:21" ht="12" customHeight="1">
      <c r="B627" s="35" t="s">
        <v>1918</v>
      </c>
      <c r="C627" s="34" t="s">
        <v>1822</v>
      </c>
      <c r="D627" s="35" t="s">
        <v>1919</v>
      </c>
      <c r="E627" s="35" t="s">
        <v>1920</v>
      </c>
      <c r="F627" s="34" t="s">
        <v>146</v>
      </c>
      <c r="G627" s="34" t="s">
        <v>194</v>
      </c>
      <c r="H627" s="35" t="s">
        <v>195</v>
      </c>
      <c r="I627" s="37">
        <v>2.103494</v>
      </c>
      <c r="J627" s="34" t="s">
        <v>159</v>
      </c>
      <c r="K627" s="39">
        <v>31.1</v>
      </c>
      <c r="L627" s="39">
        <v>11.6</v>
      </c>
      <c r="M627" s="34" t="s">
        <v>147</v>
      </c>
      <c r="N627" s="39">
        <v>5.3</v>
      </c>
      <c r="O627" s="34" t="s">
        <v>159</v>
      </c>
      <c r="P627" s="39">
        <v>14.2</v>
      </c>
      <c r="Q627" s="34" t="s">
        <v>159</v>
      </c>
      <c r="R627" s="34">
        <v>0</v>
      </c>
      <c r="S627" s="34" t="s">
        <v>138</v>
      </c>
      <c r="T627" s="35" t="s">
        <v>170</v>
      </c>
      <c r="U627" s="35" t="s">
        <v>228</v>
      </c>
    </row>
    <row r="628" spans="2:21" ht="12" customHeight="1">
      <c r="B628" s="33" t="s">
        <v>1921</v>
      </c>
      <c r="C628" s="34" t="s">
        <v>1822</v>
      </c>
      <c r="D628" s="35" t="s">
        <v>1922</v>
      </c>
      <c r="E628" s="35" t="s">
        <v>1923</v>
      </c>
      <c r="F628" s="36" t="s">
        <v>146</v>
      </c>
      <c r="G628" s="34" t="s">
        <v>136</v>
      </c>
      <c r="H628" s="35" t="s">
        <v>192</v>
      </c>
      <c r="I628" s="37">
        <v>2.8849156118143457</v>
      </c>
      <c r="J628" s="36" t="s">
        <v>147</v>
      </c>
      <c r="K628" s="38">
        <v>79.900000000000006</v>
      </c>
      <c r="L628" s="39">
        <v>12.7</v>
      </c>
      <c r="M628" s="34" t="s">
        <v>147</v>
      </c>
      <c r="N628" s="39">
        <v>20.7</v>
      </c>
      <c r="O628" s="34" t="s">
        <v>147</v>
      </c>
      <c r="P628" s="39">
        <v>42</v>
      </c>
      <c r="Q628" s="34" t="s">
        <v>147</v>
      </c>
      <c r="R628" s="39">
        <v>4.5</v>
      </c>
      <c r="S628" s="34" t="s">
        <v>138</v>
      </c>
      <c r="T628" s="35" t="s">
        <v>148</v>
      </c>
      <c r="U628" s="35" t="s">
        <v>699</v>
      </c>
    </row>
    <row r="629" spans="2:21" ht="12" customHeight="1">
      <c r="B629" s="33" t="s">
        <v>1924</v>
      </c>
      <c r="C629" s="34" t="s">
        <v>1822</v>
      </c>
      <c r="D629" s="35" t="s">
        <v>1925</v>
      </c>
      <c r="E629" s="35" t="s">
        <v>1926</v>
      </c>
      <c r="F629" s="36" t="s">
        <v>518</v>
      </c>
      <c r="G629" s="34" t="s">
        <v>136</v>
      </c>
      <c r="H629" s="35" t="s">
        <v>137</v>
      </c>
      <c r="I629" s="37">
        <v>55.354856230031949</v>
      </c>
      <c r="J629" s="36" t="s">
        <v>138</v>
      </c>
      <c r="K629" s="38">
        <v>61.7</v>
      </c>
      <c r="L629" s="39">
        <v>5.4</v>
      </c>
      <c r="M629" s="34" t="s">
        <v>140</v>
      </c>
      <c r="N629" s="39">
        <v>9.1999999999999993</v>
      </c>
      <c r="O629" s="34" t="s">
        <v>140</v>
      </c>
      <c r="P629" s="39">
        <v>42.6</v>
      </c>
      <c r="Q629" s="34" t="s">
        <v>147</v>
      </c>
      <c r="R629" s="39">
        <v>4.5</v>
      </c>
      <c r="S629" s="34" t="s">
        <v>138</v>
      </c>
      <c r="T629" s="35" t="s">
        <v>148</v>
      </c>
      <c r="U629" s="35" t="s">
        <v>507</v>
      </c>
    </row>
    <row r="630" spans="2:21" ht="12" customHeight="1">
      <c r="B630" s="33" t="s">
        <v>1927</v>
      </c>
      <c r="C630" s="34" t="s">
        <v>1822</v>
      </c>
      <c r="D630" s="35" t="s">
        <v>1928</v>
      </c>
      <c r="E630" s="35" t="s">
        <v>1929</v>
      </c>
      <c r="F630" s="36" t="s">
        <v>518</v>
      </c>
      <c r="G630" s="34" t="s">
        <v>136</v>
      </c>
      <c r="H630" s="35" t="s">
        <v>192</v>
      </c>
      <c r="I630" s="37">
        <v>3.163844537815125</v>
      </c>
      <c r="J630" s="36" t="s">
        <v>147</v>
      </c>
      <c r="K630" s="38">
        <v>73.900000000000006</v>
      </c>
      <c r="L630" s="39">
        <v>13.1</v>
      </c>
      <c r="M630" s="34" t="s">
        <v>147</v>
      </c>
      <c r="N630" s="39">
        <v>17.5</v>
      </c>
      <c r="O630" s="34" t="s">
        <v>147</v>
      </c>
      <c r="P630" s="39">
        <v>41</v>
      </c>
      <c r="Q630" s="34" t="s">
        <v>147</v>
      </c>
      <c r="R630" s="39">
        <v>2.2999999999999998</v>
      </c>
      <c r="S630" s="34" t="s">
        <v>147</v>
      </c>
      <c r="T630" s="35" t="s">
        <v>148</v>
      </c>
      <c r="U630" s="35" t="s">
        <v>142</v>
      </c>
    </row>
    <row r="631" spans="2:21" ht="12" customHeight="1">
      <c r="B631" s="33" t="s">
        <v>1930</v>
      </c>
      <c r="C631" s="34" t="s">
        <v>1822</v>
      </c>
      <c r="D631" s="35" t="s">
        <v>1931</v>
      </c>
      <c r="E631" s="35" t="s">
        <v>1932</v>
      </c>
      <c r="F631" s="36" t="s">
        <v>782</v>
      </c>
      <c r="G631" s="34" t="s">
        <v>136</v>
      </c>
      <c r="H631" s="35" t="s">
        <v>192</v>
      </c>
      <c r="I631" s="37">
        <v>2.9069434628975261</v>
      </c>
      <c r="J631" s="36" t="s">
        <v>147</v>
      </c>
      <c r="K631" s="38">
        <v>80</v>
      </c>
      <c r="L631" s="39">
        <v>8</v>
      </c>
      <c r="M631" s="34" t="s">
        <v>139</v>
      </c>
      <c r="N631" s="39">
        <v>22.8</v>
      </c>
      <c r="O631" s="34" t="s">
        <v>147</v>
      </c>
      <c r="P631" s="39">
        <v>42.4</v>
      </c>
      <c r="Q631" s="34" t="s">
        <v>147</v>
      </c>
      <c r="R631" s="39">
        <v>6.8</v>
      </c>
      <c r="S631" s="34" t="s">
        <v>139</v>
      </c>
      <c r="T631" s="35" t="s">
        <v>141</v>
      </c>
      <c r="U631" s="35" t="s">
        <v>142</v>
      </c>
    </row>
    <row r="632" spans="2:21" ht="12" customHeight="1">
      <c r="B632" s="33" t="s">
        <v>1933</v>
      </c>
      <c r="C632" s="34" t="s">
        <v>1822</v>
      </c>
      <c r="D632" s="35" t="s">
        <v>1934</v>
      </c>
      <c r="E632" s="35" t="s">
        <v>1935</v>
      </c>
      <c r="F632" s="36" t="s">
        <v>146</v>
      </c>
      <c r="G632" s="34" t="s">
        <v>136</v>
      </c>
      <c r="H632" s="35" t="s">
        <v>192</v>
      </c>
      <c r="I632" s="37">
        <v>2.9117455621301773</v>
      </c>
      <c r="J632" s="36" t="s">
        <v>147</v>
      </c>
      <c r="K632" s="38">
        <v>89.5</v>
      </c>
      <c r="L632" s="39">
        <v>10.8</v>
      </c>
      <c r="M632" s="34" t="s">
        <v>147</v>
      </c>
      <c r="N632" s="39">
        <v>23.6</v>
      </c>
      <c r="O632" s="34" t="s">
        <v>147</v>
      </c>
      <c r="P632" s="39">
        <v>48.3</v>
      </c>
      <c r="Q632" s="34" t="s">
        <v>147</v>
      </c>
      <c r="R632" s="39">
        <v>6.8</v>
      </c>
      <c r="S632" s="34" t="s">
        <v>140</v>
      </c>
      <c r="T632" s="35" t="s">
        <v>141</v>
      </c>
      <c r="U632" s="35" t="s">
        <v>142</v>
      </c>
    </row>
    <row r="633" spans="2:21" ht="12" customHeight="1">
      <c r="B633" s="33" t="s">
        <v>1936</v>
      </c>
      <c r="C633" s="34" t="s">
        <v>1822</v>
      </c>
      <c r="D633" s="35" t="s">
        <v>1937</v>
      </c>
      <c r="E633" s="35" t="s">
        <v>1938</v>
      </c>
      <c r="F633" s="36" t="s">
        <v>518</v>
      </c>
      <c r="G633" s="34" t="s">
        <v>136</v>
      </c>
      <c r="H633" s="35" t="s">
        <v>192</v>
      </c>
      <c r="I633" s="37">
        <v>2.8649090909090908</v>
      </c>
      <c r="J633" s="36" t="s">
        <v>223</v>
      </c>
      <c r="K633" s="38"/>
      <c r="L633" s="39"/>
      <c r="M633" s="34"/>
      <c r="N633" s="39"/>
      <c r="O633" s="34"/>
      <c r="P633" s="39"/>
      <c r="Q633" s="34"/>
      <c r="R633" s="39"/>
      <c r="S633" s="34"/>
      <c r="T633" s="35" t="s">
        <v>224</v>
      </c>
      <c r="U633" s="35" t="s">
        <v>142</v>
      </c>
    </row>
    <row r="634" spans="2:21" ht="12" customHeight="1">
      <c r="B634" s="33" t="s">
        <v>1939</v>
      </c>
      <c r="C634" s="34" t="s">
        <v>1822</v>
      </c>
      <c r="D634" s="35" t="s">
        <v>1940</v>
      </c>
      <c r="E634" s="35" t="s">
        <v>1941</v>
      </c>
      <c r="F634" s="36" t="s">
        <v>518</v>
      </c>
      <c r="G634" s="34" t="s">
        <v>136</v>
      </c>
      <c r="H634" s="35" t="s">
        <v>192</v>
      </c>
      <c r="I634" s="37">
        <v>2.8711458333333346</v>
      </c>
      <c r="J634" s="36" t="s">
        <v>223</v>
      </c>
      <c r="K634" s="38"/>
      <c r="L634" s="39"/>
      <c r="M634" s="34"/>
      <c r="N634" s="39"/>
      <c r="O634" s="34"/>
      <c r="P634" s="39"/>
      <c r="Q634" s="34"/>
      <c r="R634" s="39"/>
      <c r="S634" s="34"/>
      <c r="T634" s="35" t="s">
        <v>224</v>
      </c>
      <c r="U634" s="35" t="s">
        <v>142</v>
      </c>
    </row>
    <row r="635" spans="2:21" ht="12" customHeight="1">
      <c r="B635" s="35" t="s">
        <v>1942</v>
      </c>
      <c r="C635" s="34" t="s">
        <v>1822</v>
      </c>
      <c r="D635" s="35" t="s">
        <v>1943</v>
      </c>
      <c r="E635" s="35" t="s">
        <v>1944</v>
      </c>
      <c r="F635" s="34" t="s">
        <v>146</v>
      </c>
      <c r="G635" s="34" t="s">
        <v>194</v>
      </c>
      <c r="H635" s="35" t="s">
        <v>195</v>
      </c>
      <c r="I635" s="37">
        <v>1.6486590000000001</v>
      </c>
      <c r="J635" s="34"/>
      <c r="K635" s="39"/>
      <c r="L635" s="39"/>
      <c r="M635" s="34"/>
      <c r="N635" s="39"/>
      <c r="O635" s="34"/>
      <c r="P635" s="39"/>
      <c r="Q635" s="34"/>
      <c r="R635" s="34">
        <v>2</v>
      </c>
      <c r="S635" s="34"/>
      <c r="T635" s="35" t="s">
        <v>223</v>
      </c>
      <c r="U635" s="35" t="s">
        <v>392</v>
      </c>
    </row>
    <row r="636" spans="2:21" ht="12" customHeight="1">
      <c r="B636" s="35" t="s">
        <v>1945</v>
      </c>
      <c r="C636" s="34" t="s">
        <v>1822</v>
      </c>
      <c r="D636" s="35" t="s">
        <v>1946</v>
      </c>
      <c r="E636" s="35" t="s">
        <v>1947</v>
      </c>
      <c r="F636" s="34" t="s">
        <v>191</v>
      </c>
      <c r="G636" s="34" t="s">
        <v>194</v>
      </c>
      <c r="H636" s="35" t="s">
        <v>195</v>
      </c>
      <c r="I636" s="37">
        <v>2.077804</v>
      </c>
      <c r="J636" s="34" t="s">
        <v>147</v>
      </c>
      <c r="K636" s="39">
        <v>72.400000000000006</v>
      </c>
      <c r="L636" s="39">
        <v>13.1</v>
      </c>
      <c r="M636" s="34" t="s">
        <v>147</v>
      </c>
      <c r="N636" s="39">
        <v>24.5</v>
      </c>
      <c r="O636" s="34" t="s">
        <v>147</v>
      </c>
      <c r="P636" s="39">
        <v>32.799999999999997</v>
      </c>
      <c r="Q636" s="34" t="s">
        <v>138</v>
      </c>
      <c r="R636" s="34">
        <v>2</v>
      </c>
      <c r="S636" s="34" t="s">
        <v>138</v>
      </c>
      <c r="T636" s="35" t="s">
        <v>148</v>
      </c>
      <c r="U636" s="35" t="s">
        <v>142</v>
      </c>
    </row>
    <row r="637" spans="2:21" ht="12" customHeight="1">
      <c r="B637" s="35" t="s">
        <v>1948</v>
      </c>
      <c r="C637" s="34" t="s">
        <v>1822</v>
      </c>
      <c r="D637" s="35" t="s">
        <v>1949</v>
      </c>
      <c r="E637" s="35" t="s">
        <v>1950</v>
      </c>
      <c r="F637" s="34" t="s">
        <v>602</v>
      </c>
      <c r="G637" s="34" t="s">
        <v>194</v>
      </c>
      <c r="H637" s="35" t="s">
        <v>195</v>
      </c>
      <c r="I637" s="37"/>
      <c r="J637" s="34"/>
      <c r="K637" s="39"/>
      <c r="L637" s="39"/>
      <c r="M637" s="34"/>
      <c r="N637" s="39"/>
      <c r="O637" s="34"/>
      <c r="P637" s="39"/>
      <c r="Q637" s="34"/>
      <c r="R637" s="34">
        <v>0</v>
      </c>
      <c r="S637" s="34" t="s">
        <v>223</v>
      </c>
      <c r="T637" s="35" t="s">
        <v>223</v>
      </c>
      <c r="U637" s="35" t="s">
        <v>507</v>
      </c>
    </row>
    <row r="638" spans="2:21" ht="12" customHeight="1">
      <c r="B638" s="35" t="s">
        <v>1951</v>
      </c>
      <c r="C638" s="34" t="s">
        <v>1822</v>
      </c>
      <c r="D638" s="35" t="s">
        <v>1952</v>
      </c>
      <c r="E638" s="35" t="s">
        <v>1953</v>
      </c>
      <c r="F638" s="34" t="s">
        <v>146</v>
      </c>
      <c r="G638" s="34" t="s">
        <v>194</v>
      </c>
      <c r="H638" s="35" t="s">
        <v>195</v>
      </c>
      <c r="I638" s="37">
        <v>1.7858499999999999</v>
      </c>
      <c r="J638" s="34" t="s">
        <v>147</v>
      </c>
      <c r="K638" s="39">
        <v>81.2</v>
      </c>
      <c r="L638" s="39">
        <v>12.3</v>
      </c>
      <c r="M638" s="34" t="s">
        <v>147</v>
      </c>
      <c r="N638" s="39">
        <v>19</v>
      </c>
      <c r="O638" s="34" t="s">
        <v>147</v>
      </c>
      <c r="P638" s="39">
        <v>38.9</v>
      </c>
      <c r="Q638" s="34" t="s">
        <v>138</v>
      </c>
      <c r="R638" s="34">
        <v>11</v>
      </c>
      <c r="S638" s="34" t="s">
        <v>147</v>
      </c>
      <c r="T638" s="35" t="s">
        <v>148</v>
      </c>
      <c r="U638" s="35" t="s">
        <v>142</v>
      </c>
    </row>
    <row r="639" spans="2:21" ht="12" customHeight="1">
      <c r="B639" s="35" t="s">
        <v>1954</v>
      </c>
      <c r="C639" s="34" t="s">
        <v>1822</v>
      </c>
      <c r="D639" s="35" t="s">
        <v>1955</v>
      </c>
      <c r="E639" s="35" t="s">
        <v>1956</v>
      </c>
      <c r="F639" s="34" t="s">
        <v>518</v>
      </c>
      <c r="G639" s="34" t="s">
        <v>194</v>
      </c>
      <c r="H639" s="35" t="s">
        <v>195</v>
      </c>
      <c r="I639" s="37">
        <v>2.0395310000000002</v>
      </c>
      <c r="J639" s="34" t="s">
        <v>138</v>
      </c>
      <c r="K639" s="39">
        <v>67.900000000000006</v>
      </c>
      <c r="L639" s="39">
        <v>8</v>
      </c>
      <c r="M639" s="34" t="s">
        <v>139</v>
      </c>
      <c r="N639" s="39">
        <v>17.5</v>
      </c>
      <c r="O639" s="34" t="s">
        <v>147</v>
      </c>
      <c r="P639" s="39">
        <v>35.4</v>
      </c>
      <c r="Q639" s="34" t="s">
        <v>138</v>
      </c>
      <c r="R639" s="34">
        <v>7</v>
      </c>
      <c r="S639" s="34" t="s">
        <v>147</v>
      </c>
      <c r="T639" s="35" t="s">
        <v>148</v>
      </c>
      <c r="U639" s="35" t="s">
        <v>142</v>
      </c>
    </row>
    <row r="640" spans="2:21" ht="12" customHeight="1">
      <c r="B640" s="35" t="s">
        <v>1957</v>
      </c>
      <c r="C640" s="34" t="s">
        <v>1822</v>
      </c>
      <c r="D640" s="35" t="s">
        <v>1958</v>
      </c>
      <c r="E640" s="35" t="s">
        <v>1959</v>
      </c>
      <c r="F640" s="34" t="s">
        <v>222</v>
      </c>
      <c r="G640" s="34" t="s">
        <v>194</v>
      </c>
      <c r="H640" s="35" t="s">
        <v>195</v>
      </c>
      <c r="I640" s="37">
        <v>2.0210970000000001</v>
      </c>
      <c r="J640" s="34" t="s">
        <v>140</v>
      </c>
      <c r="K640" s="39">
        <v>40.5</v>
      </c>
      <c r="L640" s="39">
        <v>5.9</v>
      </c>
      <c r="M640" s="34" t="s">
        <v>140</v>
      </c>
      <c r="N640" s="39">
        <v>11</v>
      </c>
      <c r="O640" s="34" t="s">
        <v>139</v>
      </c>
      <c r="P640" s="39">
        <v>22.6</v>
      </c>
      <c r="Q640" s="34" t="s">
        <v>140</v>
      </c>
      <c r="R640" s="34">
        <v>1</v>
      </c>
      <c r="S640" s="34" t="s">
        <v>139</v>
      </c>
      <c r="T640" s="35" t="s">
        <v>813</v>
      </c>
      <c r="U640" s="35" t="s">
        <v>699</v>
      </c>
    </row>
    <row r="641" spans="2:21" ht="12" customHeight="1">
      <c r="B641" s="33" t="s">
        <v>1960</v>
      </c>
      <c r="C641" s="34" t="s">
        <v>1822</v>
      </c>
      <c r="D641" s="35" t="s">
        <v>1961</v>
      </c>
      <c r="E641" s="35" t="s">
        <v>1962</v>
      </c>
      <c r="F641" s="36" t="s">
        <v>602</v>
      </c>
      <c r="G641" s="34" t="s">
        <v>136</v>
      </c>
      <c r="H641" s="35" t="s">
        <v>137</v>
      </c>
      <c r="I641" s="37">
        <v>52.856206896551726</v>
      </c>
      <c r="J641" s="36" t="s">
        <v>147</v>
      </c>
      <c r="K641" s="38">
        <v>80.8</v>
      </c>
      <c r="L641" s="39">
        <v>10.5</v>
      </c>
      <c r="M641" s="34" t="s">
        <v>147</v>
      </c>
      <c r="N641" s="39">
        <v>20.7</v>
      </c>
      <c r="O641" s="34" t="s">
        <v>147</v>
      </c>
      <c r="P641" s="39">
        <v>49.6</v>
      </c>
      <c r="Q641" s="34" t="s">
        <v>147</v>
      </c>
      <c r="R641" s="39">
        <v>0</v>
      </c>
      <c r="S641" s="34" t="s">
        <v>147</v>
      </c>
      <c r="T641" s="35" t="s">
        <v>170</v>
      </c>
      <c r="U641" s="35" t="s">
        <v>142</v>
      </c>
    </row>
    <row r="642" spans="2:21" ht="12" customHeight="1">
      <c r="B642" s="35" t="s">
        <v>1963</v>
      </c>
      <c r="C642" s="34" t="s">
        <v>1822</v>
      </c>
      <c r="D642" s="35" t="s">
        <v>1964</v>
      </c>
      <c r="E642" s="35" t="s">
        <v>1965</v>
      </c>
      <c r="F642" s="34" t="s">
        <v>191</v>
      </c>
      <c r="G642" s="34" t="s">
        <v>194</v>
      </c>
      <c r="H642" s="35" t="s">
        <v>195</v>
      </c>
      <c r="I642" s="37">
        <v>1.784238</v>
      </c>
      <c r="J642" s="34" t="s">
        <v>138</v>
      </c>
      <c r="K642" s="39">
        <v>58.8</v>
      </c>
      <c r="L642" s="39">
        <v>6.4</v>
      </c>
      <c r="M642" s="34" t="s">
        <v>140</v>
      </c>
      <c r="N642" s="39">
        <v>9.3000000000000007</v>
      </c>
      <c r="O642" s="34" t="s">
        <v>140</v>
      </c>
      <c r="P642" s="39">
        <v>36.1</v>
      </c>
      <c r="Q642" s="34" t="s">
        <v>138</v>
      </c>
      <c r="R642" s="34">
        <v>7</v>
      </c>
      <c r="S642" s="34" t="s">
        <v>139</v>
      </c>
      <c r="T642" s="35" t="s">
        <v>813</v>
      </c>
      <c r="U642" s="35" t="s">
        <v>142</v>
      </c>
    </row>
    <row r="643" spans="2:21" ht="12" customHeight="1">
      <c r="B643" s="33" t="s">
        <v>1966</v>
      </c>
      <c r="C643" s="34" t="s">
        <v>1967</v>
      </c>
      <c r="D643" s="35" t="s">
        <v>1968</v>
      </c>
      <c r="E643" s="35" t="s">
        <v>1969</v>
      </c>
      <c r="F643" s="36" t="s">
        <v>222</v>
      </c>
      <c r="G643" s="34" t="s">
        <v>136</v>
      </c>
      <c r="H643" s="35" t="s">
        <v>137</v>
      </c>
      <c r="I643" s="37">
        <v>49.86256880733945</v>
      </c>
      <c r="J643" s="36" t="s">
        <v>147</v>
      </c>
      <c r="K643" s="38">
        <v>72.3</v>
      </c>
      <c r="L643" s="39">
        <v>8.6999999999999993</v>
      </c>
      <c r="M643" s="34" t="s">
        <v>138</v>
      </c>
      <c r="N643" s="39">
        <v>18.100000000000001</v>
      </c>
      <c r="O643" s="34" t="s">
        <v>147</v>
      </c>
      <c r="P643" s="39">
        <v>41</v>
      </c>
      <c r="Q643" s="34" t="s">
        <v>147</v>
      </c>
      <c r="R643" s="39">
        <v>4.5</v>
      </c>
      <c r="S643" s="34" t="s">
        <v>147</v>
      </c>
      <c r="T643" s="35" t="s">
        <v>170</v>
      </c>
      <c r="U643" s="35" t="s">
        <v>142</v>
      </c>
    </row>
    <row r="644" spans="2:21" ht="12" customHeight="1">
      <c r="B644" s="33" t="s">
        <v>1970</v>
      </c>
      <c r="C644" s="34" t="s">
        <v>1967</v>
      </c>
      <c r="D644" s="35" t="s">
        <v>1971</v>
      </c>
      <c r="E644" s="35" t="s">
        <v>1972</v>
      </c>
      <c r="F644" s="36" t="s">
        <v>222</v>
      </c>
      <c r="G644" s="34" t="s">
        <v>136</v>
      </c>
      <c r="H644" s="35" t="s">
        <v>137</v>
      </c>
      <c r="I644" s="37">
        <v>30.329120879120879</v>
      </c>
      <c r="J644" s="36" t="s">
        <v>147</v>
      </c>
      <c r="K644" s="38">
        <v>84.4</v>
      </c>
      <c r="L644" s="39">
        <v>10</v>
      </c>
      <c r="M644" s="34" t="s">
        <v>138</v>
      </c>
      <c r="N644" s="39">
        <v>15.2</v>
      </c>
      <c r="O644" s="34" t="s">
        <v>138</v>
      </c>
      <c r="P644" s="39">
        <v>53.9</v>
      </c>
      <c r="Q644" s="34" t="s">
        <v>147</v>
      </c>
      <c r="R644" s="39">
        <v>5.3</v>
      </c>
      <c r="S644" s="34" t="s">
        <v>159</v>
      </c>
      <c r="T644" s="35" t="s">
        <v>141</v>
      </c>
      <c r="U644" s="35" t="s">
        <v>142</v>
      </c>
    </row>
    <row r="645" spans="2:21" ht="12" customHeight="1">
      <c r="B645" s="33" t="s">
        <v>1973</v>
      </c>
      <c r="C645" s="34" t="s">
        <v>1967</v>
      </c>
      <c r="D645" s="35" t="s">
        <v>1974</v>
      </c>
      <c r="E645" s="35" t="s">
        <v>1975</v>
      </c>
      <c r="F645" s="36" t="s">
        <v>222</v>
      </c>
      <c r="G645" s="34" t="s">
        <v>136</v>
      </c>
      <c r="H645" s="35" t="s">
        <v>137</v>
      </c>
      <c r="I645" s="37">
        <v>54.609166666666667</v>
      </c>
      <c r="J645" s="36" t="s">
        <v>147</v>
      </c>
      <c r="K645" s="38">
        <v>73.2</v>
      </c>
      <c r="L645" s="39">
        <v>9.1</v>
      </c>
      <c r="M645" s="34" t="s">
        <v>138</v>
      </c>
      <c r="N645" s="39">
        <v>22.7</v>
      </c>
      <c r="O645" s="34" t="s">
        <v>147</v>
      </c>
      <c r="P645" s="39">
        <v>37.6</v>
      </c>
      <c r="Q645" s="34" t="s">
        <v>138</v>
      </c>
      <c r="R645" s="39">
        <v>3.8</v>
      </c>
      <c r="S645" s="34" t="s">
        <v>139</v>
      </c>
      <c r="T645" s="35" t="s">
        <v>141</v>
      </c>
      <c r="U645" s="35" t="s">
        <v>142</v>
      </c>
    </row>
    <row r="646" spans="2:21" ht="12" customHeight="1">
      <c r="B646" s="33" t="s">
        <v>1976</v>
      </c>
      <c r="C646" s="34" t="s">
        <v>1967</v>
      </c>
      <c r="D646" s="35" t="s">
        <v>1977</v>
      </c>
      <c r="E646" s="35" t="s">
        <v>1978</v>
      </c>
      <c r="F646" s="36" t="s">
        <v>222</v>
      </c>
      <c r="G646" s="34" t="s">
        <v>136</v>
      </c>
      <c r="H646" s="35" t="s">
        <v>137</v>
      </c>
      <c r="I646" s="37">
        <v>50.585178571428571</v>
      </c>
      <c r="J646" s="36" t="s">
        <v>147</v>
      </c>
      <c r="K646" s="38">
        <v>77.2</v>
      </c>
      <c r="L646" s="39">
        <v>9.1999999999999993</v>
      </c>
      <c r="M646" s="34" t="s">
        <v>138</v>
      </c>
      <c r="N646" s="39">
        <v>20.3</v>
      </c>
      <c r="O646" s="34" t="s">
        <v>147</v>
      </c>
      <c r="P646" s="39">
        <v>42.4</v>
      </c>
      <c r="Q646" s="34" t="s">
        <v>147</v>
      </c>
      <c r="R646" s="39">
        <v>5.3</v>
      </c>
      <c r="S646" s="34" t="s">
        <v>138</v>
      </c>
      <c r="T646" s="35" t="s">
        <v>170</v>
      </c>
      <c r="U646" s="35" t="s">
        <v>142</v>
      </c>
    </row>
    <row r="647" spans="2:21" ht="12" customHeight="1">
      <c r="B647" s="33" t="s">
        <v>1979</v>
      </c>
      <c r="C647" s="34" t="s">
        <v>1967</v>
      </c>
      <c r="D647" s="35" t="s">
        <v>1980</v>
      </c>
      <c r="E647" s="35" t="s">
        <v>1981</v>
      </c>
      <c r="F647" s="36" t="s">
        <v>222</v>
      </c>
      <c r="G647" s="34" t="s">
        <v>136</v>
      </c>
      <c r="H647" s="35" t="s">
        <v>137</v>
      </c>
      <c r="I647" s="37">
        <v>47.32718377088306</v>
      </c>
      <c r="J647" s="36" t="s">
        <v>147</v>
      </c>
      <c r="K647" s="38">
        <v>73.7</v>
      </c>
      <c r="L647" s="39">
        <v>10</v>
      </c>
      <c r="M647" s="34" t="s">
        <v>138</v>
      </c>
      <c r="N647" s="39">
        <v>17.8</v>
      </c>
      <c r="O647" s="34" t="s">
        <v>147</v>
      </c>
      <c r="P647" s="39">
        <v>39.9</v>
      </c>
      <c r="Q647" s="34" t="s">
        <v>138</v>
      </c>
      <c r="R647" s="39">
        <v>6</v>
      </c>
      <c r="S647" s="34" t="s">
        <v>139</v>
      </c>
      <c r="T647" s="35" t="s">
        <v>141</v>
      </c>
      <c r="U647" s="35" t="s">
        <v>142</v>
      </c>
    </row>
    <row r="648" spans="2:21" ht="12" customHeight="1">
      <c r="B648" s="33" t="s">
        <v>1982</v>
      </c>
      <c r="C648" s="34" t="s">
        <v>1967</v>
      </c>
      <c r="D648" s="35" t="s">
        <v>1983</v>
      </c>
      <c r="E648" s="35" t="s">
        <v>1984</v>
      </c>
      <c r="F648" s="36" t="s">
        <v>222</v>
      </c>
      <c r="G648" s="34" t="s">
        <v>136</v>
      </c>
      <c r="H648" s="35" t="s">
        <v>137</v>
      </c>
      <c r="I648" s="37">
        <v>60.372870905587661</v>
      </c>
      <c r="J648" s="36" t="s">
        <v>147</v>
      </c>
      <c r="K648" s="38">
        <v>79.400000000000006</v>
      </c>
      <c r="L648" s="39">
        <v>9.3000000000000007</v>
      </c>
      <c r="M648" s="34" t="s">
        <v>138</v>
      </c>
      <c r="N648" s="39">
        <v>20</v>
      </c>
      <c r="O648" s="34" t="s">
        <v>147</v>
      </c>
      <c r="P648" s="39">
        <v>46.3</v>
      </c>
      <c r="Q648" s="34" t="s">
        <v>147</v>
      </c>
      <c r="R648" s="39">
        <v>3.8</v>
      </c>
      <c r="S648" s="34" t="s">
        <v>138</v>
      </c>
      <c r="T648" s="35" t="s">
        <v>170</v>
      </c>
      <c r="U648" s="35" t="s">
        <v>142</v>
      </c>
    </row>
    <row r="649" spans="2:21" ht="12" customHeight="1">
      <c r="B649" s="33" t="s">
        <v>1985</v>
      </c>
      <c r="C649" s="34" t="s">
        <v>1967</v>
      </c>
      <c r="D649" s="35" t="s">
        <v>1986</v>
      </c>
      <c r="E649" s="35" t="s">
        <v>1987</v>
      </c>
      <c r="F649" s="36" t="s">
        <v>222</v>
      </c>
      <c r="G649" s="34" t="s">
        <v>136</v>
      </c>
      <c r="H649" s="35" t="s">
        <v>137</v>
      </c>
      <c r="I649" s="37">
        <v>63.776158192090392</v>
      </c>
      <c r="J649" s="36" t="s">
        <v>147</v>
      </c>
      <c r="K649" s="38">
        <v>76.8</v>
      </c>
      <c r="L649" s="39">
        <v>8.6999999999999993</v>
      </c>
      <c r="M649" s="34" t="s">
        <v>138</v>
      </c>
      <c r="N649" s="39">
        <v>16.7</v>
      </c>
      <c r="O649" s="34" t="s">
        <v>138</v>
      </c>
      <c r="P649" s="39">
        <v>46.1</v>
      </c>
      <c r="Q649" s="34" t="s">
        <v>147</v>
      </c>
      <c r="R649" s="39">
        <v>5.3</v>
      </c>
      <c r="S649" s="34" t="s">
        <v>147</v>
      </c>
      <c r="T649" s="35" t="s">
        <v>170</v>
      </c>
      <c r="U649" s="35" t="s">
        <v>142</v>
      </c>
    </row>
    <row r="650" spans="2:21" ht="12" customHeight="1">
      <c r="B650" s="33" t="s">
        <v>1988</v>
      </c>
      <c r="C650" s="34" t="s">
        <v>1967</v>
      </c>
      <c r="D650" s="35" t="s">
        <v>1989</v>
      </c>
      <c r="E650" s="35" t="s">
        <v>1990</v>
      </c>
      <c r="F650" s="36" t="s">
        <v>222</v>
      </c>
      <c r="G650" s="34" t="s">
        <v>136</v>
      </c>
      <c r="H650" s="35" t="s">
        <v>137</v>
      </c>
      <c r="I650" s="37">
        <v>59.266876971608831</v>
      </c>
      <c r="J650" s="36" t="s">
        <v>147</v>
      </c>
      <c r="K650" s="38">
        <v>83</v>
      </c>
      <c r="L650" s="39">
        <v>8.1</v>
      </c>
      <c r="M650" s="34" t="s">
        <v>138</v>
      </c>
      <c r="N650" s="39">
        <v>16</v>
      </c>
      <c r="O650" s="34" t="s">
        <v>138</v>
      </c>
      <c r="P650" s="39">
        <v>50.6</v>
      </c>
      <c r="Q650" s="34" t="s">
        <v>147</v>
      </c>
      <c r="R650" s="39">
        <v>8.3000000000000007</v>
      </c>
      <c r="S650" s="34" t="s">
        <v>139</v>
      </c>
      <c r="T650" s="35" t="s">
        <v>141</v>
      </c>
      <c r="U650" s="35" t="s">
        <v>142</v>
      </c>
    </row>
    <row r="651" spans="2:21" ht="12" customHeight="1">
      <c r="B651" s="33" t="s">
        <v>1991</v>
      </c>
      <c r="C651" s="34" t="s">
        <v>1967</v>
      </c>
      <c r="D651" s="35" t="s">
        <v>1992</v>
      </c>
      <c r="E651" s="35" t="s">
        <v>1993</v>
      </c>
      <c r="F651" s="36" t="s">
        <v>222</v>
      </c>
      <c r="G651" s="34" t="s">
        <v>136</v>
      </c>
      <c r="H651" s="35" t="s">
        <v>137</v>
      </c>
      <c r="I651" s="37">
        <v>59.409939209726453</v>
      </c>
      <c r="J651" s="36" t="s">
        <v>139</v>
      </c>
      <c r="K651" s="38">
        <v>52.1</v>
      </c>
      <c r="L651" s="39">
        <v>10.5</v>
      </c>
      <c r="M651" s="34" t="s">
        <v>147</v>
      </c>
      <c r="N651" s="39">
        <v>13.4</v>
      </c>
      <c r="O651" s="34" t="s">
        <v>139</v>
      </c>
      <c r="P651" s="39">
        <v>25.9</v>
      </c>
      <c r="Q651" s="34" t="s">
        <v>139</v>
      </c>
      <c r="R651" s="39">
        <v>2.2999999999999998</v>
      </c>
      <c r="S651" s="34" t="s">
        <v>138</v>
      </c>
      <c r="T651" s="35" t="s">
        <v>148</v>
      </c>
      <c r="U651" s="35" t="s">
        <v>142</v>
      </c>
    </row>
    <row r="652" spans="2:21" ht="12" customHeight="1">
      <c r="B652" s="33" t="s">
        <v>1994</v>
      </c>
      <c r="C652" s="34" t="s">
        <v>1967</v>
      </c>
      <c r="D652" s="35" t="s">
        <v>1995</v>
      </c>
      <c r="E652" s="35" t="s">
        <v>1996</v>
      </c>
      <c r="F652" s="36" t="s">
        <v>222</v>
      </c>
      <c r="G652" s="34" t="s">
        <v>136</v>
      </c>
      <c r="H652" s="35" t="s">
        <v>137</v>
      </c>
      <c r="I652" s="37">
        <v>60.443913043478261</v>
      </c>
      <c r="J652" s="36" t="s">
        <v>147</v>
      </c>
      <c r="K652" s="38">
        <v>77.7</v>
      </c>
      <c r="L652" s="39">
        <v>10.6</v>
      </c>
      <c r="M652" s="34" t="s">
        <v>147</v>
      </c>
      <c r="N652" s="39">
        <v>12.1</v>
      </c>
      <c r="O652" s="34" t="s">
        <v>139</v>
      </c>
      <c r="P652" s="39">
        <v>53.5</v>
      </c>
      <c r="Q652" s="34" t="s">
        <v>147</v>
      </c>
      <c r="R652" s="39">
        <v>1.5</v>
      </c>
      <c r="S652" s="34" t="s">
        <v>140</v>
      </c>
      <c r="T652" s="35" t="s">
        <v>141</v>
      </c>
      <c r="U652" s="35" t="s">
        <v>142</v>
      </c>
    </row>
    <row r="653" spans="2:21" ht="12" customHeight="1">
      <c r="B653" s="33" t="s">
        <v>1997</v>
      </c>
      <c r="C653" s="34" t="s">
        <v>1967</v>
      </c>
      <c r="D653" s="35" t="s">
        <v>1998</v>
      </c>
      <c r="E653" s="35" t="s">
        <v>1999</v>
      </c>
      <c r="F653" s="36" t="s">
        <v>222</v>
      </c>
      <c r="G653" s="34" t="s">
        <v>136</v>
      </c>
      <c r="H653" s="35" t="s">
        <v>137</v>
      </c>
      <c r="I653" s="37">
        <v>57.842915601023016</v>
      </c>
      <c r="J653" s="36" t="s">
        <v>147</v>
      </c>
      <c r="K653" s="38">
        <v>90.6</v>
      </c>
      <c r="L653" s="39">
        <v>8.4</v>
      </c>
      <c r="M653" s="34" t="s">
        <v>138</v>
      </c>
      <c r="N653" s="39">
        <v>21.8</v>
      </c>
      <c r="O653" s="34" t="s">
        <v>147</v>
      </c>
      <c r="P653" s="39">
        <v>57.4</v>
      </c>
      <c r="Q653" s="34" t="s">
        <v>147</v>
      </c>
      <c r="R653" s="39">
        <v>3</v>
      </c>
      <c r="S653" s="34" t="s">
        <v>139</v>
      </c>
      <c r="T653" s="35" t="s">
        <v>141</v>
      </c>
      <c r="U653" s="35" t="s">
        <v>142</v>
      </c>
    </row>
    <row r="654" spans="2:21" ht="12" customHeight="1">
      <c r="B654" s="33" t="s">
        <v>2000</v>
      </c>
      <c r="C654" s="34" t="s">
        <v>1967</v>
      </c>
      <c r="D654" s="35" t="s">
        <v>2001</v>
      </c>
      <c r="E654" s="35" t="s">
        <v>2002</v>
      </c>
      <c r="F654" s="36" t="s">
        <v>222</v>
      </c>
      <c r="G654" s="34" t="s">
        <v>136</v>
      </c>
      <c r="H654" s="35" t="s">
        <v>192</v>
      </c>
      <c r="I654" s="37">
        <v>3.1595546558704473</v>
      </c>
      <c r="J654" s="36" t="s">
        <v>138</v>
      </c>
      <c r="K654" s="38">
        <v>58.5</v>
      </c>
      <c r="L654" s="39">
        <v>8</v>
      </c>
      <c r="M654" s="34" t="s">
        <v>139</v>
      </c>
      <c r="N654" s="39">
        <v>15.6</v>
      </c>
      <c r="O654" s="34" t="s">
        <v>138</v>
      </c>
      <c r="P654" s="39">
        <v>31.9</v>
      </c>
      <c r="Q654" s="34" t="s">
        <v>139</v>
      </c>
      <c r="R654" s="39">
        <v>3</v>
      </c>
      <c r="S654" s="34" t="s">
        <v>138</v>
      </c>
      <c r="T654" s="35" t="s">
        <v>170</v>
      </c>
      <c r="U654" s="35" t="s">
        <v>142</v>
      </c>
    </row>
    <row r="655" spans="2:21" ht="12" customHeight="1">
      <c r="B655" s="33" t="s">
        <v>2003</v>
      </c>
      <c r="C655" s="34" t="s">
        <v>1967</v>
      </c>
      <c r="D655" s="35" t="s">
        <v>2004</v>
      </c>
      <c r="E655" s="35" t="s">
        <v>2005</v>
      </c>
      <c r="F655" s="36" t="s">
        <v>146</v>
      </c>
      <c r="G655" s="34" t="s">
        <v>136</v>
      </c>
      <c r="H655" s="35" t="s">
        <v>192</v>
      </c>
      <c r="I655" s="37">
        <v>3.297254437869829</v>
      </c>
      <c r="J655" s="36" t="s">
        <v>147</v>
      </c>
      <c r="K655" s="38">
        <v>68</v>
      </c>
      <c r="L655" s="39">
        <v>8.3000000000000007</v>
      </c>
      <c r="M655" s="34" t="s">
        <v>138</v>
      </c>
      <c r="N655" s="39">
        <v>19.5</v>
      </c>
      <c r="O655" s="34" t="s">
        <v>147</v>
      </c>
      <c r="P655" s="39">
        <v>33.4</v>
      </c>
      <c r="Q655" s="34" t="s">
        <v>138</v>
      </c>
      <c r="R655" s="39">
        <v>6.8</v>
      </c>
      <c r="S655" s="34" t="s">
        <v>138</v>
      </c>
      <c r="T655" s="35" t="s">
        <v>170</v>
      </c>
      <c r="U655" s="35" t="s">
        <v>142</v>
      </c>
    </row>
    <row r="656" spans="2:21" ht="12" customHeight="1">
      <c r="B656" s="33" t="s">
        <v>2006</v>
      </c>
      <c r="C656" s="34" t="s">
        <v>1967</v>
      </c>
      <c r="D656" s="35" t="s">
        <v>2007</v>
      </c>
      <c r="E656" s="35" t="s">
        <v>2008</v>
      </c>
      <c r="F656" s="36" t="s">
        <v>222</v>
      </c>
      <c r="G656" s="34" t="s">
        <v>136</v>
      </c>
      <c r="H656" s="35" t="s">
        <v>192</v>
      </c>
      <c r="I656" s="37"/>
      <c r="J656" s="36" t="s">
        <v>223</v>
      </c>
      <c r="K656" s="38"/>
      <c r="L656" s="39"/>
      <c r="M656" s="34"/>
      <c r="N656" s="39"/>
      <c r="O656" s="34"/>
      <c r="P656" s="39"/>
      <c r="Q656" s="34"/>
      <c r="R656" s="39"/>
      <c r="S656" s="34"/>
      <c r="T656" s="35" t="s">
        <v>224</v>
      </c>
      <c r="U656" s="35" t="s">
        <v>235</v>
      </c>
    </row>
    <row r="657" spans="2:21" ht="12" customHeight="1">
      <c r="B657" s="33" t="s">
        <v>2009</v>
      </c>
      <c r="C657" s="34" t="s">
        <v>1967</v>
      </c>
      <c r="D657" s="35" t="s">
        <v>2010</v>
      </c>
      <c r="E657" s="35" t="s">
        <v>2011</v>
      </c>
      <c r="F657" s="36" t="s">
        <v>222</v>
      </c>
      <c r="G657" s="34" t="s">
        <v>136</v>
      </c>
      <c r="H657" s="35" t="s">
        <v>137</v>
      </c>
      <c r="I657" s="37">
        <v>60.649071729957811</v>
      </c>
      <c r="J657" s="36" t="s">
        <v>147</v>
      </c>
      <c r="K657" s="38">
        <v>81.099999999999994</v>
      </c>
      <c r="L657" s="39">
        <v>12</v>
      </c>
      <c r="M657" s="34" t="s">
        <v>147</v>
      </c>
      <c r="N657" s="39">
        <v>19.399999999999999</v>
      </c>
      <c r="O657" s="34" t="s">
        <v>147</v>
      </c>
      <c r="P657" s="39">
        <v>47.4</v>
      </c>
      <c r="Q657" s="34" t="s">
        <v>147</v>
      </c>
      <c r="R657" s="39">
        <v>2.2999999999999998</v>
      </c>
      <c r="S657" s="34" t="s">
        <v>138</v>
      </c>
      <c r="T657" s="35" t="s">
        <v>148</v>
      </c>
      <c r="U657" s="35" t="s">
        <v>142</v>
      </c>
    </row>
    <row r="658" spans="2:21" ht="12" customHeight="1">
      <c r="B658" s="33" t="s">
        <v>2012</v>
      </c>
      <c r="C658" s="34" t="s">
        <v>1967</v>
      </c>
      <c r="D658" s="35" t="s">
        <v>2013</v>
      </c>
      <c r="E658" s="35" t="s">
        <v>2014</v>
      </c>
      <c r="F658" s="36" t="s">
        <v>222</v>
      </c>
      <c r="G658" s="34" t="s">
        <v>136</v>
      </c>
      <c r="H658" s="35" t="s">
        <v>137</v>
      </c>
      <c r="I658" s="37">
        <v>56.344059405940598</v>
      </c>
      <c r="J658" s="36" t="s">
        <v>147</v>
      </c>
      <c r="K658" s="38">
        <v>68.599999999999994</v>
      </c>
      <c r="L658" s="39">
        <v>7.2</v>
      </c>
      <c r="M658" s="34" t="s">
        <v>139</v>
      </c>
      <c r="N658" s="39">
        <v>17.2</v>
      </c>
      <c r="O658" s="34" t="s">
        <v>147</v>
      </c>
      <c r="P658" s="39">
        <v>40.4</v>
      </c>
      <c r="Q658" s="34" t="s">
        <v>138</v>
      </c>
      <c r="R658" s="39">
        <v>3.8</v>
      </c>
      <c r="S658" s="34" t="s">
        <v>139</v>
      </c>
      <c r="T658" s="35" t="s">
        <v>141</v>
      </c>
      <c r="U658" s="35" t="s">
        <v>142</v>
      </c>
    </row>
    <row r="659" spans="2:21" ht="12" customHeight="1">
      <c r="B659" s="33" t="s">
        <v>2015</v>
      </c>
      <c r="C659" s="34" t="s">
        <v>1967</v>
      </c>
      <c r="D659" s="35" t="s">
        <v>2016</v>
      </c>
      <c r="E659" s="35" t="s">
        <v>2017</v>
      </c>
      <c r="F659" s="36" t="s">
        <v>222</v>
      </c>
      <c r="G659" s="34" t="s">
        <v>136</v>
      </c>
      <c r="H659" s="35" t="s">
        <v>192</v>
      </c>
      <c r="I659" s="37"/>
      <c r="J659" s="36" t="s">
        <v>223</v>
      </c>
      <c r="K659" s="38"/>
      <c r="L659" s="39"/>
      <c r="M659" s="34"/>
      <c r="N659" s="39"/>
      <c r="O659" s="34"/>
      <c r="P659" s="39"/>
      <c r="Q659" s="34"/>
      <c r="R659" s="39"/>
      <c r="S659" s="34"/>
      <c r="T659" s="35" t="s">
        <v>224</v>
      </c>
      <c r="U659" s="35" t="s">
        <v>235</v>
      </c>
    </row>
    <row r="660" spans="2:21" ht="12" customHeight="1">
      <c r="B660" s="33" t="s">
        <v>2018</v>
      </c>
      <c r="C660" s="34" t="s">
        <v>1967</v>
      </c>
      <c r="D660" s="35" t="s">
        <v>2019</v>
      </c>
      <c r="E660" s="35" t="s">
        <v>2020</v>
      </c>
      <c r="F660" s="36" t="s">
        <v>222</v>
      </c>
      <c r="G660" s="34" t="s">
        <v>136</v>
      </c>
      <c r="H660" s="35" t="s">
        <v>192</v>
      </c>
      <c r="I660" s="37">
        <v>2.796176470588235</v>
      </c>
      <c r="J660" s="36" t="s">
        <v>147</v>
      </c>
      <c r="K660" s="38">
        <v>68.5</v>
      </c>
      <c r="L660" s="39">
        <v>8.1</v>
      </c>
      <c r="M660" s="34" t="s">
        <v>138</v>
      </c>
      <c r="N660" s="39">
        <v>23.7</v>
      </c>
      <c r="O660" s="34" t="s">
        <v>147</v>
      </c>
      <c r="P660" s="39">
        <v>34.4</v>
      </c>
      <c r="Q660" s="34" t="s">
        <v>138</v>
      </c>
      <c r="R660" s="39">
        <v>2.2999999999999998</v>
      </c>
      <c r="S660" s="34" t="s">
        <v>147</v>
      </c>
      <c r="T660" s="35" t="s">
        <v>170</v>
      </c>
      <c r="U660" s="35" t="s">
        <v>142</v>
      </c>
    </row>
    <row r="661" spans="2:21" ht="12" customHeight="1">
      <c r="B661" s="35" t="s">
        <v>2018</v>
      </c>
      <c r="C661" s="34" t="s">
        <v>1967</v>
      </c>
      <c r="D661" s="35" t="s">
        <v>2019</v>
      </c>
      <c r="E661" s="35" t="s">
        <v>2020</v>
      </c>
      <c r="F661" s="34" t="s">
        <v>222</v>
      </c>
      <c r="G661" s="34" t="s">
        <v>194</v>
      </c>
      <c r="H661" s="35" t="s">
        <v>195</v>
      </c>
      <c r="I661" s="37">
        <v>2.4520870000000001</v>
      </c>
      <c r="J661" s="34" t="s">
        <v>138</v>
      </c>
      <c r="K661" s="39">
        <v>57</v>
      </c>
      <c r="L661" s="39">
        <v>5.9</v>
      </c>
      <c r="M661" s="34" t="s">
        <v>140</v>
      </c>
      <c r="N661" s="39">
        <v>13.9</v>
      </c>
      <c r="O661" s="34" t="s">
        <v>138</v>
      </c>
      <c r="P661" s="39">
        <v>36.200000000000003</v>
      </c>
      <c r="Q661" s="34" t="s">
        <v>138</v>
      </c>
      <c r="R661" s="34">
        <v>1</v>
      </c>
      <c r="S661" s="34" t="s">
        <v>147</v>
      </c>
      <c r="T661" s="35" t="s">
        <v>170</v>
      </c>
      <c r="U661" s="35" t="s">
        <v>142</v>
      </c>
    </row>
    <row r="662" spans="2:21" ht="12" customHeight="1">
      <c r="B662" s="33" t="s">
        <v>2021</v>
      </c>
      <c r="C662" s="34" t="s">
        <v>1967</v>
      </c>
      <c r="D662" s="35" t="s">
        <v>2022</v>
      </c>
      <c r="E662" s="35" t="s">
        <v>2023</v>
      </c>
      <c r="F662" s="36" t="s">
        <v>222</v>
      </c>
      <c r="G662" s="34" t="s">
        <v>136</v>
      </c>
      <c r="H662" s="35" t="s">
        <v>192</v>
      </c>
      <c r="I662" s="37">
        <v>3.200873786407767</v>
      </c>
      <c r="J662" s="36" t="s">
        <v>147</v>
      </c>
      <c r="K662" s="38">
        <v>72.900000000000006</v>
      </c>
      <c r="L662" s="39">
        <v>10.199999999999999</v>
      </c>
      <c r="M662" s="34" t="s">
        <v>147</v>
      </c>
      <c r="N662" s="39">
        <v>21.7</v>
      </c>
      <c r="O662" s="34" t="s">
        <v>147</v>
      </c>
      <c r="P662" s="39">
        <v>38</v>
      </c>
      <c r="Q662" s="34" t="s">
        <v>138</v>
      </c>
      <c r="R662" s="39">
        <v>3</v>
      </c>
      <c r="S662" s="34" t="s">
        <v>138</v>
      </c>
      <c r="T662" s="35" t="s">
        <v>170</v>
      </c>
      <c r="U662" s="35" t="s">
        <v>142</v>
      </c>
    </row>
    <row r="663" spans="2:21" ht="12" customHeight="1">
      <c r="B663" s="33" t="s">
        <v>2024</v>
      </c>
      <c r="C663" s="34" t="s">
        <v>1967</v>
      </c>
      <c r="D663" s="35" t="s">
        <v>2025</v>
      </c>
      <c r="E663" s="35" t="s">
        <v>2026</v>
      </c>
      <c r="F663" s="36" t="s">
        <v>222</v>
      </c>
      <c r="G663" s="34" t="s">
        <v>136</v>
      </c>
      <c r="H663" s="35" t="s">
        <v>137</v>
      </c>
      <c r="I663" s="37">
        <v>62.41196078431372</v>
      </c>
      <c r="J663" s="36" t="s">
        <v>147</v>
      </c>
      <c r="K663" s="38">
        <v>70.2</v>
      </c>
      <c r="L663" s="39">
        <v>11.9</v>
      </c>
      <c r="M663" s="34" t="s">
        <v>147</v>
      </c>
      <c r="N663" s="39">
        <v>25</v>
      </c>
      <c r="O663" s="34" t="s">
        <v>147</v>
      </c>
      <c r="P663" s="39">
        <v>32.5</v>
      </c>
      <c r="Q663" s="34" t="s">
        <v>138</v>
      </c>
      <c r="R663" s="39">
        <v>0.8</v>
      </c>
      <c r="S663" s="34" t="s">
        <v>147</v>
      </c>
      <c r="T663" s="35" t="s">
        <v>170</v>
      </c>
      <c r="U663" s="35" t="s">
        <v>142</v>
      </c>
    </row>
    <row r="664" spans="2:21" ht="12" customHeight="1">
      <c r="B664" s="33" t="s">
        <v>2027</v>
      </c>
      <c r="C664" s="34" t="s">
        <v>1967</v>
      </c>
      <c r="D664" s="35" t="s">
        <v>2028</v>
      </c>
      <c r="E664" s="35" t="s">
        <v>2029</v>
      </c>
      <c r="F664" s="36" t="s">
        <v>146</v>
      </c>
      <c r="G664" s="34" t="s">
        <v>136</v>
      </c>
      <c r="H664" s="35" t="s">
        <v>137</v>
      </c>
      <c r="I664" s="37">
        <v>44.39890243902439</v>
      </c>
      <c r="J664" s="36" t="s">
        <v>138</v>
      </c>
      <c r="K664" s="38">
        <v>56.9</v>
      </c>
      <c r="L664" s="39">
        <v>6.4</v>
      </c>
      <c r="M664" s="34" t="s">
        <v>140</v>
      </c>
      <c r="N664" s="39">
        <v>15.4</v>
      </c>
      <c r="O664" s="34" t="s">
        <v>138</v>
      </c>
      <c r="P664" s="39">
        <v>32.799999999999997</v>
      </c>
      <c r="Q664" s="34" t="s">
        <v>138</v>
      </c>
      <c r="R664" s="39">
        <v>2.2999999999999998</v>
      </c>
      <c r="S664" s="34" t="s">
        <v>138</v>
      </c>
      <c r="T664" s="35" t="s">
        <v>148</v>
      </c>
      <c r="U664" s="35" t="s">
        <v>142</v>
      </c>
    </row>
    <row r="665" spans="2:21" ht="12" customHeight="1">
      <c r="B665" s="33" t="s">
        <v>2030</v>
      </c>
      <c r="C665" s="34" t="s">
        <v>1967</v>
      </c>
      <c r="D665" s="35" t="s">
        <v>2031</v>
      </c>
      <c r="E665" s="35" t="s">
        <v>2032</v>
      </c>
      <c r="F665" s="36" t="s">
        <v>222</v>
      </c>
      <c r="G665" s="34" t="s">
        <v>136</v>
      </c>
      <c r="H665" s="35" t="s">
        <v>137</v>
      </c>
      <c r="I665" s="37">
        <v>64.375</v>
      </c>
      <c r="J665" s="36" t="s">
        <v>147</v>
      </c>
      <c r="K665" s="38">
        <v>82</v>
      </c>
      <c r="L665" s="39">
        <v>6.4</v>
      </c>
      <c r="M665" s="34" t="s">
        <v>140</v>
      </c>
      <c r="N665" s="39">
        <v>9.6</v>
      </c>
      <c r="O665" s="34" t="s">
        <v>140</v>
      </c>
      <c r="P665" s="39">
        <v>60</v>
      </c>
      <c r="Q665" s="34" t="s">
        <v>147</v>
      </c>
      <c r="R665" s="39">
        <v>6</v>
      </c>
      <c r="S665" s="34" t="s">
        <v>139</v>
      </c>
      <c r="T665" s="35" t="s">
        <v>199</v>
      </c>
      <c r="U665" s="35" t="s">
        <v>228</v>
      </c>
    </row>
    <row r="666" spans="2:21" ht="12" customHeight="1">
      <c r="B666" s="33" t="s">
        <v>2033</v>
      </c>
      <c r="C666" s="34" t="s">
        <v>1967</v>
      </c>
      <c r="D666" s="35" t="s">
        <v>2034</v>
      </c>
      <c r="E666" s="35" t="s">
        <v>2035</v>
      </c>
      <c r="F666" s="36" t="s">
        <v>222</v>
      </c>
      <c r="G666" s="34" t="s">
        <v>136</v>
      </c>
      <c r="H666" s="35" t="s">
        <v>192</v>
      </c>
      <c r="I666" s="37">
        <v>3.0556696428571422</v>
      </c>
      <c r="J666" s="36" t="s">
        <v>138</v>
      </c>
      <c r="K666" s="38">
        <v>67.599999999999994</v>
      </c>
      <c r="L666" s="39">
        <v>8.9</v>
      </c>
      <c r="M666" s="34" t="s">
        <v>138</v>
      </c>
      <c r="N666" s="39">
        <v>18.399999999999999</v>
      </c>
      <c r="O666" s="34" t="s">
        <v>147</v>
      </c>
      <c r="P666" s="39">
        <v>36.5</v>
      </c>
      <c r="Q666" s="34" t="s">
        <v>138</v>
      </c>
      <c r="R666" s="39">
        <v>3.8</v>
      </c>
      <c r="S666" s="34" t="s">
        <v>138</v>
      </c>
      <c r="T666" s="35" t="s">
        <v>141</v>
      </c>
      <c r="U666" s="35" t="s">
        <v>142</v>
      </c>
    </row>
    <row r="667" spans="2:21" ht="12" customHeight="1">
      <c r="B667" s="33" t="s">
        <v>2036</v>
      </c>
      <c r="C667" s="34" t="s">
        <v>1967</v>
      </c>
      <c r="D667" s="35" t="s">
        <v>2037</v>
      </c>
      <c r="E667" s="35" t="s">
        <v>2038</v>
      </c>
      <c r="F667" s="36" t="s">
        <v>222</v>
      </c>
      <c r="G667" s="34" t="s">
        <v>136</v>
      </c>
      <c r="H667" s="35" t="s">
        <v>137</v>
      </c>
      <c r="I667" s="37">
        <v>58.790385604113105</v>
      </c>
      <c r="J667" s="36" t="s">
        <v>147</v>
      </c>
      <c r="K667" s="38">
        <v>69.900000000000006</v>
      </c>
      <c r="L667" s="39">
        <v>7.7</v>
      </c>
      <c r="M667" s="34" t="s">
        <v>139</v>
      </c>
      <c r="N667" s="39">
        <v>16.2</v>
      </c>
      <c r="O667" s="34" t="s">
        <v>138</v>
      </c>
      <c r="P667" s="39">
        <v>40.700000000000003</v>
      </c>
      <c r="Q667" s="34" t="s">
        <v>138</v>
      </c>
      <c r="R667" s="39">
        <v>5.3</v>
      </c>
      <c r="S667" s="34" t="s">
        <v>139</v>
      </c>
      <c r="T667" s="35" t="s">
        <v>166</v>
      </c>
      <c r="U667" s="35" t="s">
        <v>142</v>
      </c>
    </row>
    <row r="668" spans="2:21" ht="12" customHeight="1">
      <c r="B668" s="33" t="s">
        <v>2039</v>
      </c>
      <c r="C668" s="34" t="s">
        <v>1967</v>
      </c>
      <c r="D668" s="35" t="s">
        <v>2040</v>
      </c>
      <c r="E668" s="35" t="s">
        <v>2041</v>
      </c>
      <c r="F668" s="36" t="s">
        <v>222</v>
      </c>
      <c r="G668" s="34" t="s">
        <v>136</v>
      </c>
      <c r="H668" s="35" t="s">
        <v>137</v>
      </c>
      <c r="I668" s="37">
        <v>57.927843137254904</v>
      </c>
      <c r="J668" s="36" t="s">
        <v>147</v>
      </c>
      <c r="K668" s="38">
        <v>78.099999999999994</v>
      </c>
      <c r="L668" s="39">
        <v>9.4</v>
      </c>
      <c r="M668" s="34" t="s">
        <v>138</v>
      </c>
      <c r="N668" s="39">
        <v>14</v>
      </c>
      <c r="O668" s="34" t="s">
        <v>138</v>
      </c>
      <c r="P668" s="39">
        <v>50.9</v>
      </c>
      <c r="Q668" s="34" t="s">
        <v>147</v>
      </c>
      <c r="R668" s="39">
        <v>3.8</v>
      </c>
      <c r="S668" s="34" t="s">
        <v>138</v>
      </c>
      <c r="T668" s="35" t="s">
        <v>170</v>
      </c>
      <c r="U668" s="35" t="s">
        <v>142</v>
      </c>
    </row>
    <row r="669" spans="2:21" ht="12" customHeight="1">
      <c r="B669" s="33" t="s">
        <v>2042</v>
      </c>
      <c r="C669" s="34" t="s">
        <v>1967</v>
      </c>
      <c r="D669" s="35" t="s">
        <v>2043</v>
      </c>
      <c r="E669" s="35" t="s">
        <v>2044</v>
      </c>
      <c r="F669" s="36" t="s">
        <v>222</v>
      </c>
      <c r="G669" s="34" t="s">
        <v>136</v>
      </c>
      <c r="H669" s="35" t="s">
        <v>192</v>
      </c>
      <c r="I669" s="37">
        <v>3.0197580645161297</v>
      </c>
      <c r="J669" s="36" t="s">
        <v>138</v>
      </c>
      <c r="K669" s="38">
        <v>64.400000000000006</v>
      </c>
      <c r="L669" s="39">
        <v>5.7</v>
      </c>
      <c r="M669" s="34" t="s">
        <v>140</v>
      </c>
      <c r="N669" s="39">
        <v>20.6</v>
      </c>
      <c r="O669" s="34" t="s">
        <v>147</v>
      </c>
      <c r="P669" s="39">
        <v>35.799999999999997</v>
      </c>
      <c r="Q669" s="34" t="s">
        <v>138</v>
      </c>
      <c r="R669" s="39">
        <v>2.2999999999999998</v>
      </c>
      <c r="S669" s="34" t="s">
        <v>138</v>
      </c>
      <c r="T669" s="35" t="s">
        <v>170</v>
      </c>
      <c r="U669" s="35" t="s">
        <v>142</v>
      </c>
    </row>
    <row r="670" spans="2:21" ht="12" customHeight="1">
      <c r="B670" s="33" t="s">
        <v>2045</v>
      </c>
      <c r="C670" s="34" t="s">
        <v>1967</v>
      </c>
      <c r="D670" s="35" t="s">
        <v>2046</v>
      </c>
      <c r="E670" s="35" t="s">
        <v>2047</v>
      </c>
      <c r="F670" s="36" t="s">
        <v>146</v>
      </c>
      <c r="G670" s="34" t="s">
        <v>136</v>
      </c>
      <c r="H670" s="35" t="s">
        <v>192</v>
      </c>
      <c r="I670" s="37">
        <v>2.9180681818181813</v>
      </c>
      <c r="J670" s="36" t="s">
        <v>138</v>
      </c>
      <c r="K670" s="38">
        <v>62.1</v>
      </c>
      <c r="L670" s="39">
        <v>6.5</v>
      </c>
      <c r="M670" s="34" t="s">
        <v>139</v>
      </c>
      <c r="N670" s="39">
        <v>21.5</v>
      </c>
      <c r="O670" s="34" t="s">
        <v>147</v>
      </c>
      <c r="P670" s="39">
        <v>31.1</v>
      </c>
      <c r="Q670" s="34" t="s">
        <v>139</v>
      </c>
      <c r="R670" s="39">
        <v>3</v>
      </c>
      <c r="S670" s="34" t="s">
        <v>138</v>
      </c>
      <c r="T670" s="35" t="s">
        <v>170</v>
      </c>
      <c r="U670" s="35" t="s">
        <v>142</v>
      </c>
    </row>
    <row r="671" spans="2:21" ht="12" customHeight="1">
      <c r="B671" s="35" t="s">
        <v>2045</v>
      </c>
      <c r="C671" s="34" t="s">
        <v>1967</v>
      </c>
      <c r="D671" s="35" t="s">
        <v>2046</v>
      </c>
      <c r="E671" s="35" t="s">
        <v>2047</v>
      </c>
      <c r="F671" s="34" t="s">
        <v>146</v>
      </c>
      <c r="G671" s="34" t="s">
        <v>194</v>
      </c>
      <c r="H671" s="35" t="s">
        <v>195</v>
      </c>
      <c r="I671" s="37">
        <v>1.866074</v>
      </c>
      <c r="J671" s="34"/>
      <c r="K671" s="39"/>
      <c r="L671" s="39"/>
      <c r="M671" s="34"/>
      <c r="N671" s="39"/>
      <c r="O671" s="34"/>
      <c r="P671" s="39"/>
      <c r="Q671" s="34"/>
      <c r="R671" s="34">
        <v>0</v>
      </c>
      <c r="S671" s="34"/>
      <c r="T671" s="35" t="s">
        <v>170</v>
      </c>
      <c r="U671" s="35" t="s">
        <v>142</v>
      </c>
    </row>
    <row r="672" spans="2:21" ht="12" customHeight="1">
      <c r="B672" s="35" t="s">
        <v>2048</v>
      </c>
      <c r="C672" s="34" t="s">
        <v>1967</v>
      </c>
      <c r="D672" s="35" t="s">
        <v>2049</v>
      </c>
      <c r="E672" s="35" t="s">
        <v>2050</v>
      </c>
      <c r="F672" s="34" t="s">
        <v>146</v>
      </c>
      <c r="G672" s="34" t="s">
        <v>194</v>
      </c>
      <c r="H672" s="35" t="s">
        <v>195</v>
      </c>
      <c r="I672" s="37">
        <v>2.303121</v>
      </c>
      <c r="J672" s="34" t="s">
        <v>138</v>
      </c>
      <c r="K672" s="39">
        <v>64.2</v>
      </c>
      <c r="L672" s="39">
        <v>6.7</v>
      </c>
      <c r="M672" s="34" t="s">
        <v>139</v>
      </c>
      <c r="N672" s="39">
        <v>15.5</v>
      </c>
      <c r="O672" s="34" t="s">
        <v>138</v>
      </c>
      <c r="P672" s="39">
        <v>34</v>
      </c>
      <c r="Q672" s="34" t="s">
        <v>138</v>
      </c>
      <c r="R672" s="34">
        <v>8</v>
      </c>
      <c r="S672" s="34" t="s">
        <v>223</v>
      </c>
      <c r="T672" s="35" t="s">
        <v>199</v>
      </c>
      <c r="U672" s="35" t="s">
        <v>142</v>
      </c>
    </row>
    <row r="673" spans="2:21" ht="12" customHeight="1">
      <c r="B673" s="35" t="s">
        <v>2051</v>
      </c>
      <c r="C673" s="34" t="s">
        <v>1967</v>
      </c>
      <c r="D673" s="35" t="s">
        <v>2052</v>
      </c>
      <c r="E673" s="35" t="s">
        <v>2053</v>
      </c>
      <c r="F673" s="34" t="s">
        <v>146</v>
      </c>
      <c r="G673" s="34" t="s">
        <v>194</v>
      </c>
      <c r="H673" s="35" t="s">
        <v>195</v>
      </c>
      <c r="I673" s="37">
        <v>2.1470980000000002</v>
      </c>
      <c r="J673" s="34"/>
      <c r="K673" s="39"/>
      <c r="L673" s="39"/>
      <c r="M673" s="34"/>
      <c r="N673" s="39"/>
      <c r="O673" s="34"/>
      <c r="P673" s="39"/>
      <c r="Q673" s="34"/>
      <c r="R673" s="34">
        <v>0</v>
      </c>
      <c r="S673" s="34" t="s">
        <v>223</v>
      </c>
      <c r="T673" s="35" t="s">
        <v>141</v>
      </c>
      <c r="U673" s="35" t="s">
        <v>392</v>
      </c>
    </row>
    <row r="674" spans="2:21" ht="12" customHeight="1">
      <c r="B674" s="35" t="s">
        <v>2054</v>
      </c>
      <c r="C674" s="34" t="s">
        <v>1967</v>
      </c>
      <c r="D674" s="35" t="s">
        <v>2055</v>
      </c>
      <c r="E674" s="35" t="s">
        <v>2056</v>
      </c>
      <c r="F674" s="34" t="s">
        <v>222</v>
      </c>
      <c r="G674" s="34" t="s">
        <v>194</v>
      </c>
      <c r="H674" s="35" t="s">
        <v>195</v>
      </c>
      <c r="I674" s="37">
        <v>2.613442</v>
      </c>
      <c r="J674" s="34" t="s">
        <v>140</v>
      </c>
      <c r="K674" s="39">
        <v>40.700000000000003</v>
      </c>
      <c r="L674" s="39">
        <v>4.4000000000000004</v>
      </c>
      <c r="M674" s="34" t="s">
        <v>159</v>
      </c>
      <c r="N674" s="39">
        <v>10.9</v>
      </c>
      <c r="O674" s="34" t="s">
        <v>140</v>
      </c>
      <c r="P674" s="39">
        <v>22.4</v>
      </c>
      <c r="Q674" s="34" t="s">
        <v>140</v>
      </c>
      <c r="R674" s="34">
        <v>3</v>
      </c>
      <c r="S674" s="34" t="s">
        <v>140</v>
      </c>
      <c r="T674" s="35" t="s">
        <v>577</v>
      </c>
      <c r="U674" s="35" t="s">
        <v>142</v>
      </c>
    </row>
    <row r="675" spans="2:21" ht="12" customHeight="1">
      <c r="B675" s="35" t="s">
        <v>2057</v>
      </c>
      <c r="C675" s="34" t="s">
        <v>1967</v>
      </c>
      <c r="D675" s="35" t="s">
        <v>2058</v>
      </c>
      <c r="E675" s="35" t="s">
        <v>2059</v>
      </c>
      <c r="F675" s="34" t="s">
        <v>146</v>
      </c>
      <c r="G675" s="34" t="s">
        <v>194</v>
      </c>
      <c r="H675" s="35" t="s">
        <v>195</v>
      </c>
      <c r="I675" s="37">
        <v>3.8342339999999999</v>
      </c>
      <c r="J675" s="34" t="s">
        <v>147</v>
      </c>
      <c r="K675" s="39">
        <v>70.099999999999994</v>
      </c>
      <c r="L675" s="39">
        <v>6.2</v>
      </c>
      <c r="M675" s="34" t="s">
        <v>140</v>
      </c>
      <c r="N675" s="39">
        <v>18.8</v>
      </c>
      <c r="O675" s="34" t="s">
        <v>147</v>
      </c>
      <c r="P675" s="39">
        <v>43.1</v>
      </c>
      <c r="Q675" s="34" t="s">
        <v>147</v>
      </c>
      <c r="R675" s="34">
        <v>2</v>
      </c>
      <c r="S675" s="34" t="s">
        <v>147</v>
      </c>
      <c r="T675" s="35" t="s">
        <v>148</v>
      </c>
      <c r="U675" s="35" t="s">
        <v>142</v>
      </c>
    </row>
    <row r="676" spans="2:21" ht="12" customHeight="1">
      <c r="B676" s="35" t="s">
        <v>2060</v>
      </c>
      <c r="C676" s="34" t="s">
        <v>1967</v>
      </c>
      <c r="D676" s="35" t="s">
        <v>2061</v>
      </c>
      <c r="E676" s="35" t="s">
        <v>2062</v>
      </c>
      <c r="F676" s="34" t="s">
        <v>146</v>
      </c>
      <c r="G676" s="34" t="s">
        <v>194</v>
      </c>
      <c r="H676" s="35" t="s">
        <v>195</v>
      </c>
      <c r="I676" s="37">
        <v>2.4972590000000001</v>
      </c>
      <c r="J676" s="34" t="s">
        <v>147</v>
      </c>
      <c r="K676" s="39">
        <v>93.9</v>
      </c>
      <c r="L676" s="39">
        <v>14.6</v>
      </c>
      <c r="M676" s="34" t="s">
        <v>147</v>
      </c>
      <c r="N676" s="39">
        <v>20</v>
      </c>
      <c r="O676" s="34" t="s">
        <v>147</v>
      </c>
      <c r="P676" s="39">
        <v>49.3</v>
      </c>
      <c r="Q676" s="34" t="s">
        <v>147</v>
      </c>
      <c r="R676" s="34">
        <v>10</v>
      </c>
      <c r="S676" s="34" t="s">
        <v>147</v>
      </c>
      <c r="T676" s="35" t="s">
        <v>148</v>
      </c>
      <c r="U676" s="35" t="s">
        <v>142</v>
      </c>
    </row>
    <row r="677" spans="2:21" ht="12" customHeight="1">
      <c r="B677" s="35" t="s">
        <v>2063</v>
      </c>
      <c r="C677" s="34" t="s">
        <v>1967</v>
      </c>
      <c r="D677" s="35" t="s">
        <v>2064</v>
      </c>
      <c r="E677" s="35" t="s">
        <v>2065</v>
      </c>
      <c r="F677" s="34" t="s">
        <v>146</v>
      </c>
      <c r="G677" s="34" t="s">
        <v>194</v>
      </c>
      <c r="H677" s="35" t="s">
        <v>195</v>
      </c>
      <c r="I677" s="37">
        <v>2.649667</v>
      </c>
      <c r="J677" s="34" t="s">
        <v>147</v>
      </c>
      <c r="K677" s="39">
        <v>72.3</v>
      </c>
      <c r="L677" s="39">
        <v>10.1</v>
      </c>
      <c r="M677" s="34" t="s">
        <v>138</v>
      </c>
      <c r="N677" s="39">
        <v>17.3</v>
      </c>
      <c r="O677" s="34" t="s">
        <v>138</v>
      </c>
      <c r="P677" s="39">
        <v>39.9</v>
      </c>
      <c r="Q677" s="34" t="s">
        <v>138</v>
      </c>
      <c r="R677" s="34">
        <v>5</v>
      </c>
      <c r="S677" s="34" t="s">
        <v>147</v>
      </c>
      <c r="T677" s="35" t="s">
        <v>166</v>
      </c>
      <c r="U677" s="35" t="s">
        <v>142</v>
      </c>
    </row>
    <row r="678" spans="2:21" ht="12" customHeight="1">
      <c r="B678" s="33" t="s">
        <v>2066</v>
      </c>
      <c r="C678" s="34" t="s">
        <v>1967</v>
      </c>
      <c r="D678" s="35" t="s">
        <v>2067</v>
      </c>
      <c r="E678" s="35" t="s">
        <v>2068</v>
      </c>
      <c r="F678" s="36" t="s">
        <v>146</v>
      </c>
      <c r="G678" s="34" t="s">
        <v>136</v>
      </c>
      <c r="H678" s="35" t="s">
        <v>192</v>
      </c>
      <c r="I678" s="37">
        <v>3.3337333333333334</v>
      </c>
      <c r="J678" s="36" t="s">
        <v>138</v>
      </c>
      <c r="K678" s="38">
        <v>65.599999999999994</v>
      </c>
      <c r="L678" s="39">
        <v>11</v>
      </c>
      <c r="M678" s="34" t="s">
        <v>147</v>
      </c>
      <c r="N678" s="39">
        <v>20.2</v>
      </c>
      <c r="O678" s="34" t="s">
        <v>147</v>
      </c>
      <c r="P678" s="39">
        <v>34.4</v>
      </c>
      <c r="Q678" s="34" t="s">
        <v>138</v>
      </c>
      <c r="R678" s="39">
        <v>0</v>
      </c>
      <c r="S678" s="34" t="s">
        <v>147</v>
      </c>
      <c r="T678" s="35" t="s">
        <v>170</v>
      </c>
      <c r="U678" s="35" t="s">
        <v>142</v>
      </c>
    </row>
    <row r="679" spans="2:21" ht="12" customHeight="1">
      <c r="B679" s="35" t="s">
        <v>2069</v>
      </c>
      <c r="C679" s="34" t="s">
        <v>1967</v>
      </c>
      <c r="D679" s="35" t="s">
        <v>2070</v>
      </c>
      <c r="E679" s="35" t="s">
        <v>2071</v>
      </c>
      <c r="F679" s="34" t="s">
        <v>222</v>
      </c>
      <c r="G679" s="34" t="s">
        <v>194</v>
      </c>
      <c r="H679" s="35" t="s">
        <v>195</v>
      </c>
      <c r="I679" s="37">
        <v>2.1553450000000001</v>
      </c>
      <c r="J679" s="34" t="s">
        <v>138</v>
      </c>
      <c r="K679" s="39">
        <v>65.400000000000006</v>
      </c>
      <c r="L679" s="39">
        <v>4.4000000000000004</v>
      </c>
      <c r="M679" s="34" t="s">
        <v>159</v>
      </c>
      <c r="N679" s="39">
        <v>14.6</v>
      </c>
      <c r="O679" s="34" t="s">
        <v>138</v>
      </c>
      <c r="P679" s="39">
        <v>38.4</v>
      </c>
      <c r="Q679" s="34" t="s">
        <v>138</v>
      </c>
      <c r="R679" s="34">
        <v>8</v>
      </c>
      <c r="S679" s="34" t="s">
        <v>147</v>
      </c>
      <c r="T679" s="35" t="s">
        <v>148</v>
      </c>
      <c r="U679" s="35" t="s">
        <v>142</v>
      </c>
    </row>
    <row r="680" spans="2:21" ht="12" customHeight="1">
      <c r="B680" s="35" t="s">
        <v>2072</v>
      </c>
      <c r="C680" s="34" t="s">
        <v>1967</v>
      </c>
      <c r="D680" s="35" t="s">
        <v>2073</v>
      </c>
      <c r="E680" s="35" t="s">
        <v>2074</v>
      </c>
      <c r="F680" s="34" t="s">
        <v>222</v>
      </c>
      <c r="G680" s="34" t="s">
        <v>194</v>
      </c>
      <c r="H680" s="35" t="s">
        <v>195</v>
      </c>
      <c r="I680" s="37">
        <v>2.297933</v>
      </c>
      <c r="J680" s="34" t="s">
        <v>139</v>
      </c>
      <c r="K680" s="39">
        <v>49.2</v>
      </c>
      <c r="L680" s="39">
        <v>4.8</v>
      </c>
      <c r="M680" s="34" t="s">
        <v>159</v>
      </c>
      <c r="N680" s="39">
        <v>8.4</v>
      </c>
      <c r="O680" s="34" t="s">
        <v>159</v>
      </c>
      <c r="P680" s="39">
        <v>35</v>
      </c>
      <c r="Q680" s="34" t="s">
        <v>138</v>
      </c>
      <c r="R680" s="34">
        <v>1</v>
      </c>
      <c r="S680" s="34" t="s">
        <v>138</v>
      </c>
      <c r="T680" s="35" t="s">
        <v>170</v>
      </c>
      <c r="U680" s="35" t="s">
        <v>142</v>
      </c>
    </row>
    <row r="681" spans="2:21" ht="12" customHeight="1">
      <c r="B681" s="33" t="s">
        <v>2075</v>
      </c>
      <c r="C681" s="34" t="s">
        <v>1967</v>
      </c>
      <c r="D681" s="35" t="s">
        <v>2076</v>
      </c>
      <c r="E681" s="35" t="s">
        <v>2077</v>
      </c>
      <c r="F681" s="36" t="s">
        <v>146</v>
      </c>
      <c r="G681" s="34" t="s">
        <v>136</v>
      </c>
      <c r="H681" s="35" t="s">
        <v>192</v>
      </c>
      <c r="I681" s="37">
        <v>3.1646212121212116</v>
      </c>
      <c r="J681" s="36" t="s">
        <v>139</v>
      </c>
      <c r="K681" s="38">
        <v>45.2</v>
      </c>
      <c r="L681" s="39">
        <v>12.4</v>
      </c>
      <c r="M681" s="34" t="s">
        <v>147</v>
      </c>
      <c r="N681" s="39">
        <v>16.5</v>
      </c>
      <c r="O681" s="34" t="s">
        <v>138</v>
      </c>
      <c r="P681" s="39">
        <v>16.3</v>
      </c>
      <c r="Q681" s="34" t="s">
        <v>159</v>
      </c>
      <c r="R681" s="39">
        <v>0</v>
      </c>
      <c r="S681" s="34" t="s">
        <v>138</v>
      </c>
      <c r="T681" s="35" t="s">
        <v>170</v>
      </c>
      <c r="U681" s="35" t="s">
        <v>392</v>
      </c>
    </row>
    <row r="682" spans="2:21" ht="12" customHeight="1">
      <c r="B682" s="33" t="s">
        <v>2078</v>
      </c>
      <c r="C682" s="34" t="s">
        <v>1967</v>
      </c>
      <c r="D682" s="35" t="s">
        <v>2079</v>
      </c>
      <c r="E682" s="35" t="s">
        <v>2080</v>
      </c>
      <c r="F682" s="36" t="s">
        <v>222</v>
      </c>
      <c r="G682" s="34" t="s">
        <v>136</v>
      </c>
      <c r="H682" s="35" t="s">
        <v>192</v>
      </c>
      <c r="I682" s="37">
        <v>2.8051310043668107</v>
      </c>
      <c r="J682" s="36" t="s">
        <v>138</v>
      </c>
      <c r="K682" s="38">
        <v>63.4</v>
      </c>
      <c r="L682" s="39">
        <v>5</v>
      </c>
      <c r="M682" s="34" t="s">
        <v>140</v>
      </c>
      <c r="N682" s="39">
        <v>18.3</v>
      </c>
      <c r="O682" s="34" t="s">
        <v>147</v>
      </c>
      <c r="P682" s="39">
        <v>34.1</v>
      </c>
      <c r="Q682" s="34" t="s">
        <v>138</v>
      </c>
      <c r="R682" s="39">
        <v>6</v>
      </c>
      <c r="S682" s="34" t="s">
        <v>138</v>
      </c>
      <c r="T682" s="35" t="s">
        <v>141</v>
      </c>
      <c r="U682" s="35" t="s">
        <v>142</v>
      </c>
    </row>
    <row r="683" spans="2:21" ht="12" customHeight="1">
      <c r="B683" s="33" t="s">
        <v>2081</v>
      </c>
      <c r="C683" s="34" t="s">
        <v>1967</v>
      </c>
      <c r="D683" s="35" t="s">
        <v>2082</v>
      </c>
      <c r="E683" s="35" t="s">
        <v>2083</v>
      </c>
      <c r="F683" s="36" t="s">
        <v>184</v>
      </c>
      <c r="G683" s="34" t="s">
        <v>136</v>
      </c>
      <c r="H683" s="35" t="s">
        <v>192</v>
      </c>
      <c r="I683" s="37">
        <v>3.0095555555555555</v>
      </c>
      <c r="J683" s="36" t="s">
        <v>147</v>
      </c>
      <c r="K683" s="38">
        <v>74.099999999999994</v>
      </c>
      <c r="L683" s="39">
        <v>9</v>
      </c>
      <c r="M683" s="34" t="s">
        <v>138</v>
      </c>
      <c r="N683" s="39">
        <v>16.5</v>
      </c>
      <c r="O683" s="34" t="s">
        <v>138</v>
      </c>
      <c r="P683" s="39">
        <v>48.6</v>
      </c>
      <c r="Q683" s="34" t="s">
        <v>147</v>
      </c>
      <c r="R683" s="39">
        <v>0</v>
      </c>
      <c r="S683" s="34"/>
      <c r="T683" s="35" t="s">
        <v>199</v>
      </c>
      <c r="U683" s="35" t="s">
        <v>392</v>
      </c>
    </row>
    <row r="684" spans="2:21" ht="12" customHeight="1">
      <c r="B684" s="35" t="s">
        <v>2084</v>
      </c>
      <c r="C684" s="34" t="s">
        <v>1967</v>
      </c>
      <c r="D684" s="35" t="s">
        <v>2085</v>
      </c>
      <c r="E684" s="35" t="s">
        <v>2086</v>
      </c>
      <c r="F684" s="34" t="s">
        <v>146</v>
      </c>
      <c r="G684" s="34" t="s">
        <v>194</v>
      </c>
      <c r="H684" s="35" t="s">
        <v>195</v>
      </c>
      <c r="I684" s="37">
        <v>2.9786389999999998</v>
      </c>
      <c r="J684" s="34" t="s">
        <v>147</v>
      </c>
      <c r="K684" s="39">
        <v>103.3</v>
      </c>
      <c r="L684" s="39">
        <v>13.6</v>
      </c>
      <c r="M684" s="34" t="s">
        <v>147</v>
      </c>
      <c r="N684" s="39">
        <v>23.7</v>
      </c>
      <c r="O684" s="34" t="s">
        <v>147</v>
      </c>
      <c r="P684" s="39">
        <v>60</v>
      </c>
      <c r="Q684" s="34" t="s">
        <v>147</v>
      </c>
      <c r="R684" s="34">
        <v>6</v>
      </c>
      <c r="S684" s="34" t="s">
        <v>147</v>
      </c>
      <c r="T684" s="35" t="s">
        <v>166</v>
      </c>
      <c r="U684" s="35" t="s">
        <v>142</v>
      </c>
    </row>
    <row r="685" spans="2:21" ht="12" customHeight="1">
      <c r="B685" s="33" t="s">
        <v>2087</v>
      </c>
      <c r="C685" s="34" t="s">
        <v>1967</v>
      </c>
      <c r="D685" s="35" t="s">
        <v>2088</v>
      </c>
      <c r="E685" s="35" t="s">
        <v>2089</v>
      </c>
      <c r="F685" s="36" t="s">
        <v>191</v>
      </c>
      <c r="G685" s="34" t="s">
        <v>136</v>
      </c>
      <c r="H685" s="35" t="s">
        <v>192</v>
      </c>
      <c r="I685" s="37">
        <v>2.8785074626865677</v>
      </c>
      <c r="J685" s="36" t="s">
        <v>139</v>
      </c>
      <c r="K685" s="38">
        <v>45.6</v>
      </c>
      <c r="L685" s="39">
        <v>7.7</v>
      </c>
      <c r="M685" s="34" t="s">
        <v>139</v>
      </c>
      <c r="N685" s="39">
        <v>16.100000000000001</v>
      </c>
      <c r="O685" s="34" t="s">
        <v>138</v>
      </c>
      <c r="P685" s="39">
        <v>21.8</v>
      </c>
      <c r="Q685" s="34" t="s">
        <v>140</v>
      </c>
      <c r="R685" s="39">
        <v>0</v>
      </c>
      <c r="S685" s="34"/>
      <c r="T685" s="35" t="s">
        <v>199</v>
      </c>
      <c r="U685" s="35" t="s">
        <v>142</v>
      </c>
    </row>
    <row r="686" spans="2:21" ht="12" customHeight="1">
      <c r="B686" s="35" t="s">
        <v>2090</v>
      </c>
      <c r="C686" s="34" t="s">
        <v>1967</v>
      </c>
      <c r="D686" s="35" t="s">
        <v>2091</v>
      </c>
      <c r="E686" s="35" t="s">
        <v>2092</v>
      </c>
      <c r="F686" s="34" t="s">
        <v>222</v>
      </c>
      <c r="G686" s="34" t="s">
        <v>194</v>
      </c>
      <c r="H686" s="35" t="s">
        <v>195</v>
      </c>
      <c r="I686" s="37">
        <v>2.1407340000000001</v>
      </c>
      <c r="J686" s="34" t="s">
        <v>138</v>
      </c>
      <c r="K686" s="39">
        <v>56.4</v>
      </c>
      <c r="L686" s="39">
        <v>7.9</v>
      </c>
      <c r="M686" s="34" t="s">
        <v>139</v>
      </c>
      <c r="N686" s="39">
        <v>14</v>
      </c>
      <c r="O686" s="34" t="s">
        <v>138</v>
      </c>
      <c r="P686" s="39">
        <v>29.5</v>
      </c>
      <c r="Q686" s="34" t="s">
        <v>139</v>
      </c>
      <c r="R686" s="34">
        <v>5</v>
      </c>
      <c r="S686" s="34" t="s">
        <v>138</v>
      </c>
      <c r="T686" s="35" t="s">
        <v>166</v>
      </c>
      <c r="U686" s="35" t="s">
        <v>467</v>
      </c>
    </row>
    <row r="687" spans="2:21" ht="12" customHeight="1">
      <c r="B687" s="35" t="s">
        <v>2093</v>
      </c>
      <c r="C687" s="34" t="s">
        <v>1967</v>
      </c>
      <c r="D687" s="35" t="s">
        <v>2094</v>
      </c>
      <c r="E687" s="35" t="s">
        <v>2095</v>
      </c>
      <c r="F687" s="34" t="s">
        <v>146</v>
      </c>
      <c r="G687" s="34" t="s">
        <v>194</v>
      </c>
      <c r="H687" s="35" t="s">
        <v>195</v>
      </c>
      <c r="I687" s="37">
        <v>3.3136589999999999</v>
      </c>
      <c r="J687" s="34" t="s">
        <v>138</v>
      </c>
      <c r="K687" s="39">
        <v>65.7</v>
      </c>
      <c r="L687" s="39">
        <v>6.9</v>
      </c>
      <c r="M687" s="34" t="s">
        <v>139</v>
      </c>
      <c r="N687" s="39">
        <v>19.399999999999999</v>
      </c>
      <c r="O687" s="34" t="s">
        <v>147</v>
      </c>
      <c r="P687" s="39">
        <v>39.4</v>
      </c>
      <c r="Q687" s="34" t="s">
        <v>138</v>
      </c>
      <c r="R687" s="34">
        <v>0</v>
      </c>
      <c r="S687" s="34" t="s">
        <v>147</v>
      </c>
      <c r="T687" s="35" t="s">
        <v>199</v>
      </c>
      <c r="U687" s="35" t="s">
        <v>142</v>
      </c>
    </row>
    <row r="688" spans="2:21" ht="12" customHeight="1">
      <c r="B688" s="33" t="s">
        <v>2096</v>
      </c>
      <c r="C688" s="34" t="s">
        <v>2097</v>
      </c>
      <c r="D688" s="35" t="s">
        <v>2098</v>
      </c>
      <c r="E688" s="35" t="s">
        <v>2099</v>
      </c>
      <c r="F688" s="36" t="s">
        <v>222</v>
      </c>
      <c r="G688" s="34" t="s">
        <v>136</v>
      </c>
      <c r="H688" s="35" t="s">
        <v>137</v>
      </c>
      <c r="I688" s="37">
        <v>61.082197802197797</v>
      </c>
      <c r="J688" s="36" t="s">
        <v>147</v>
      </c>
      <c r="K688" s="38">
        <v>90.5</v>
      </c>
      <c r="L688" s="39">
        <v>10.199999999999999</v>
      </c>
      <c r="M688" s="34" t="s">
        <v>147</v>
      </c>
      <c r="N688" s="39">
        <v>16.5</v>
      </c>
      <c r="O688" s="34" t="s">
        <v>138</v>
      </c>
      <c r="P688" s="39">
        <v>60</v>
      </c>
      <c r="Q688" s="34" t="s">
        <v>147</v>
      </c>
      <c r="R688" s="39">
        <v>3.8</v>
      </c>
      <c r="S688" s="34" t="s">
        <v>138</v>
      </c>
      <c r="T688" s="35" t="s">
        <v>170</v>
      </c>
      <c r="U688" s="35" t="s">
        <v>699</v>
      </c>
    </row>
    <row r="689" spans="2:21" ht="12" customHeight="1">
      <c r="B689" s="33" t="s">
        <v>2100</v>
      </c>
      <c r="C689" s="34" t="s">
        <v>2097</v>
      </c>
      <c r="D689" s="35" t="s">
        <v>2101</v>
      </c>
      <c r="E689" s="35" t="s">
        <v>2102</v>
      </c>
      <c r="F689" s="36" t="s">
        <v>222</v>
      </c>
      <c r="G689" s="34" t="s">
        <v>136</v>
      </c>
      <c r="H689" s="35" t="s">
        <v>137</v>
      </c>
      <c r="I689" s="37">
        <v>59.579312320916905</v>
      </c>
      <c r="J689" s="36" t="s">
        <v>147</v>
      </c>
      <c r="K689" s="38">
        <v>98.3</v>
      </c>
      <c r="L689" s="39">
        <v>9.6999999999999993</v>
      </c>
      <c r="M689" s="34" t="s">
        <v>138</v>
      </c>
      <c r="N689" s="39">
        <v>22.4</v>
      </c>
      <c r="O689" s="34" t="s">
        <v>147</v>
      </c>
      <c r="P689" s="39">
        <v>59.4</v>
      </c>
      <c r="Q689" s="34" t="s">
        <v>147</v>
      </c>
      <c r="R689" s="39">
        <v>6.8</v>
      </c>
      <c r="S689" s="34" t="s">
        <v>138</v>
      </c>
      <c r="T689" s="35" t="s">
        <v>148</v>
      </c>
      <c r="U689" s="35" t="s">
        <v>142</v>
      </c>
    </row>
    <row r="690" spans="2:21" ht="12" customHeight="1">
      <c r="B690" s="33" t="s">
        <v>2103</v>
      </c>
      <c r="C690" s="34" t="s">
        <v>2097</v>
      </c>
      <c r="D690" s="35" t="s">
        <v>2104</v>
      </c>
      <c r="E690" s="35" t="s">
        <v>2105</v>
      </c>
      <c r="F690" s="36" t="s">
        <v>222</v>
      </c>
      <c r="G690" s="34" t="s">
        <v>136</v>
      </c>
      <c r="H690" s="35" t="s">
        <v>137</v>
      </c>
      <c r="I690" s="37">
        <v>58.362566371681417</v>
      </c>
      <c r="J690" s="36" t="s">
        <v>138</v>
      </c>
      <c r="K690" s="38">
        <v>62.2</v>
      </c>
      <c r="L690" s="39">
        <v>11.6</v>
      </c>
      <c r="M690" s="34" t="s">
        <v>147</v>
      </c>
      <c r="N690" s="39">
        <v>17.600000000000001</v>
      </c>
      <c r="O690" s="34" t="s">
        <v>147</v>
      </c>
      <c r="P690" s="39">
        <v>32.200000000000003</v>
      </c>
      <c r="Q690" s="34" t="s">
        <v>139</v>
      </c>
      <c r="R690" s="39">
        <v>0.8</v>
      </c>
      <c r="S690" s="34" t="s">
        <v>147</v>
      </c>
      <c r="T690" s="35" t="s">
        <v>148</v>
      </c>
      <c r="U690" s="35" t="s">
        <v>142</v>
      </c>
    </row>
    <row r="691" spans="2:21" ht="12" customHeight="1">
      <c r="B691" s="33" t="s">
        <v>2106</v>
      </c>
      <c r="C691" s="34" t="s">
        <v>2097</v>
      </c>
      <c r="D691" s="35" t="s">
        <v>2107</v>
      </c>
      <c r="E691" s="35" t="s">
        <v>2108</v>
      </c>
      <c r="F691" s="36" t="s">
        <v>222</v>
      </c>
      <c r="G691" s="34" t="s">
        <v>136</v>
      </c>
      <c r="H691" s="35" t="s">
        <v>137</v>
      </c>
      <c r="I691" s="37">
        <v>65.36</v>
      </c>
      <c r="J691" s="36" t="s">
        <v>138</v>
      </c>
      <c r="K691" s="38">
        <v>64.099999999999994</v>
      </c>
      <c r="L691" s="39">
        <v>12.6</v>
      </c>
      <c r="M691" s="34" t="s">
        <v>147</v>
      </c>
      <c r="N691" s="39">
        <v>13.2</v>
      </c>
      <c r="O691" s="34" t="s">
        <v>139</v>
      </c>
      <c r="P691" s="39">
        <v>35.299999999999997</v>
      </c>
      <c r="Q691" s="34" t="s">
        <v>138</v>
      </c>
      <c r="R691" s="39">
        <v>3</v>
      </c>
      <c r="S691" s="34" t="s">
        <v>139</v>
      </c>
      <c r="T691" s="35" t="s">
        <v>141</v>
      </c>
      <c r="U691" s="35" t="s">
        <v>467</v>
      </c>
    </row>
    <row r="692" spans="2:21" ht="12" customHeight="1">
      <c r="B692" s="33" t="s">
        <v>2109</v>
      </c>
      <c r="C692" s="34" t="s">
        <v>2097</v>
      </c>
      <c r="D692" s="35" t="s">
        <v>2110</v>
      </c>
      <c r="E692" s="35" t="s">
        <v>2111</v>
      </c>
      <c r="F692" s="36" t="s">
        <v>222</v>
      </c>
      <c r="G692" s="34" t="s">
        <v>136</v>
      </c>
      <c r="H692" s="35" t="s">
        <v>137</v>
      </c>
      <c r="I692" s="37">
        <v>62.19814814814815</v>
      </c>
      <c r="J692" s="36" t="s">
        <v>147</v>
      </c>
      <c r="K692" s="38">
        <v>72.5</v>
      </c>
      <c r="L692" s="39">
        <v>15</v>
      </c>
      <c r="M692" s="34" t="s">
        <v>147</v>
      </c>
      <c r="N692" s="39">
        <v>15.3</v>
      </c>
      <c r="O692" s="34" t="s">
        <v>138</v>
      </c>
      <c r="P692" s="39">
        <v>40.700000000000003</v>
      </c>
      <c r="Q692" s="34" t="s">
        <v>138</v>
      </c>
      <c r="R692" s="39">
        <v>1.5</v>
      </c>
      <c r="S692" s="34" t="s">
        <v>147</v>
      </c>
      <c r="T692" s="35" t="s">
        <v>170</v>
      </c>
      <c r="U692" s="35" t="s">
        <v>142</v>
      </c>
    </row>
    <row r="693" spans="2:21" ht="12" customHeight="1">
      <c r="B693" s="33" t="s">
        <v>2112</v>
      </c>
      <c r="C693" s="34" t="s">
        <v>2097</v>
      </c>
      <c r="D693" s="35" t="s">
        <v>2113</v>
      </c>
      <c r="E693" s="35" t="s">
        <v>2114</v>
      </c>
      <c r="F693" s="36" t="s">
        <v>222</v>
      </c>
      <c r="G693" s="34" t="s">
        <v>136</v>
      </c>
      <c r="H693" s="35" t="s">
        <v>137</v>
      </c>
      <c r="I693" s="37">
        <v>39.960114068441065</v>
      </c>
      <c r="J693" s="36" t="s">
        <v>147</v>
      </c>
      <c r="K693" s="38">
        <v>83.9</v>
      </c>
      <c r="L693" s="39">
        <v>12.3</v>
      </c>
      <c r="M693" s="34" t="s">
        <v>147</v>
      </c>
      <c r="N693" s="39">
        <v>25</v>
      </c>
      <c r="O693" s="34" t="s">
        <v>147</v>
      </c>
      <c r="P693" s="39">
        <v>46.6</v>
      </c>
      <c r="Q693" s="34" t="s">
        <v>147</v>
      </c>
      <c r="R693" s="39">
        <v>0</v>
      </c>
      <c r="S693" s="34" t="s">
        <v>147</v>
      </c>
      <c r="T693" s="35" t="s">
        <v>273</v>
      </c>
      <c r="U693" s="35" t="s">
        <v>142</v>
      </c>
    </row>
    <row r="694" spans="2:21" ht="12" customHeight="1">
      <c r="B694" s="33" t="s">
        <v>2115</v>
      </c>
      <c r="C694" s="34" t="s">
        <v>2097</v>
      </c>
      <c r="D694" s="35" t="s">
        <v>2116</v>
      </c>
      <c r="E694" s="35" t="s">
        <v>2117</v>
      </c>
      <c r="F694" s="36" t="s">
        <v>222</v>
      </c>
      <c r="G694" s="34" t="s">
        <v>136</v>
      </c>
      <c r="H694" s="35" t="s">
        <v>137</v>
      </c>
      <c r="I694" s="37">
        <v>32.709739952718678</v>
      </c>
      <c r="J694" s="36" t="s">
        <v>147</v>
      </c>
      <c r="K694" s="38">
        <v>86.8</v>
      </c>
      <c r="L694" s="39">
        <v>15</v>
      </c>
      <c r="M694" s="34" t="s">
        <v>147</v>
      </c>
      <c r="N694" s="39">
        <v>21.4</v>
      </c>
      <c r="O694" s="34" t="s">
        <v>147</v>
      </c>
      <c r="P694" s="39">
        <v>46.6</v>
      </c>
      <c r="Q694" s="34" t="s">
        <v>147</v>
      </c>
      <c r="R694" s="39">
        <v>3.8</v>
      </c>
      <c r="S694" s="34" t="s">
        <v>147</v>
      </c>
      <c r="T694" s="35" t="s">
        <v>273</v>
      </c>
      <c r="U694" s="35" t="s">
        <v>142</v>
      </c>
    </row>
    <row r="695" spans="2:21" ht="12" customHeight="1">
      <c r="B695" s="33" t="s">
        <v>2118</v>
      </c>
      <c r="C695" s="34" t="s">
        <v>2097</v>
      </c>
      <c r="D695" s="35" t="s">
        <v>2119</v>
      </c>
      <c r="E695" s="35" t="s">
        <v>2120</v>
      </c>
      <c r="F695" s="36" t="s">
        <v>222</v>
      </c>
      <c r="G695" s="34" t="s">
        <v>136</v>
      </c>
      <c r="H695" s="35" t="s">
        <v>192</v>
      </c>
      <c r="I695" s="37"/>
      <c r="J695" s="36" t="s">
        <v>223</v>
      </c>
      <c r="K695" s="38"/>
      <c r="L695" s="39"/>
      <c r="M695" s="34"/>
      <c r="N695" s="39"/>
      <c r="O695" s="34"/>
      <c r="P695" s="39"/>
      <c r="Q695" s="34"/>
      <c r="R695" s="39"/>
      <c r="S695" s="34"/>
      <c r="T695" s="35" t="s">
        <v>224</v>
      </c>
      <c r="U695" s="35" t="s">
        <v>313</v>
      </c>
    </row>
    <row r="696" spans="2:21" ht="12" customHeight="1">
      <c r="B696" s="33" t="s">
        <v>2121</v>
      </c>
      <c r="C696" s="34" t="s">
        <v>2097</v>
      </c>
      <c r="D696" s="35" t="s">
        <v>2122</v>
      </c>
      <c r="E696" s="35" t="s">
        <v>2123</v>
      </c>
      <c r="F696" s="36" t="s">
        <v>222</v>
      </c>
      <c r="G696" s="34" t="s">
        <v>136</v>
      </c>
      <c r="H696" s="35" t="s">
        <v>192</v>
      </c>
      <c r="I696" s="37">
        <v>2.876788685524128</v>
      </c>
      <c r="J696" s="36" t="s">
        <v>147</v>
      </c>
      <c r="K696" s="38">
        <v>82</v>
      </c>
      <c r="L696" s="39">
        <v>8.8000000000000007</v>
      </c>
      <c r="M696" s="34" t="s">
        <v>138</v>
      </c>
      <c r="N696" s="39">
        <v>21.3</v>
      </c>
      <c r="O696" s="34" t="s">
        <v>147</v>
      </c>
      <c r="P696" s="39">
        <v>46.6</v>
      </c>
      <c r="Q696" s="34" t="s">
        <v>147</v>
      </c>
      <c r="R696" s="39">
        <v>5.3</v>
      </c>
      <c r="S696" s="34" t="s">
        <v>139</v>
      </c>
      <c r="T696" s="35" t="s">
        <v>141</v>
      </c>
      <c r="U696" s="35" t="s">
        <v>313</v>
      </c>
    </row>
    <row r="697" spans="2:21" ht="12" customHeight="1">
      <c r="B697" s="33" t="s">
        <v>2124</v>
      </c>
      <c r="C697" s="34" t="s">
        <v>2097</v>
      </c>
      <c r="D697" s="35" t="s">
        <v>2125</v>
      </c>
      <c r="E697" s="35" t="s">
        <v>2126</v>
      </c>
      <c r="F697" s="36" t="s">
        <v>222</v>
      </c>
      <c r="G697" s="34" t="s">
        <v>136</v>
      </c>
      <c r="H697" s="35" t="s">
        <v>137</v>
      </c>
      <c r="I697" s="37">
        <v>61.905730337078651</v>
      </c>
      <c r="J697" s="36" t="s">
        <v>147</v>
      </c>
      <c r="K697" s="38">
        <v>69.099999999999994</v>
      </c>
      <c r="L697" s="39">
        <v>10.4</v>
      </c>
      <c r="M697" s="34" t="s">
        <v>147</v>
      </c>
      <c r="N697" s="39">
        <v>16.7</v>
      </c>
      <c r="O697" s="34" t="s">
        <v>138</v>
      </c>
      <c r="P697" s="39">
        <v>39</v>
      </c>
      <c r="Q697" s="34" t="s">
        <v>138</v>
      </c>
      <c r="R697" s="39">
        <v>3</v>
      </c>
      <c r="S697" s="34" t="s">
        <v>138</v>
      </c>
      <c r="T697" s="35" t="s">
        <v>170</v>
      </c>
      <c r="U697" s="35" t="s">
        <v>142</v>
      </c>
    </row>
    <row r="698" spans="2:21" ht="12" customHeight="1">
      <c r="B698" s="33" t="s">
        <v>2127</v>
      </c>
      <c r="C698" s="34" t="s">
        <v>2097</v>
      </c>
      <c r="D698" s="35" t="s">
        <v>2128</v>
      </c>
      <c r="E698" s="35" t="s">
        <v>2129</v>
      </c>
      <c r="F698" s="36" t="s">
        <v>222</v>
      </c>
      <c r="G698" s="34" t="s">
        <v>136</v>
      </c>
      <c r="H698" s="35" t="s">
        <v>192</v>
      </c>
      <c r="I698" s="37">
        <v>2.9541101694915266</v>
      </c>
      <c r="J698" s="36" t="s">
        <v>147</v>
      </c>
      <c r="K698" s="38">
        <v>78.2</v>
      </c>
      <c r="L698" s="39">
        <v>6.6</v>
      </c>
      <c r="M698" s="34" t="s">
        <v>139</v>
      </c>
      <c r="N698" s="39">
        <v>20.8</v>
      </c>
      <c r="O698" s="34" t="s">
        <v>147</v>
      </c>
      <c r="P698" s="39">
        <v>45.5</v>
      </c>
      <c r="Q698" s="34" t="s">
        <v>147</v>
      </c>
      <c r="R698" s="39">
        <v>5.3</v>
      </c>
      <c r="S698" s="34" t="s">
        <v>138</v>
      </c>
      <c r="T698" s="35" t="s">
        <v>170</v>
      </c>
      <c r="U698" s="35" t="s">
        <v>142</v>
      </c>
    </row>
    <row r="699" spans="2:21" ht="12" customHeight="1">
      <c r="B699" s="35" t="s">
        <v>2127</v>
      </c>
      <c r="C699" s="34" t="s">
        <v>2097</v>
      </c>
      <c r="D699" s="35" t="s">
        <v>2128</v>
      </c>
      <c r="E699" s="35" t="s">
        <v>2129</v>
      </c>
      <c r="F699" s="34" t="s">
        <v>222</v>
      </c>
      <c r="G699" s="34" t="s">
        <v>194</v>
      </c>
      <c r="H699" s="35" t="s">
        <v>195</v>
      </c>
      <c r="I699" s="37">
        <v>2.027101</v>
      </c>
      <c r="J699" s="34" t="s">
        <v>139</v>
      </c>
      <c r="K699" s="39">
        <v>52.9</v>
      </c>
      <c r="L699" s="39">
        <v>7.9</v>
      </c>
      <c r="M699" s="34" t="s">
        <v>139</v>
      </c>
      <c r="N699" s="39">
        <v>14.2</v>
      </c>
      <c r="O699" s="34" t="s">
        <v>138</v>
      </c>
      <c r="P699" s="39">
        <v>27.8</v>
      </c>
      <c r="Q699" s="34" t="s">
        <v>139</v>
      </c>
      <c r="R699" s="34">
        <v>3</v>
      </c>
      <c r="S699" s="34" t="s">
        <v>138</v>
      </c>
      <c r="T699" s="35" t="s">
        <v>170</v>
      </c>
      <c r="U699" s="35" t="s">
        <v>142</v>
      </c>
    </row>
    <row r="700" spans="2:21" ht="12" customHeight="1">
      <c r="B700" s="33" t="s">
        <v>2130</v>
      </c>
      <c r="C700" s="34" t="s">
        <v>2097</v>
      </c>
      <c r="D700" s="35" t="s">
        <v>2131</v>
      </c>
      <c r="E700" s="35" t="s">
        <v>2132</v>
      </c>
      <c r="F700" s="36" t="s">
        <v>222</v>
      </c>
      <c r="G700" s="34" t="s">
        <v>136</v>
      </c>
      <c r="H700" s="35" t="s">
        <v>137</v>
      </c>
      <c r="I700" s="37">
        <v>60.232595936794574</v>
      </c>
      <c r="J700" s="36" t="s">
        <v>147</v>
      </c>
      <c r="K700" s="38">
        <v>84.9</v>
      </c>
      <c r="L700" s="39">
        <v>11.7</v>
      </c>
      <c r="M700" s="34" t="s">
        <v>147</v>
      </c>
      <c r="N700" s="39">
        <v>13.4</v>
      </c>
      <c r="O700" s="34" t="s">
        <v>139</v>
      </c>
      <c r="P700" s="39">
        <v>54.5</v>
      </c>
      <c r="Q700" s="34" t="s">
        <v>147</v>
      </c>
      <c r="R700" s="39">
        <v>5.3</v>
      </c>
      <c r="S700" s="34" t="s">
        <v>147</v>
      </c>
      <c r="T700" s="35" t="s">
        <v>170</v>
      </c>
      <c r="U700" s="35" t="s">
        <v>177</v>
      </c>
    </row>
    <row r="701" spans="2:21" ht="12" customHeight="1">
      <c r="B701" s="33" t="s">
        <v>2133</v>
      </c>
      <c r="C701" s="34" t="s">
        <v>2097</v>
      </c>
      <c r="D701" s="35" t="s">
        <v>2134</v>
      </c>
      <c r="E701" s="35" t="s">
        <v>2135</v>
      </c>
      <c r="F701" s="36" t="s">
        <v>222</v>
      </c>
      <c r="G701" s="34" t="s">
        <v>136</v>
      </c>
      <c r="H701" s="35" t="s">
        <v>137</v>
      </c>
      <c r="I701" s="37">
        <v>40.168342541436466</v>
      </c>
      <c r="J701" s="36" t="s">
        <v>147</v>
      </c>
      <c r="K701" s="38">
        <v>79.3</v>
      </c>
      <c r="L701" s="39">
        <v>12.1</v>
      </c>
      <c r="M701" s="34" t="s">
        <v>147</v>
      </c>
      <c r="N701" s="39">
        <v>16.399999999999999</v>
      </c>
      <c r="O701" s="34" t="s">
        <v>138</v>
      </c>
      <c r="P701" s="39">
        <v>47</v>
      </c>
      <c r="Q701" s="34" t="s">
        <v>147</v>
      </c>
      <c r="R701" s="39">
        <v>3.8</v>
      </c>
      <c r="S701" s="34" t="s">
        <v>147</v>
      </c>
      <c r="T701" s="35" t="s">
        <v>148</v>
      </c>
      <c r="U701" s="35" t="s">
        <v>142</v>
      </c>
    </row>
    <row r="702" spans="2:21" ht="12" customHeight="1">
      <c r="B702" s="33" t="s">
        <v>2136</v>
      </c>
      <c r="C702" s="34" t="s">
        <v>2097</v>
      </c>
      <c r="D702" s="35" t="s">
        <v>2137</v>
      </c>
      <c r="E702" s="35" t="s">
        <v>2138</v>
      </c>
      <c r="F702" s="36" t="s">
        <v>222</v>
      </c>
      <c r="G702" s="34" t="s">
        <v>136</v>
      </c>
      <c r="H702" s="35" t="s">
        <v>137</v>
      </c>
      <c r="I702" s="37">
        <v>64.445429234338746</v>
      </c>
      <c r="J702" s="36" t="s">
        <v>147</v>
      </c>
      <c r="K702" s="38">
        <v>88.2</v>
      </c>
      <c r="L702" s="39">
        <v>14.8</v>
      </c>
      <c r="M702" s="34" t="s">
        <v>147</v>
      </c>
      <c r="N702" s="39">
        <v>17.3</v>
      </c>
      <c r="O702" s="34" t="s">
        <v>147</v>
      </c>
      <c r="P702" s="39">
        <v>50.1</v>
      </c>
      <c r="Q702" s="34" t="s">
        <v>147</v>
      </c>
      <c r="R702" s="39">
        <v>6</v>
      </c>
      <c r="S702" s="34" t="s">
        <v>147</v>
      </c>
      <c r="T702" s="35" t="s">
        <v>148</v>
      </c>
      <c r="U702" s="35" t="s">
        <v>142</v>
      </c>
    </row>
    <row r="703" spans="2:21" ht="12" customHeight="1">
      <c r="B703" s="33" t="s">
        <v>2139</v>
      </c>
      <c r="C703" s="34" t="s">
        <v>2097</v>
      </c>
      <c r="D703" s="35" t="s">
        <v>2140</v>
      </c>
      <c r="E703" s="35" t="s">
        <v>2141</v>
      </c>
      <c r="F703" s="36" t="s">
        <v>602</v>
      </c>
      <c r="G703" s="34" t="s">
        <v>136</v>
      </c>
      <c r="H703" s="35" t="s">
        <v>192</v>
      </c>
      <c r="I703" s="37">
        <v>3.0044356435643591</v>
      </c>
      <c r="J703" s="36" t="s">
        <v>138</v>
      </c>
      <c r="K703" s="38">
        <v>65</v>
      </c>
      <c r="L703" s="39">
        <v>7.9</v>
      </c>
      <c r="M703" s="34" t="s">
        <v>139</v>
      </c>
      <c r="N703" s="39">
        <v>15.4</v>
      </c>
      <c r="O703" s="34" t="s">
        <v>138</v>
      </c>
      <c r="P703" s="39">
        <v>37.9</v>
      </c>
      <c r="Q703" s="34" t="s">
        <v>138</v>
      </c>
      <c r="R703" s="39">
        <v>3.8</v>
      </c>
      <c r="S703" s="34" t="s">
        <v>140</v>
      </c>
      <c r="T703" s="35" t="s">
        <v>141</v>
      </c>
      <c r="U703" s="35" t="s">
        <v>235</v>
      </c>
    </row>
    <row r="704" spans="2:21" ht="12" customHeight="1">
      <c r="B704" s="33" t="s">
        <v>2142</v>
      </c>
      <c r="C704" s="34" t="s">
        <v>2097</v>
      </c>
      <c r="D704" s="35" t="s">
        <v>2143</v>
      </c>
      <c r="E704" s="35" t="s">
        <v>2144</v>
      </c>
      <c r="F704" s="36" t="s">
        <v>222</v>
      </c>
      <c r="G704" s="34" t="s">
        <v>136</v>
      </c>
      <c r="H704" s="35" t="s">
        <v>137</v>
      </c>
      <c r="I704" s="37">
        <v>47.131805792163547</v>
      </c>
      <c r="J704" s="36" t="s">
        <v>147</v>
      </c>
      <c r="K704" s="38">
        <v>82.9</v>
      </c>
      <c r="L704" s="39">
        <v>11.4</v>
      </c>
      <c r="M704" s="34" t="s">
        <v>147</v>
      </c>
      <c r="N704" s="39">
        <v>21.2</v>
      </c>
      <c r="O704" s="34" t="s">
        <v>147</v>
      </c>
      <c r="P704" s="39">
        <v>47.3</v>
      </c>
      <c r="Q704" s="34" t="s">
        <v>147</v>
      </c>
      <c r="R704" s="39">
        <v>3</v>
      </c>
      <c r="S704" s="34" t="s">
        <v>147</v>
      </c>
      <c r="T704" s="35" t="s">
        <v>148</v>
      </c>
      <c r="U704" s="35" t="s">
        <v>142</v>
      </c>
    </row>
    <row r="705" spans="2:21" ht="12" customHeight="1">
      <c r="B705" s="33" t="s">
        <v>2145</v>
      </c>
      <c r="C705" s="34" t="s">
        <v>2097</v>
      </c>
      <c r="D705" s="35" t="s">
        <v>2146</v>
      </c>
      <c r="E705" s="35" t="s">
        <v>2147</v>
      </c>
      <c r="F705" s="36" t="s">
        <v>146</v>
      </c>
      <c r="G705" s="34" t="s">
        <v>136</v>
      </c>
      <c r="H705" s="35" t="s">
        <v>137</v>
      </c>
      <c r="I705" s="37">
        <v>60.467883211678839</v>
      </c>
      <c r="J705" s="36" t="s">
        <v>138</v>
      </c>
      <c r="K705" s="38">
        <v>55.6</v>
      </c>
      <c r="L705" s="39">
        <v>13.1</v>
      </c>
      <c r="M705" s="34" t="s">
        <v>147</v>
      </c>
      <c r="N705" s="39">
        <v>13.1</v>
      </c>
      <c r="O705" s="34" t="s">
        <v>139</v>
      </c>
      <c r="P705" s="39">
        <v>26.4</v>
      </c>
      <c r="Q705" s="34" t="s">
        <v>139</v>
      </c>
      <c r="R705" s="39">
        <v>3</v>
      </c>
      <c r="S705" s="34" t="s">
        <v>147</v>
      </c>
      <c r="T705" s="35" t="s">
        <v>166</v>
      </c>
      <c r="U705" s="35" t="s">
        <v>142</v>
      </c>
    </row>
    <row r="706" spans="2:21" ht="12" customHeight="1">
      <c r="B706" s="33" t="s">
        <v>2148</v>
      </c>
      <c r="C706" s="34" t="s">
        <v>2097</v>
      </c>
      <c r="D706" s="35" t="s">
        <v>2149</v>
      </c>
      <c r="E706" s="35" t="s">
        <v>2150</v>
      </c>
      <c r="F706" s="36" t="s">
        <v>222</v>
      </c>
      <c r="G706" s="34" t="s">
        <v>136</v>
      </c>
      <c r="H706" s="35" t="s">
        <v>137</v>
      </c>
      <c r="I706" s="37">
        <v>65.209016393442624</v>
      </c>
      <c r="J706" s="36" t="s">
        <v>147</v>
      </c>
      <c r="K706" s="38">
        <v>85.4</v>
      </c>
      <c r="L706" s="39">
        <v>15</v>
      </c>
      <c r="M706" s="34" t="s">
        <v>147</v>
      </c>
      <c r="N706" s="39">
        <v>18.600000000000001</v>
      </c>
      <c r="O706" s="34" t="s">
        <v>147</v>
      </c>
      <c r="P706" s="39">
        <v>48</v>
      </c>
      <c r="Q706" s="34" t="s">
        <v>147</v>
      </c>
      <c r="R706" s="39">
        <v>3.8</v>
      </c>
      <c r="S706" s="34" t="s">
        <v>147</v>
      </c>
      <c r="T706" s="35" t="s">
        <v>148</v>
      </c>
      <c r="U706" s="35" t="s">
        <v>142</v>
      </c>
    </row>
    <row r="707" spans="2:21" ht="12" customHeight="1">
      <c r="B707" s="33" t="s">
        <v>2151</v>
      </c>
      <c r="C707" s="34" t="s">
        <v>2097</v>
      </c>
      <c r="D707" s="35" t="s">
        <v>2152</v>
      </c>
      <c r="E707" s="35" t="s">
        <v>2153</v>
      </c>
      <c r="F707" s="36" t="s">
        <v>222</v>
      </c>
      <c r="G707" s="34" t="s">
        <v>136</v>
      </c>
      <c r="H707" s="35" t="s">
        <v>137</v>
      </c>
      <c r="I707" s="37">
        <v>62.206327077747993</v>
      </c>
      <c r="J707" s="36" t="s">
        <v>147</v>
      </c>
      <c r="K707" s="38">
        <v>85.1</v>
      </c>
      <c r="L707" s="39">
        <v>12.5</v>
      </c>
      <c r="M707" s="34" t="s">
        <v>147</v>
      </c>
      <c r="N707" s="39">
        <v>25</v>
      </c>
      <c r="O707" s="34" t="s">
        <v>147</v>
      </c>
      <c r="P707" s="39">
        <v>42.3</v>
      </c>
      <c r="Q707" s="34" t="s">
        <v>147</v>
      </c>
      <c r="R707" s="39">
        <v>5.3</v>
      </c>
      <c r="S707" s="34" t="s">
        <v>147</v>
      </c>
      <c r="T707" s="35" t="s">
        <v>148</v>
      </c>
      <c r="U707" s="35" t="s">
        <v>142</v>
      </c>
    </row>
    <row r="708" spans="2:21" ht="12" customHeight="1">
      <c r="B708" s="33" t="s">
        <v>2154</v>
      </c>
      <c r="C708" s="34" t="s">
        <v>2097</v>
      </c>
      <c r="D708" s="35" t="s">
        <v>2155</v>
      </c>
      <c r="E708" s="35" t="s">
        <v>2156</v>
      </c>
      <c r="F708" s="36" t="s">
        <v>222</v>
      </c>
      <c r="G708" s="34" t="s">
        <v>136</v>
      </c>
      <c r="H708" s="35" t="s">
        <v>137</v>
      </c>
      <c r="I708" s="37">
        <v>49.069001189060636</v>
      </c>
      <c r="J708" s="36" t="s">
        <v>147</v>
      </c>
      <c r="K708" s="38">
        <v>75.2</v>
      </c>
      <c r="L708" s="39">
        <v>11.4</v>
      </c>
      <c r="M708" s="34" t="s">
        <v>147</v>
      </c>
      <c r="N708" s="39">
        <v>18.7</v>
      </c>
      <c r="O708" s="34" t="s">
        <v>147</v>
      </c>
      <c r="P708" s="39">
        <v>40.6</v>
      </c>
      <c r="Q708" s="34" t="s">
        <v>138</v>
      </c>
      <c r="R708" s="39">
        <v>4.5</v>
      </c>
      <c r="S708" s="34" t="s">
        <v>138</v>
      </c>
      <c r="T708" s="35" t="s">
        <v>148</v>
      </c>
      <c r="U708" s="35" t="s">
        <v>142</v>
      </c>
    </row>
    <row r="709" spans="2:21" ht="12" customHeight="1">
      <c r="B709" s="33" t="s">
        <v>2157</v>
      </c>
      <c r="C709" s="34" t="s">
        <v>2097</v>
      </c>
      <c r="D709" s="35" t="s">
        <v>2158</v>
      </c>
      <c r="E709" s="35" t="s">
        <v>2159</v>
      </c>
      <c r="F709" s="36" t="s">
        <v>222</v>
      </c>
      <c r="G709" s="34" t="s">
        <v>136</v>
      </c>
      <c r="H709" s="35" t="s">
        <v>137</v>
      </c>
      <c r="I709" s="37">
        <v>64.83526315789473</v>
      </c>
      <c r="J709" s="36" t="s">
        <v>147</v>
      </c>
      <c r="K709" s="38">
        <v>79.3</v>
      </c>
      <c r="L709" s="39">
        <v>13.9</v>
      </c>
      <c r="M709" s="34" t="s">
        <v>147</v>
      </c>
      <c r="N709" s="39">
        <v>21.6</v>
      </c>
      <c r="O709" s="34" t="s">
        <v>147</v>
      </c>
      <c r="P709" s="39">
        <v>38.5</v>
      </c>
      <c r="Q709" s="34" t="s">
        <v>138</v>
      </c>
      <c r="R709" s="39">
        <v>5.3</v>
      </c>
      <c r="S709" s="34" t="s">
        <v>147</v>
      </c>
      <c r="T709" s="35" t="s">
        <v>148</v>
      </c>
      <c r="U709" s="35" t="s">
        <v>142</v>
      </c>
    </row>
    <row r="710" spans="2:21" ht="12" customHeight="1">
      <c r="B710" s="33" t="s">
        <v>2160</v>
      </c>
      <c r="C710" s="34" t="s">
        <v>2097</v>
      </c>
      <c r="D710" s="35" t="s">
        <v>2161</v>
      </c>
      <c r="E710" s="35" t="s">
        <v>2162</v>
      </c>
      <c r="F710" s="36" t="s">
        <v>222</v>
      </c>
      <c r="G710" s="34" t="s">
        <v>136</v>
      </c>
      <c r="H710" s="35" t="s">
        <v>137</v>
      </c>
      <c r="I710" s="37">
        <v>61.048082901554409</v>
      </c>
      <c r="J710" s="36" t="s">
        <v>138</v>
      </c>
      <c r="K710" s="38">
        <v>62.7</v>
      </c>
      <c r="L710" s="39">
        <v>7.1</v>
      </c>
      <c r="M710" s="34" t="s">
        <v>139</v>
      </c>
      <c r="N710" s="39">
        <v>14.2</v>
      </c>
      <c r="O710" s="34" t="s">
        <v>138</v>
      </c>
      <c r="P710" s="39">
        <v>36.1</v>
      </c>
      <c r="Q710" s="34" t="s">
        <v>138</v>
      </c>
      <c r="R710" s="39">
        <v>5.3</v>
      </c>
      <c r="S710" s="34" t="s">
        <v>138</v>
      </c>
      <c r="T710" s="35" t="s">
        <v>170</v>
      </c>
      <c r="U710" s="35" t="s">
        <v>142</v>
      </c>
    </row>
    <row r="711" spans="2:21" ht="12" customHeight="1">
      <c r="B711" s="33" t="s">
        <v>2163</v>
      </c>
      <c r="C711" s="34" t="s">
        <v>2097</v>
      </c>
      <c r="D711" s="35" t="s">
        <v>2164</v>
      </c>
      <c r="E711" s="35" t="s">
        <v>2165</v>
      </c>
      <c r="F711" s="36" t="s">
        <v>222</v>
      </c>
      <c r="G711" s="34" t="s">
        <v>136</v>
      </c>
      <c r="H711" s="35" t="s">
        <v>192</v>
      </c>
      <c r="I711" s="37">
        <v>3.5027455357142805</v>
      </c>
      <c r="J711" s="36" t="s">
        <v>147</v>
      </c>
      <c r="K711" s="38">
        <v>69.8</v>
      </c>
      <c r="L711" s="39">
        <v>13</v>
      </c>
      <c r="M711" s="34" t="s">
        <v>147</v>
      </c>
      <c r="N711" s="39">
        <v>19.5</v>
      </c>
      <c r="O711" s="34" t="s">
        <v>147</v>
      </c>
      <c r="P711" s="39">
        <v>29.8</v>
      </c>
      <c r="Q711" s="34" t="s">
        <v>139</v>
      </c>
      <c r="R711" s="39">
        <v>7.5</v>
      </c>
      <c r="S711" s="34" t="s">
        <v>147</v>
      </c>
      <c r="T711" s="35" t="s">
        <v>148</v>
      </c>
      <c r="U711" s="35" t="s">
        <v>142</v>
      </c>
    </row>
    <row r="712" spans="2:21" ht="12" customHeight="1">
      <c r="B712" s="35" t="s">
        <v>2166</v>
      </c>
      <c r="C712" s="34" t="s">
        <v>2097</v>
      </c>
      <c r="D712" s="35" t="s">
        <v>2167</v>
      </c>
      <c r="E712" s="35" t="s">
        <v>2168</v>
      </c>
      <c r="F712" s="34" t="s">
        <v>146</v>
      </c>
      <c r="G712" s="34" t="s">
        <v>194</v>
      </c>
      <c r="H712" s="35" t="s">
        <v>195</v>
      </c>
      <c r="I712" s="37">
        <v>2.3288760000000002</v>
      </c>
      <c r="J712" s="34" t="s">
        <v>139</v>
      </c>
      <c r="K712" s="39">
        <v>50.6</v>
      </c>
      <c r="L712" s="39">
        <v>5.5</v>
      </c>
      <c r="M712" s="34" t="s">
        <v>140</v>
      </c>
      <c r="N712" s="39">
        <v>21.9</v>
      </c>
      <c r="O712" s="34" t="s">
        <v>147</v>
      </c>
      <c r="P712" s="39">
        <v>21.2</v>
      </c>
      <c r="Q712" s="34" t="s">
        <v>159</v>
      </c>
      <c r="R712" s="34">
        <v>2</v>
      </c>
      <c r="S712" s="34" t="s">
        <v>223</v>
      </c>
      <c r="T712" s="35" t="s">
        <v>141</v>
      </c>
      <c r="U712" s="35" t="s">
        <v>142</v>
      </c>
    </row>
    <row r="713" spans="2:21" ht="12" customHeight="1">
      <c r="B713" s="33" t="s">
        <v>2169</v>
      </c>
      <c r="C713" s="34" t="s">
        <v>2097</v>
      </c>
      <c r="D713" s="35" t="s">
        <v>2170</v>
      </c>
      <c r="E713" s="35" t="s">
        <v>2171</v>
      </c>
      <c r="F713" s="36" t="s">
        <v>146</v>
      </c>
      <c r="G713" s="34" t="s">
        <v>136</v>
      </c>
      <c r="H713" s="35" t="s">
        <v>192</v>
      </c>
      <c r="I713" s="37">
        <v>2.8828108108108097</v>
      </c>
      <c r="J713" s="36" t="s">
        <v>147</v>
      </c>
      <c r="K713" s="38">
        <v>74.5</v>
      </c>
      <c r="L713" s="39">
        <v>8.8000000000000007</v>
      </c>
      <c r="M713" s="34" t="s">
        <v>138</v>
      </c>
      <c r="N713" s="39">
        <v>22.3</v>
      </c>
      <c r="O713" s="34" t="s">
        <v>147</v>
      </c>
      <c r="P713" s="39">
        <v>38.1</v>
      </c>
      <c r="Q713" s="34" t="s">
        <v>138</v>
      </c>
      <c r="R713" s="39">
        <v>5.3</v>
      </c>
      <c r="S713" s="34" t="s">
        <v>138</v>
      </c>
      <c r="T713" s="35" t="s">
        <v>170</v>
      </c>
      <c r="U713" s="35" t="s">
        <v>142</v>
      </c>
    </row>
    <row r="714" spans="2:21" ht="12" customHeight="1">
      <c r="B714" s="33" t="s">
        <v>2172</v>
      </c>
      <c r="C714" s="34" t="s">
        <v>2097</v>
      </c>
      <c r="D714" s="35" t="s">
        <v>2173</v>
      </c>
      <c r="E714" s="35" t="s">
        <v>2174</v>
      </c>
      <c r="F714" s="36" t="s">
        <v>222</v>
      </c>
      <c r="G714" s="34" t="s">
        <v>136</v>
      </c>
      <c r="H714" s="35" t="s">
        <v>137</v>
      </c>
      <c r="I714" s="37">
        <v>60.010796252927399</v>
      </c>
      <c r="J714" s="36" t="s">
        <v>147</v>
      </c>
      <c r="K714" s="38">
        <v>89.1</v>
      </c>
      <c r="L714" s="39">
        <v>15</v>
      </c>
      <c r="M714" s="34" t="s">
        <v>147</v>
      </c>
      <c r="N714" s="39">
        <v>25</v>
      </c>
      <c r="O714" s="34" t="s">
        <v>147</v>
      </c>
      <c r="P714" s="39">
        <v>47.6</v>
      </c>
      <c r="Q714" s="34" t="s">
        <v>147</v>
      </c>
      <c r="R714" s="39">
        <v>1.5</v>
      </c>
      <c r="S714" s="34" t="s">
        <v>147</v>
      </c>
      <c r="T714" s="35" t="s">
        <v>148</v>
      </c>
      <c r="U714" s="35" t="s">
        <v>142</v>
      </c>
    </row>
    <row r="715" spans="2:21" ht="12" customHeight="1">
      <c r="B715" s="35" t="s">
        <v>2175</v>
      </c>
      <c r="C715" s="34" t="s">
        <v>2097</v>
      </c>
      <c r="D715" s="35" t="s">
        <v>2176</v>
      </c>
      <c r="E715" s="35" t="s">
        <v>2177</v>
      </c>
      <c r="F715" s="34" t="s">
        <v>146</v>
      </c>
      <c r="G715" s="34" t="s">
        <v>194</v>
      </c>
      <c r="H715" s="35" t="s">
        <v>195</v>
      </c>
      <c r="I715" s="37">
        <v>2.4590969999999999</v>
      </c>
      <c r="J715" s="34"/>
      <c r="K715" s="39"/>
      <c r="L715" s="39"/>
      <c r="M715" s="34"/>
      <c r="N715" s="39"/>
      <c r="O715" s="34"/>
      <c r="P715" s="39"/>
      <c r="Q715" s="34"/>
      <c r="R715" s="34">
        <v>8</v>
      </c>
      <c r="S715" s="34" t="s">
        <v>223</v>
      </c>
      <c r="T715" s="35" t="s">
        <v>141</v>
      </c>
      <c r="U715" s="35" t="s">
        <v>392</v>
      </c>
    </row>
    <row r="716" spans="2:21" ht="12" customHeight="1">
      <c r="B716" s="35" t="s">
        <v>2178</v>
      </c>
      <c r="C716" s="34" t="s">
        <v>2097</v>
      </c>
      <c r="D716" s="35" t="s">
        <v>2179</v>
      </c>
      <c r="E716" s="35" t="s">
        <v>2180</v>
      </c>
      <c r="F716" s="34" t="s">
        <v>191</v>
      </c>
      <c r="G716" s="34" t="s">
        <v>194</v>
      </c>
      <c r="H716" s="35" t="s">
        <v>195</v>
      </c>
      <c r="I716" s="37">
        <v>3.4977619999999998</v>
      </c>
      <c r="J716" s="34"/>
      <c r="K716" s="39"/>
      <c r="L716" s="39"/>
      <c r="M716" s="34"/>
      <c r="N716" s="39"/>
      <c r="O716" s="34"/>
      <c r="P716" s="39"/>
      <c r="Q716" s="34"/>
      <c r="R716" s="34">
        <v>0</v>
      </c>
      <c r="S716" s="34" t="s">
        <v>223</v>
      </c>
      <c r="T716" s="35" t="s">
        <v>166</v>
      </c>
      <c r="U716" s="35" t="s">
        <v>392</v>
      </c>
    </row>
    <row r="717" spans="2:21" ht="12" customHeight="1">
      <c r="B717" s="35" t="s">
        <v>2181</v>
      </c>
      <c r="C717" s="34" t="s">
        <v>2097</v>
      </c>
      <c r="D717" s="35" t="s">
        <v>2182</v>
      </c>
      <c r="E717" s="35" t="s">
        <v>2183</v>
      </c>
      <c r="F717" s="34" t="s">
        <v>146</v>
      </c>
      <c r="G717" s="34" t="s">
        <v>194</v>
      </c>
      <c r="H717" s="35" t="s">
        <v>195</v>
      </c>
      <c r="I717" s="37">
        <v>2.2803840000000002</v>
      </c>
      <c r="J717" s="34"/>
      <c r="K717" s="39"/>
      <c r="L717" s="39"/>
      <c r="M717" s="34"/>
      <c r="N717" s="39"/>
      <c r="O717" s="34"/>
      <c r="P717" s="39"/>
      <c r="Q717" s="34"/>
      <c r="R717" s="34">
        <v>0</v>
      </c>
      <c r="S717" s="34" t="s">
        <v>223</v>
      </c>
      <c r="T717" s="35" t="s">
        <v>141</v>
      </c>
      <c r="U717" s="35" t="s">
        <v>392</v>
      </c>
    </row>
    <row r="718" spans="2:21" ht="12" customHeight="1">
      <c r="B718" s="35" t="s">
        <v>2184</v>
      </c>
      <c r="C718" s="34" t="s">
        <v>2097</v>
      </c>
      <c r="D718" s="35" t="s">
        <v>2185</v>
      </c>
      <c r="E718" s="35" t="s">
        <v>2186</v>
      </c>
      <c r="F718" s="34" t="s">
        <v>222</v>
      </c>
      <c r="G718" s="34" t="s">
        <v>194</v>
      </c>
      <c r="H718" s="35" t="s">
        <v>195</v>
      </c>
      <c r="I718" s="37">
        <v>2.271652</v>
      </c>
      <c r="J718" s="34" t="s">
        <v>138</v>
      </c>
      <c r="K718" s="39">
        <v>65.7</v>
      </c>
      <c r="L718" s="39">
        <v>7.2</v>
      </c>
      <c r="M718" s="34" t="s">
        <v>139</v>
      </c>
      <c r="N718" s="39">
        <v>13.5</v>
      </c>
      <c r="O718" s="34" t="s">
        <v>138</v>
      </c>
      <c r="P718" s="39">
        <v>38</v>
      </c>
      <c r="Q718" s="34" t="s">
        <v>138</v>
      </c>
      <c r="R718" s="34">
        <v>7</v>
      </c>
      <c r="S718" s="34" t="s">
        <v>139</v>
      </c>
      <c r="T718" s="35" t="s">
        <v>141</v>
      </c>
      <c r="U718" s="35" t="s">
        <v>142</v>
      </c>
    </row>
    <row r="719" spans="2:21" ht="12" customHeight="1">
      <c r="B719" s="35" t="s">
        <v>2187</v>
      </c>
      <c r="C719" s="34" t="s">
        <v>2097</v>
      </c>
      <c r="D719" s="35" t="s">
        <v>2188</v>
      </c>
      <c r="E719" s="35" t="s">
        <v>2189</v>
      </c>
      <c r="F719" s="34" t="s">
        <v>146</v>
      </c>
      <c r="G719" s="34" t="s">
        <v>194</v>
      </c>
      <c r="H719" s="35" t="s">
        <v>195</v>
      </c>
      <c r="I719" s="37">
        <v>2.3047800000000001</v>
      </c>
      <c r="J719" s="34" t="s">
        <v>140</v>
      </c>
      <c r="K719" s="39">
        <v>41.8</v>
      </c>
      <c r="L719" s="39">
        <v>4.2</v>
      </c>
      <c r="M719" s="34" t="s">
        <v>159</v>
      </c>
      <c r="N719" s="39">
        <v>9.1999999999999993</v>
      </c>
      <c r="O719" s="34" t="s">
        <v>140</v>
      </c>
      <c r="P719" s="39">
        <v>27.4</v>
      </c>
      <c r="Q719" s="34" t="s">
        <v>139</v>
      </c>
      <c r="R719" s="34">
        <v>1</v>
      </c>
      <c r="S719" s="34" t="s">
        <v>140</v>
      </c>
      <c r="T719" s="35" t="s">
        <v>141</v>
      </c>
      <c r="U719" s="35" t="s">
        <v>985</v>
      </c>
    </row>
    <row r="720" spans="2:21" ht="12" customHeight="1">
      <c r="B720" s="35" t="s">
        <v>2190</v>
      </c>
      <c r="C720" s="34" t="s">
        <v>2097</v>
      </c>
      <c r="D720" s="35" t="s">
        <v>2191</v>
      </c>
      <c r="E720" s="35" t="s">
        <v>2192</v>
      </c>
      <c r="F720" s="34" t="s">
        <v>222</v>
      </c>
      <c r="G720" s="34" t="s">
        <v>194</v>
      </c>
      <c r="H720" s="35" t="s">
        <v>195</v>
      </c>
      <c r="I720" s="37">
        <v>2.3325</v>
      </c>
      <c r="J720" s="34" t="s">
        <v>147</v>
      </c>
      <c r="K720" s="39">
        <v>89.7</v>
      </c>
      <c r="L720" s="39">
        <v>9</v>
      </c>
      <c r="M720" s="34" t="s">
        <v>138</v>
      </c>
      <c r="N720" s="39">
        <v>25</v>
      </c>
      <c r="O720" s="34" t="s">
        <v>147</v>
      </c>
      <c r="P720" s="39">
        <v>46.7</v>
      </c>
      <c r="Q720" s="34" t="s">
        <v>147</v>
      </c>
      <c r="R720" s="34">
        <v>9</v>
      </c>
      <c r="S720" s="34" t="s">
        <v>147</v>
      </c>
      <c r="T720" s="35" t="s">
        <v>148</v>
      </c>
      <c r="U720" s="35" t="s">
        <v>142</v>
      </c>
    </row>
    <row r="721" spans="2:21" ht="12" customHeight="1">
      <c r="B721" s="35" t="s">
        <v>2193</v>
      </c>
      <c r="C721" s="34" t="s">
        <v>2097</v>
      </c>
      <c r="D721" s="35" t="s">
        <v>2194</v>
      </c>
      <c r="E721" s="35" t="s">
        <v>2195</v>
      </c>
      <c r="F721" s="34" t="s">
        <v>146</v>
      </c>
      <c r="G721" s="34" t="s">
        <v>194</v>
      </c>
      <c r="H721" s="35" t="s">
        <v>195</v>
      </c>
      <c r="I721" s="37">
        <v>2.3498929999999998</v>
      </c>
      <c r="J721" s="34" t="s">
        <v>147</v>
      </c>
      <c r="K721" s="39">
        <v>70.5</v>
      </c>
      <c r="L721" s="39">
        <v>8.5</v>
      </c>
      <c r="M721" s="34" t="s">
        <v>138</v>
      </c>
      <c r="N721" s="39">
        <v>16.7</v>
      </c>
      <c r="O721" s="34" t="s">
        <v>138</v>
      </c>
      <c r="P721" s="39">
        <v>37.299999999999997</v>
      </c>
      <c r="Q721" s="34" t="s">
        <v>138</v>
      </c>
      <c r="R721" s="34">
        <v>8</v>
      </c>
      <c r="S721" s="34" t="s">
        <v>147</v>
      </c>
      <c r="T721" s="35" t="s">
        <v>141</v>
      </c>
      <c r="U721" s="35" t="s">
        <v>142</v>
      </c>
    </row>
    <row r="722" spans="2:21" ht="12" customHeight="1">
      <c r="B722" s="35" t="s">
        <v>2196</v>
      </c>
      <c r="C722" s="34" t="s">
        <v>2097</v>
      </c>
      <c r="D722" s="35" t="s">
        <v>2197</v>
      </c>
      <c r="E722" s="35" t="s">
        <v>2198</v>
      </c>
      <c r="F722" s="34" t="s">
        <v>184</v>
      </c>
      <c r="G722" s="34" t="s">
        <v>194</v>
      </c>
      <c r="H722" s="35" t="s">
        <v>195</v>
      </c>
      <c r="I722" s="37">
        <v>2.4537620000000002</v>
      </c>
      <c r="J722" s="34" t="s">
        <v>147</v>
      </c>
      <c r="K722" s="39">
        <v>81.3</v>
      </c>
      <c r="L722" s="39">
        <v>10.3</v>
      </c>
      <c r="M722" s="34" t="s">
        <v>138</v>
      </c>
      <c r="N722" s="39">
        <v>19.7</v>
      </c>
      <c r="O722" s="34" t="s">
        <v>147</v>
      </c>
      <c r="P722" s="39">
        <v>42.3</v>
      </c>
      <c r="Q722" s="34" t="s">
        <v>147</v>
      </c>
      <c r="R722" s="34">
        <v>9</v>
      </c>
      <c r="S722" s="34" t="s">
        <v>138</v>
      </c>
      <c r="T722" s="35" t="s">
        <v>141</v>
      </c>
      <c r="U722" s="35" t="s">
        <v>142</v>
      </c>
    </row>
    <row r="723" spans="2:21" ht="12" customHeight="1">
      <c r="B723" s="35" t="s">
        <v>2199</v>
      </c>
      <c r="C723" s="34" t="s">
        <v>2097</v>
      </c>
      <c r="D723" s="35" t="s">
        <v>2200</v>
      </c>
      <c r="E723" s="35" t="s">
        <v>2201</v>
      </c>
      <c r="F723" s="34" t="s">
        <v>146</v>
      </c>
      <c r="G723" s="34" t="s">
        <v>194</v>
      </c>
      <c r="H723" s="35" t="s">
        <v>195</v>
      </c>
      <c r="I723" s="37">
        <v>2.5984449999999999</v>
      </c>
      <c r="J723" s="34" t="s">
        <v>147</v>
      </c>
      <c r="K723" s="39">
        <v>102.3</v>
      </c>
      <c r="L723" s="39">
        <v>13.1</v>
      </c>
      <c r="M723" s="34" t="s">
        <v>147</v>
      </c>
      <c r="N723" s="39">
        <v>20.100000000000001</v>
      </c>
      <c r="O723" s="34" t="s">
        <v>147</v>
      </c>
      <c r="P723" s="39">
        <v>57.1</v>
      </c>
      <c r="Q723" s="34" t="s">
        <v>147</v>
      </c>
      <c r="R723" s="34">
        <v>12</v>
      </c>
      <c r="S723" s="34" t="s">
        <v>147</v>
      </c>
      <c r="T723" s="35" t="s">
        <v>148</v>
      </c>
      <c r="U723" s="35" t="s">
        <v>142</v>
      </c>
    </row>
    <row r="724" spans="2:21" ht="12" customHeight="1">
      <c r="B724" s="33" t="s">
        <v>2202</v>
      </c>
      <c r="C724" s="34" t="s">
        <v>2097</v>
      </c>
      <c r="D724" s="35" t="s">
        <v>2203</v>
      </c>
      <c r="E724" s="35" t="s">
        <v>2204</v>
      </c>
      <c r="F724" s="36" t="s">
        <v>222</v>
      </c>
      <c r="G724" s="34" t="s">
        <v>136</v>
      </c>
      <c r="H724" s="35" t="s">
        <v>192</v>
      </c>
      <c r="I724" s="37">
        <v>3.351676384839652</v>
      </c>
      <c r="J724" s="36" t="s">
        <v>147</v>
      </c>
      <c r="K724" s="38">
        <v>90</v>
      </c>
      <c r="L724" s="39">
        <v>11.7</v>
      </c>
      <c r="M724" s="34" t="s">
        <v>147</v>
      </c>
      <c r="N724" s="39">
        <v>21.4</v>
      </c>
      <c r="O724" s="34" t="s">
        <v>147</v>
      </c>
      <c r="P724" s="39">
        <v>47.1</v>
      </c>
      <c r="Q724" s="34" t="s">
        <v>147</v>
      </c>
      <c r="R724" s="39">
        <v>9.8000000000000007</v>
      </c>
      <c r="S724" s="34" t="s">
        <v>138</v>
      </c>
      <c r="T724" s="35" t="s">
        <v>170</v>
      </c>
      <c r="U724" s="35" t="s">
        <v>142</v>
      </c>
    </row>
    <row r="725" spans="2:21" ht="12" customHeight="1">
      <c r="B725" s="33" t="s">
        <v>2205</v>
      </c>
      <c r="C725" s="34" t="s">
        <v>2097</v>
      </c>
      <c r="D725" s="35" t="s">
        <v>2206</v>
      </c>
      <c r="E725" s="35" t="s">
        <v>2207</v>
      </c>
      <c r="F725" s="36" t="s">
        <v>222</v>
      </c>
      <c r="G725" s="34" t="s">
        <v>136</v>
      </c>
      <c r="H725" s="35" t="s">
        <v>192</v>
      </c>
      <c r="I725" s="37">
        <v>3.168669064748201</v>
      </c>
      <c r="J725" s="36" t="s">
        <v>147</v>
      </c>
      <c r="K725" s="38">
        <v>91.7</v>
      </c>
      <c r="L725" s="39">
        <v>8.5</v>
      </c>
      <c r="M725" s="34" t="s">
        <v>138</v>
      </c>
      <c r="N725" s="39">
        <v>18.5</v>
      </c>
      <c r="O725" s="34" t="s">
        <v>147</v>
      </c>
      <c r="P725" s="39">
        <v>55.7</v>
      </c>
      <c r="Q725" s="34" t="s">
        <v>147</v>
      </c>
      <c r="R725" s="39">
        <v>9</v>
      </c>
      <c r="S725" s="34" t="s">
        <v>140</v>
      </c>
      <c r="T725" s="35" t="s">
        <v>141</v>
      </c>
      <c r="U725" s="35" t="s">
        <v>142</v>
      </c>
    </row>
    <row r="726" spans="2:21" ht="12" customHeight="1">
      <c r="B726" s="33" t="s">
        <v>2208</v>
      </c>
      <c r="C726" s="34" t="s">
        <v>2097</v>
      </c>
      <c r="D726" s="35" t="s">
        <v>2209</v>
      </c>
      <c r="E726" s="35" t="s">
        <v>2210</v>
      </c>
      <c r="F726" s="36" t="s">
        <v>184</v>
      </c>
      <c r="G726" s="34" t="s">
        <v>136</v>
      </c>
      <c r="H726" s="35" t="s">
        <v>192</v>
      </c>
      <c r="I726" s="37">
        <v>2.8054878048780489</v>
      </c>
      <c r="J726" s="36" t="s">
        <v>147</v>
      </c>
      <c r="K726" s="38">
        <v>82.1</v>
      </c>
      <c r="L726" s="39">
        <v>12.3</v>
      </c>
      <c r="M726" s="34" t="s">
        <v>147</v>
      </c>
      <c r="N726" s="39">
        <v>19</v>
      </c>
      <c r="O726" s="34" t="s">
        <v>147</v>
      </c>
      <c r="P726" s="39">
        <v>47.8</v>
      </c>
      <c r="Q726" s="34" t="s">
        <v>147</v>
      </c>
      <c r="R726" s="39">
        <v>3</v>
      </c>
      <c r="S726" s="34"/>
      <c r="T726" s="35" t="s">
        <v>166</v>
      </c>
      <c r="U726" s="35" t="s">
        <v>699</v>
      </c>
    </row>
    <row r="727" spans="2:21" ht="12" customHeight="1">
      <c r="B727" s="35" t="s">
        <v>2208</v>
      </c>
      <c r="C727" s="34" t="s">
        <v>2097</v>
      </c>
      <c r="D727" s="35" t="s">
        <v>2209</v>
      </c>
      <c r="E727" s="35" t="s">
        <v>2210</v>
      </c>
      <c r="F727" s="34" t="s">
        <v>184</v>
      </c>
      <c r="G727" s="34" t="s">
        <v>194</v>
      </c>
      <c r="H727" s="35" t="s">
        <v>195</v>
      </c>
      <c r="I727" s="37">
        <v>2.2709380000000001</v>
      </c>
      <c r="J727" s="34"/>
      <c r="K727" s="39"/>
      <c r="L727" s="39"/>
      <c r="M727" s="34"/>
      <c r="N727" s="39"/>
      <c r="O727" s="34"/>
      <c r="P727" s="39"/>
      <c r="Q727" s="34"/>
      <c r="R727" s="34">
        <v>5</v>
      </c>
      <c r="S727" s="34" t="s">
        <v>223</v>
      </c>
      <c r="T727" s="35" t="s">
        <v>166</v>
      </c>
      <c r="U727" s="35" t="s">
        <v>699</v>
      </c>
    </row>
    <row r="728" spans="2:21" ht="12" customHeight="1">
      <c r="B728" s="35" t="s">
        <v>2211</v>
      </c>
      <c r="C728" s="34" t="s">
        <v>2097</v>
      </c>
      <c r="D728" s="35" t="s">
        <v>2212</v>
      </c>
      <c r="E728" s="35" t="s">
        <v>2213</v>
      </c>
      <c r="F728" s="34" t="s">
        <v>222</v>
      </c>
      <c r="G728" s="34" t="s">
        <v>194</v>
      </c>
      <c r="H728" s="35" t="s">
        <v>195</v>
      </c>
      <c r="I728" s="37">
        <v>2.0209980000000001</v>
      </c>
      <c r="J728" s="34" t="s">
        <v>138</v>
      </c>
      <c r="K728" s="39">
        <v>59.7</v>
      </c>
      <c r="L728" s="39">
        <v>6.7</v>
      </c>
      <c r="M728" s="34" t="s">
        <v>139</v>
      </c>
      <c r="N728" s="39">
        <v>14.8</v>
      </c>
      <c r="O728" s="34" t="s">
        <v>138</v>
      </c>
      <c r="P728" s="39">
        <v>34.200000000000003</v>
      </c>
      <c r="Q728" s="34" t="s">
        <v>138</v>
      </c>
      <c r="R728" s="34">
        <v>4</v>
      </c>
      <c r="S728" s="34" t="s">
        <v>138</v>
      </c>
      <c r="T728" s="35" t="s">
        <v>148</v>
      </c>
      <c r="U728" s="35" t="s">
        <v>313</v>
      </c>
    </row>
    <row r="729" spans="2:21" ht="12" customHeight="1">
      <c r="B729" s="33" t="s">
        <v>2214</v>
      </c>
      <c r="C729" s="34" t="s">
        <v>2097</v>
      </c>
      <c r="D729" s="35" t="s">
        <v>2215</v>
      </c>
      <c r="E729" s="35" t="s">
        <v>2216</v>
      </c>
      <c r="F729" s="36" t="s">
        <v>184</v>
      </c>
      <c r="G729" s="34" t="s">
        <v>136</v>
      </c>
      <c r="H729" s="35" t="s">
        <v>192</v>
      </c>
      <c r="I729" s="37">
        <v>2.8709523809523825</v>
      </c>
      <c r="J729" s="36" t="s">
        <v>223</v>
      </c>
      <c r="K729" s="38"/>
      <c r="L729" s="39"/>
      <c r="M729" s="34"/>
      <c r="N729" s="39"/>
      <c r="O729" s="34"/>
      <c r="P729" s="39"/>
      <c r="Q729" s="34"/>
      <c r="R729" s="39"/>
      <c r="S729" s="34"/>
      <c r="T729" s="35" t="s">
        <v>224</v>
      </c>
      <c r="U729" s="35" t="s">
        <v>142</v>
      </c>
    </row>
    <row r="730" spans="2:21" ht="12" customHeight="1">
      <c r="B730" s="35" t="s">
        <v>2217</v>
      </c>
      <c r="C730" s="34" t="s">
        <v>2097</v>
      </c>
      <c r="D730" s="35" t="s">
        <v>2218</v>
      </c>
      <c r="E730" s="35" t="s">
        <v>2219</v>
      </c>
      <c r="F730" s="34" t="s">
        <v>222</v>
      </c>
      <c r="G730" s="34" t="s">
        <v>194</v>
      </c>
      <c r="H730" s="35" t="s">
        <v>195</v>
      </c>
      <c r="I730" s="37">
        <v>2.0749680000000001</v>
      </c>
      <c r="J730" s="34"/>
      <c r="K730" s="39"/>
      <c r="L730" s="39"/>
      <c r="M730" s="34"/>
      <c r="N730" s="39"/>
      <c r="O730" s="34"/>
      <c r="P730" s="39"/>
      <c r="Q730" s="34"/>
      <c r="R730" s="34">
        <v>0</v>
      </c>
      <c r="S730" s="34"/>
      <c r="T730" s="35" t="s">
        <v>223</v>
      </c>
      <c r="U730" s="35" t="s">
        <v>392</v>
      </c>
    </row>
    <row r="731" spans="2:21" ht="12" customHeight="1">
      <c r="B731" s="35" t="s">
        <v>2220</v>
      </c>
      <c r="C731" s="34" t="s">
        <v>2097</v>
      </c>
      <c r="D731" s="35" t="s">
        <v>2221</v>
      </c>
      <c r="E731" s="35" t="s">
        <v>2222</v>
      </c>
      <c r="F731" s="34" t="s">
        <v>146</v>
      </c>
      <c r="G731" s="34" t="s">
        <v>194</v>
      </c>
      <c r="H731" s="35" t="s">
        <v>195</v>
      </c>
      <c r="I731" s="37">
        <v>2.0177749999999999</v>
      </c>
      <c r="J731" s="34" t="s">
        <v>147</v>
      </c>
      <c r="K731" s="39">
        <v>86.8</v>
      </c>
      <c r="L731" s="39">
        <v>13.7</v>
      </c>
      <c r="M731" s="34" t="s">
        <v>147</v>
      </c>
      <c r="N731" s="39">
        <v>14</v>
      </c>
      <c r="O731" s="34" t="s">
        <v>138</v>
      </c>
      <c r="P731" s="39">
        <v>51.1</v>
      </c>
      <c r="Q731" s="34" t="s">
        <v>147</v>
      </c>
      <c r="R731" s="34">
        <v>8</v>
      </c>
      <c r="S731" s="34" t="s">
        <v>147</v>
      </c>
      <c r="T731" s="35" t="s">
        <v>148</v>
      </c>
      <c r="U731" s="35" t="s">
        <v>871</v>
      </c>
    </row>
    <row r="732" spans="2:21" ht="12" customHeight="1">
      <c r="B732" s="33" t="s">
        <v>2223</v>
      </c>
      <c r="C732" s="34" t="s">
        <v>2224</v>
      </c>
      <c r="D732" s="35" t="s">
        <v>2225</v>
      </c>
      <c r="E732" s="35" t="s">
        <v>2226</v>
      </c>
      <c r="F732" s="36" t="s">
        <v>146</v>
      </c>
      <c r="G732" s="34" t="s">
        <v>136</v>
      </c>
      <c r="H732" s="35" t="s">
        <v>137</v>
      </c>
      <c r="I732" s="37">
        <v>61.076680805938494</v>
      </c>
      <c r="J732" s="36" t="s">
        <v>147</v>
      </c>
      <c r="K732" s="38">
        <v>79.8</v>
      </c>
      <c r="L732" s="39">
        <v>11.8</v>
      </c>
      <c r="M732" s="34" t="s">
        <v>147</v>
      </c>
      <c r="N732" s="39">
        <v>19.2</v>
      </c>
      <c r="O732" s="34" t="s">
        <v>147</v>
      </c>
      <c r="P732" s="39">
        <v>44.3</v>
      </c>
      <c r="Q732" s="34" t="s">
        <v>147</v>
      </c>
      <c r="R732" s="39">
        <v>4.5</v>
      </c>
      <c r="S732" s="34" t="s">
        <v>138</v>
      </c>
      <c r="T732" s="35" t="s">
        <v>148</v>
      </c>
      <c r="U732" s="35" t="s">
        <v>142</v>
      </c>
    </row>
    <row r="733" spans="2:21" ht="12" customHeight="1">
      <c r="B733" s="33" t="s">
        <v>2227</v>
      </c>
      <c r="C733" s="34" t="s">
        <v>2224</v>
      </c>
      <c r="D733" s="35" t="s">
        <v>2228</v>
      </c>
      <c r="E733" s="35" t="s">
        <v>2229</v>
      </c>
      <c r="F733" s="36" t="s">
        <v>146</v>
      </c>
      <c r="G733" s="34" t="s">
        <v>136</v>
      </c>
      <c r="H733" s="35" t="s">
        <v>137</v>
      </c>
      <c r="I733" s="37">
        <v>53.57424184261037</v>
      </c>
      <c r="J733" s="36" t="s">
        <v>147</v>
      </c>
      <c r="K733" s="38">
        <v>95.3</v>
      </c>
      <c r="L733" s="39">
        <v>14.1</v>
      </c>
      <c r="M733" s="34" t="s">
        <v>147</v>
      </c>
      <c r="N733" s="39">
        <v>21.5</v>
      </c>
      <c r="O733" s="34" t="s">
        <v>147</v>
      </c>
      <c r="P733" s="39">
        <v>54.4</v>
      </c>
      <c r="Q733" s="34" t="s">
        <v>147</v>
      </c>
      <c r="R733" s="39">
        <v>5.3</v>
      </c>
      <c r="S733" s="34" t="s">
        <v>147</v>
      </c>
      <c r="T733" s="35" t="s">
        <v>148</v>
      </c>
      <c r="U733" s="35" t="s">
        <v>142</v>
      </c>
    </row>
    <row r="734" spans="2:21" ht="12" customHeight="1">
      <c r="B734" s="33" t="s">
        <v>2230</v>
      </c>
      <c r="C734" s="34" t="s">
        <v>2224</v>
      </c>
      <c r="D734" s="35" t="s">
        <v>2231</v>
      </c>
      <c r="E734" s="35" t="s">
        <v>2232</v>
      </c>
      <c r="F734" s="36" t="s">
        <v>146</v>
      </c>
      <c r="G734" s="34" t="s">
        <v>136</v>
      </c>
      <c r="H734" s="35" t="s">
        <v>137</v>
      </c>
      <c r="I734" s="37">
        <v>63.990558659217875</v>
      </c>
      <c r="J734" s="36" t="s">
        <v>147</v>
      </c>
      <c r="K734" s="38">
        <v>95.6</v>
      </c>
      <c r="L734" s="39">
        <v>13.1</v>
      </c>
      <c r="M734" s="34" t="s">
        <v>147</v>
      </c>
      <c r="N734" s="39">
        <v>20.399999999999999</v>
      </c>
      <c r="O734" s="34" t="s">
        <v>147</v>
      </c>
      <c r="P734" s="39">
        <v>54.6</v>
      </c>
      <c r="Q734" s="34" t="s">
        <v>147</v>
      </c>
      <c r="R734" s="39">
        <v>7.5</v>
      </c>
      <c r="S734" s="34" t="s">
        <v>147</v>
      </c>
      <c r="T734" s="35" t="s">
        <v>170</v>
      </c>
      <c r="U734" s="35" t="s">
        <v>142</v>
      </c>
    </row>
    <row r="735" spans="2:21" ht="12" customHeight="1">
      <c r="B735" s="33" t="s">
        <v>2233</v>
      </c>
      <c r="C735" s="34" t="s">
        <v>2224</v>
      </c>
      <c r="D735" s="35" t="s">
        <v>2234</v>
      </c>
      <c r="E735" s="35" t="s">
        <v>2235</v>
      </c>
      <c r="F735" s="36" t="s">
        <v>146</v>
      </c>
      <c r="G735" s="34" t="s">
        <v>136</v>
      </c>
      <c r="H735" s="35" t="s">
        <v>137</v>
      </c>
      <c r="I735" s="37">
        <v>65.670871261378409</v>
      </c>
      <c r="J735" s="36" t="s">
        <v>147</v>
      </c>
      <c r="K735" s="38">
        <v>93.6</v>
      </c>
      <c r="L735" s="39">
        <v>11.7</v>
      </c>
      <c r="M735" s="34" t="s">
        <v>147</v>
      </c>
      <c r="N735" s="39">
        <v>19.3</v>
      </c>
      <c r="O735" s="34" t="s">
        <v>147</v>
      </c>
      <c r="P735" s="39">
        <v>55.1</v>
      </c>
      <c r="Q735" s="34" t="s">
        <v>147</v>
      </c>
      <c r="R735" s="39">
        <v>7.5</v>
      </c>
      <c r="S735" s="34" t="s">
        <v>147</v>
      </c>
      <c r="T735" s="35" t="s">
        <v>273</v>
      </c>
      <c r="U735" s="35" t="s">
        <v>467</v>
      </c>
    </row>
    <row r="736" spans="2:21" ht="12" customHeight="1">
      <c r="B736" s="33" t="s">
        <v>2236</v>
      </c>
      <c r="C736" s="34" t="s">
        <v>2224</v>
      </c>
      <c r="D736" s="35" t="s">
        <v>2237</v>
      </c>
      <c r="E736" s="35" t="s">
        <v>2238</v>
      </c>
      <c r="F736" s="36" t="s">
        <v>184</v>
      </c>
      <c r="G736" s="34" t="s">
        <v>136</v>
      </c>
      <c r="H736" s="35" t="s">
        <v>155</v>
      </c>
      <c r="I736" s="37"/>
      <c r="J736" s="36" t="s">
        <v>223</v>
      </c>
      <c r="K736" s="38"/>
      <c r="L736" s="39"/>
      <c r="M736" s="34"/>
      <c r="N736" s="39"/>
      <c r="O736" s="34"/>
      <c r="P736" s="39"/>
      <c r="Q736" s="34"/>
      <c r="R736" s="39"/>
      <c r="S736" s="34" t="s">
        <v>140</v>
      </c>
      <c r="T736" s="35" t="s">
        <v>141</v>
      </c>
      <c r="U736" s="35" t="s">
        <v>313</v>
      </c>
    </row>
    <row r="737" spans="2:21" ht="12" customHeight="1">
      <c r="B737" s="35" t="s">
        <v>2236</v>
      </c>
      <c r="C737" s="34" t="s">
        <v>2224</v>
      </c>
      <c r="D737" s="35" t="s">
        <v>2237</v>
      </c>
      <c r="E737" s="35" t="s">
        <v>2238</v>
      </c>
      <c r="F737" s="34" t="s">
        <v>184</v>
      </c>
      <c r="G737" s="34" t="s">
        <v>194</v>
      </c>
      <c r="H737" s="35" t="s">
        <v>195</v>
      </c>
      <c r="I737" s="37"/>
      <c r="J737" s="34"/>
      <c r="K737" s="39"/>
      <c r="L737" s="39"/>
      <c r="M737" s="34"/>
      <c r="N737" s="39"/>
      <c r="O737" s="34"/>
      <c r="P737" s="39"/>
      <c r="Q737" s="34"/>
      <c r="R737" s="34">
        <v>1</v>
      </c>
      <c r="S737" s="34" t="s">
        <v>223</v>
      </c>
      <c r="T737" s="35" t="s">
        <v>141</v>
      </c>
      <c r="U737" s="35" t="s">
        <v>313</v>
      </c>
    </row>
    <row r="738" spans="2:21" ht="12" customHeight="1">
      <c r="B738" s="33" t="s">
        <v>2239</v>
      </c>
      <c r="C738" s="34" t="s">
        <v>2224</v>
      </c>
      <c r="D738" s="35" t="s">
        <v>2240</v>
      </c>
      <c r="E738" s="35" t="s">
        <v>2241</v>
      </c>
      <c r="F738" s="36" t="s">
        <v>146</v>
      </c>
      <c r="G738" s="34" t="s">
        <v>136</v>
      </c>
      <c r="H738" s="35" t="s">
        <v>137</v>
      </c>
      <c r="I738" s="37">
        <v>24.932696629213481</v>
      </c>
      <c r="J738" s="36" t="s">
        <v>147</v>
      </c>
      <c r="K738" s="38">
        <v>72.7</v>
      </c>
      <c r="L738" s="39">
        <v>10.8</v>
      </c>
      <c r="M738" s="34" t="s">
        <v>147</v>
      </c>
      <c r="N738" s="39">
        <v>17.2</v>
      </c>
      <c r="O738" s="34" t="s">
        <v>147</v>
      </c>
      <c r="P738" s="39">
        <v>40.9</v>
      </c>
      <c r="Q738" s="34" t="s">
        <v>147</v>
      </c>
      <c r="R738" s="39">
        <v>3.8</v>
      </c>
      <c r="S738" s="34" t="s">
        <v>139</v>
      </c>
      <c r="T738" s="35" t="s">
        <v>141</v>
      </c>
      <c r="U738" s="35" t="s">
        <v>142</v>
      </c>
    </row>
    <row r="739" spans="2:21" ht="12" customHeight="1">
      <c r="B739" s="33" t="s">
        <v>2242</v>
      </c>
      <c r="C739" s="34" t="s">
        <v>2224</v>
      </c>
      <c r="D739" s="35" t="s">
        <v>2243</v>
      </c>
      <c r="E739" s="35" t="s">
        <v>2244</v>
      </c>
      <c r="F739" s="36" t="s">
        <v>146</v>
      </c>
      <c r="G739" s="34" t="s">
        <v>136</v>
      </c>
      <c r="H739" s="35" t="s">
        <v>137</v>
      </c>
      <c r="I739" s="37">
        <v>62.416874999999997</v>
      </c>
      <c r="J739" s="36" t="s">
        <v>147</v>
      </c>
      <c r="K739" s="38">
        <v>94.9</v>
      </c>
      <c r="L739" s="39">
        <v>11.8</v>
      </c>
      <c r="M739" s="34" t="s">
        <v>147</v>
      </c>
      <c r="N739" s="39">
        <v>19.899999999999999</v>
      </c>
      <c r="O739" s="34" t="s">
        <v>147</v>
      </c>
      <c r="P739" s="39">
        <v>57.9</v>
      </c>
      <c r="Q739" s="34" t="s">
        <v>147</v>
      </c>
      <c r="R739" s="39">
        <v>5.3</v>
      </c>
      <c r="S739" s="34" t="s">
        <v>147</v>
      </c>
      <c r="T739" s="35" t="s">
        <v>148</v>
      </c>
      <c r="U739" s="35" t="s">
        <v>142</v>
      </c>
    </row>
    <row r="740" spans="2:21" ht="12" customHeight="1">
      <c r="B740" s="33" t="s">
        <v>2245</v>
      </c>
      <c r="C740" s="34" t="s">
        <v>2224</v>
      </c>
      <c r="D740" s="35" t="s">
        <v>2246</v>
      </c>
      <c r="E740" s="35" t="s">
        <v>2247</v>
      </c>
      <c r="F740" s="36" t="s">
        <v>222</v>
      </c>
      <c r="G740" s="34" t="s">
        <v>136</v>
      </c>
      <c r="H740" s="35" t="s">
        <v>137</v>
      </c>
      <c r="I740" s="37">
        <v>49.89</v>
      </c>
      <c r="J740" s="36" t="s">
        <v>147</v>
      </c>
      <c r="K740" s="38">
        <v>79.900000000000006</v>
      </c>
      <c r="L740" s="39">
        <v>7.2</v>
      </c>
      <c r="M740" s="34" t="s">
        <v>139</v>
      </c>
      <c r="N740" s="39">
        <v>14.9</v>
      </c>
      <c r="O740" s="34" t="s">
        <v>138</v>
      </c>
      <c r="P740" s="39">
        <v>51.8</v>
      </c>
      <c r="Q740" s="34" t="s">
        <v>147</v>
      </c>
      <c r="R740" s="39">
        <v>6</v>
      </c>
      <c r="S740" s="34" t="s">
        <v>140</v>
      </c>
      <c r="T740" s="35" t="s">
        <v>199</v>
      </c>
      <c r="U740" s="35" t="s">
        <v>142</v>
      </c>
    </row>
    <row r="741" spans="2:21" ht="12" customHeight="1">
      <c r="B741" s="33" t="s">
        <v>2248</v>
      </c>
      <c r="C741" s="34" t="s">
        <v>2224</v>
      </c>
      <c r="D741" s="35" t="s">
        <v>2249</v>
      </c>
      <c r="E741" s="35" t="s">
        <v>2250</v>
      </c>
      <c r="F741" s="36" t="s">
        <v>146</v>
      </c>
      <c r="G741" s="34" t="s">
        <v>136</v>
      </c>
      <c r="H741" s="35" t="s">
        <v>137</v>
      </c>
      <c r="I741" s="37">
        <v>33.904479495268141</v>
      </c>
      <c r="J741" s="36" t="s">
        <v>147</v>
      </c>
      <c r="K741" s="38">
        <v>85.1</v>
      </c>
      <c r="L741" s="39">
        <v>11.3</v>
      </c>
      <c r="M741" s="34" t="s">
        <v>147</v>
      </c>
      <c r="N741" s="39">
        <v>18.8</v>
      </c>
      <c r="O741" s="34" t="s">
        <v>147</v>
      </c>
      <c r="P741" s="39">
        <v>54.2</v>
      </c>
      <c r="Q741" s="34" t="s">
        <v>147</v>
      </c>
      <c r="R741" s="39">
        <v>0.8</v>
      </c>
      <c r="S741" s="34" t="s">
        <v>138</v>
      </c>
      <c r="T741" s="35" t="s">
        <v>148</v>
      </c>
      <c r="U741" s="35" t="s">
        <v>142</v>
      </c>
    </row>
    <row r="742" spans="2:21" ht="12" customHeight="1">
      <c r="B742" s="33" t="s">
        <v>2251</v>
      </c>
      <c r="C742" s="34" t="s">
        <v>2224</v>
      </c>
      <c r="D742" s="35" t="s">
        <v>2252</v>
      </c>
      <c r="E742" s="35" t="s">
        <v>2253</v>
      </c>
      <c r="F742" s="36" t="s">
        <v>222</v>
      </c>
      <c r="G742" s="34" t="s">
        <v>136</v>
      </c>
      <c r="H742" s="35" t="s">
        <v>192</v>
      </c>
      <c r="I742" s="37">
        <v>3.7145132275132315</v>
      </c>
      <c r="J742" s="36" t="s">
        <v>147</v>
      </c>
      <c r="K742" s="38">
        <v>73.3</v>
      </c>
      <c r="L742" s="39">
        <v>9.1</v>
      </c>
      <c r="M742" s="34" t="s">
        <v>138</v>
      </c>
      <c r="N742" s="39">
        <v>19.5</v>
      </c>
      <c r="O742" s="34" t="s">
        <v>147</v>
      </c>
      <c r="P742" s="39">
        <v>36.4</v>
      </c>
      <c r="Q742" s="34" t="s">
        <v>138</v>
      </c>
      <c r="R742" s="39">
        <v>8.3000000000000007</v>
      </c>
      <c r="S742" s="34" t="s">
        <v>147</v>
      </c>
      <c r="T742" s="35" t="s">
        <v>148</v>
      </c>
      <c r="U742" s="35" t="s">
        <v>142</v>
      </c>
    </row>
    <row r="743" spans="2:21" ht="12" customHeight="1">
      <c r="B743" s="33" t="s">
        <v>2254</v>
      </c>
      <c r="C743" s="34" t="s">
        <v>2224</v>
      </c>
      <c r="D743" s="35" t="s">
        <v>2255</v>
      </c>
      <c r="E743" s="35" t="s">
        <v>2256</v>
      </c>
      <c r="F743" s="36" t="s">
        <v>222</v>
      </c>
      <c r="G743" s="34" t="s">
        <v>136</v>
      </c>
      <c r="H743" s="35" t="s">
        <v>137</v>
      </c>
      <c r="I743" s="37">
        <v>27.832600422832982</v>
      </c>
      <c r="J743" s="36" t="s">
        <v>147</v>
      </c>
      <c r="K743" s="38">
        <v>93.2</v>
      </c>
      <c r="L743" s="39">
        <v>10.199999999999999</v>
      </c>
      <c r="M743" s="34" t="s">
        <v>147</v>
      </c>
      <c r="N743" s="39">
        <v>20</v>
      </c>
      <c r="O743" s="34" t="s">
        <v>147</v>
      </c>
      <c r="P743" s="39">
        <v>60</v>
      </c>
      <c r="Q743" s="34" t="s">
        <v>147</v>
      </c>
      <c r="R743" s="39">
        <v>3</v>
      </c>
      <c r="S743" s="34" t="s">
        <v>147</v>
      </c>
      <c r="T743" s="35" t="s">
        <v>170</v>
      </c>
      <c r="U743" s="35" t="s">
        <v>142</v>
      </c>
    </row>
    <row r="744" spans="2:21" ht="12" customHeight="1">
      <c r="B744" s="33" t="s">
        <v>2257</v>
      </c>
      <c r="C744" s="34" t="s">
        <v>2224</v>
      </c>
      <c r="D744" s="35" t="s">
        <v>2258</v>
      </c>
      <c r="E744" s="35" t="s">
        <v>2259</v>
      </c>
      <c r="F744" s="36" t="s">
        <v>222</v>
      </c>
      <c r="G744" s="34" t="s">
        <v>136</v>
      </c>
      <c r="H744" s="35" t="s">
        <v>192</v>
      </c>
      <c r="I744" s="37">
        <v>3.0959599027946512</v>
      </c>
      <c r="J744" s="36" t="s">
        <v>147</v>
      </c>
      <c r="K744" s="38">
        <v>84.7</v>
      </c>
      <c r="L744" s="39">
        <v>9.4</v>
      </c>
      <c r="M744" s="34" t="s">
        <v>138</v>
      </c>
      <c r="N744" s="39">
        <v>22.2</v>
      </c>
      <c r="O744" s="34" t="s">
        <v>147</v>
      </c>
      <c r="P744" s="39">
        <v>44.8</v>
      </c>
      <c r="Q744" s="34" t="s">
        <v>147</v>
      </c>
      <c r="R744" s="39">
        <v>8.3000000000000007</v>
      </c>
      <c r="S744" s="34" t="s">
        <v>138</v>
      </c>
      <c r="T744" s="35" t="s">
        <v>148</v>
      </c>
      <c r="U744" s="35" t="s">
        <v>142</v>
      </c>
    </row>
    <row r="745" spans="2:21" ht="12" customHeight="1">
      <c r="B745" s="33" t="s">
        <v>2260</v>
      </c>
      <c r="C745" s="34" t="s">
        <v>2224</v>
      </c>
      <c r="D745" s="35" t="s">
        <v>2261</v>
      </c>
      <c r="E745" s="35" t="s">
        <v>2262</v>
      </c>
      <c r="F745" s="36" t="s">
        <v>222</v>
      </c>
      <c r="G745" s="34" t="s">
        <v>136</v>
      </c>
      <c r="H745" s="35" t="s">
        <v>137</v>
      </c>
      <c r="I745" s="37">
        <v>51.626728971962621</v>
      </c>
      <c r="J745" s="36" t="s">
        <v>147</v>
      </c>
      <c r="K745" s="38">
        <v>88.7</v>
      </c>
      <c r="L745" s="39">
        <v>10.199999999999999</v>
      </c>
      <c r="M745" s="34" t="s">
        <v>147</v>
      </c>
      <c r="N745" s="39">
        <v>18.5</v>
      </c>
      <c r="O745" s="34" t="s">
        <v>147</v>
      </c>
      <c r="P745" s="39">
        <v>51</v>
      </c>
      <c r="Q745" s="34" t="s">
        <v>147</v>
      </c>
      <c r="R745" s="39">
        <v>9</v>
      </c>
      <c r="S745" s="34" t="s">
        <v>147</v>
      </c>
      <c r="T745" s="35" t="s">
        <v>148</v>
      </c>
      <c r="U745" s="35" t="s">
        <v>142</v>
      </c>
    </row>
    <row r="746" spans="2:21" ht="12" customHeight="1">
      <c r="B746" s="33" t="s">
        <v>2263</v>
      </c>
      <c r="C746" s="34" t="s">
        <v>2224</v>
      </c>
      <c r="D746" s="35" t="s">
        <v>2264</v>
      </c>
      <c r="E746" s="35" t="s">
        <v>2265</v>
      </c>
      <c r="F746" s="36" t="s">
        <v>146</v>
      </c>
      <c r="G746" s="34" t="s">
        <v>136</v>
      </c>
      <c r="H746" s="35" t="s">
        <v>137</v>
      </c>
      <c r="I746" s="37">
        <v>21.159124423963135</v>
      </c>
      <c r="J746" s="36" t="s">
        <v>147</v>
      </c>
      <c r="K746" s="38">
        <v>68.900000000000006</v>
      </c>
      <c r="L746" s="39">
        <v>10.199999999999999</v>
      </c>
      <c r="M746" s="34" t="s">
        <v>147</v>
      </c>
      <c r="N746" s="39">
        <v>17.3</v>
      </c>
      <c r="O746" s="34" t="s">
        <v>147</v>
      </c>
      <c r="P746" s="39">
        <v>39.9</v>
      </c>
      <c r="Q746" s="34" t="s">
        <v>138</v>
      </c>
      <c r="R746" s="39">
        <v>1.5</v>
      </c>
      <c r="S746" s="34" t="s">
        <v>147</v>
      </c>
      <c r="T746" s="35" t="s">
        <v>148</v>
      </c>
      <c r="U746" s="35" t="s">
        <v>142</v>
      </c>
    </row>
    <row r="747" spans="2:21" ht="12" customHeight="1">
      <c r="B747" s="33" t="s">
        <v>2266</v>
      </c>
      <c r="C747" s="34" t="s">
        <v>2224</v>
      </c>
      <c r="D747" s="35" t="s">
        <v>2267</v>
      </c>
      <c r="E747" s="35" t="s">
        <v>2268</v>
      </c>
      <c r="F747" s="36" t="s">
        <v>222</v>
      </c>
      <c r="G747" s="34" t="s">
        <v>136</v>
      </c>
      <c r="H747" s="35" t="s">
        <v>137</v>
      </c>
      <c r="I747" s="37">
        <v>56.528122743682317</v>
      </c>
      <c r="J747" s="36" t="s">
        <v>147</v>
      </c>
      <c r="K747" s="38">
        <v>74.3</v>
      </c>
      <c r="L747" s="39">
        <v>11.3</v>
      </c>
      <c r="M747" s="34" t="s">
        <v>147</v>
      </c>
      <c r="N747" s="39">
        <v>23.8</v>
      </c>
      <c r="O747" s="34" t="s">
        <v>147</v>
      </c>
      <c r="P747" s="39">
        <v>39.200000000000003</v>
      </c>
      <c r="Q747" s="34" t="s">
        <v>138</v>
      </c>
      <c r="R747" s="39">
        <v>0</v>
      </c>
      <c r="S747" s="34" t="s">
        <v>147</v>
      </c>
      <c r="T747" s="35" t="s">
        <v>170</v>
      </c>
      <c r="U747" s="35" t="s">
        <v>142</v>
      </c>
    </row>
    <row r="748" spans="2:21" ht="12" customHeight="1">
      <c r="B748" s="33" t="s">
        <v>2269</v>
      </c>
      <c r="C748" s="34" t="s">
        <v>2224</v>
      </c>
      <c r="D748" s="35" t="s">
        <v>2270</v>
      </c>
      <c r="E748" s="35" t="s">
        <v>2271</v>
      </c>
      <c r="F748" s="36" t="s">
        <v>146</v>
      </c>
      <c r="G748" s="34" t="s">
        <v>136</v>
      </c>
      <c r="H748" s="35" t="s">
        <v>137</v>
      </c>
      <c r="I748" s="37">
        <v>48.325075921908891</v>
      </c>
      <c r="J748" s="36" t="s">
        <v>147</v>
      </c>
      <c r="K748" s="38">
        <v>89.5</v>
      </c>
      <c r="L748" s="39">
        <v>9.3000000000000007</v>
      </c>
      <c r="M748" s="34" t="s">
        <v>138</v>
      </c>
      <c r="N748" s="39">
        <v>21.9</v>
      </c>
      <c r="O748" s="34" t="s">
        <v>147</v>
      </c>
      <c r="P748" s="39">
        <v>53.8</v>
      </c>
      <c r="Q748" s="34" t="s">
        <v>147</v>
      </c>
      <c r="R748" s="39">
        <v>4.5</v>
      </c>
      <c r="S748" s="34" t="s">
        <v>147</v>
      </c>
      <c r="T748" s="35" t="s">
        <v>148</v>
      </c>
      <c r="U748" s="35" t="s">
        <v>142</v>
      </c>
    </row>
    <row r="749" spans="2:21" ht="12" customHeight="1">
      <c r="B749" s="33" t="s">
        <v>2272</v>
      </c>
      <c r="C749" s="34" t="s">
        <v>2224</v>
      </c>
      <c r="D749" s="35" t="s">
        <v>2273</v>
      </c>
      <c r="E749" s="35" t="s">
        <v>2274</v>
      </c>
      <c r="F749" s="36" t="s">
        <v>222</v>
      </c>
      <c r="G749" s="34" t="s">
        <v>136</v>
      </c>
      <c r="H749" s="35" t="s">
        <v>137</v>
      </c>
      <c r="I749" s="37">
        <v>55.396666666666668</v>
      </c>
      <c r="J749" s="36" t="s">
        <v>147</v>
      </c>
      <c r="K749" s="38">
        <v>92.3</v>
      </c>
      <c r="L749" s="39">
        <v>12.5</v>
      </c>
      <c r="M749" s="34" t="s">
        <v>147</v>
      </c>
      <c r="N749" s="39">
        <v>20.6</v>
      </c>
      <c r="O749" s="34" t="s">
        <v>147</v>
      </c>
      <c r="P749" s="39">
        <v>53.9</v>
      </c>
      <c r="Q749" s="34" t="s">
        <v>147</v>
      </c>
      <c r="R749" s="39">
        <v>5.3</v>
      </c>
      <c r="S749" s="34" t="s">
        <v>147</v>
      </c>
      <c r="T749" s="35" t="s">
        <v>148</v>
      </c>
      <c r="U749" s="35" t="s">
        <v>142</v>
      </c>
    </row>
    <row r="750" spans="2:21" ht="12" customHeight="1">
      <c r="B750" s="33" t="s">
        <v>2275</v>
      </c>
      <c r="C750" s="34" t="s">
        <v>2224</v>
      </c>
      <c r="D750" s="35" t="s">
        <v>2276</v>
      </c>
      <c r="E750" s="35" t="s">
        <v>2277</v>
      </c>
      <c r="F750" s="36" t="s">
        <v>146</v>
      </c>
      <c r="G750" s="34" t="s">
        <v>136</v>
      </c>
      <c r="H750" s="35" t="s">
        <v>192</v>
      </c>
      <c r="I750" s="37">
        <v>2.7894628099173544</v>
      </c>
      <c r="J750" s="36" t="s">
        <v>147</v>
      </c>
      <c r="K750" s="38">
        <v>80.2</v>
      </c>
      <c r="L750" s="39">
        <v>10.4</v>
      </c>
      <c r="M750" s="34" t="s">
        <v>147</v>
      </c>
      <c r="N750" s="39">
        <v>20.9</v>
      </c>
      <c r="O750" s="34" t="s">
        <v>147</v>
      </c>
      <c r="P750" s="39">
        <v>43.6</v>
      </c>
      <c r="Q750" s="34" t="s">
        <v>147</v>
      </c>
      <c r="R750" s="39">
        <v>5.3</v>
      </c>
      <c r="S750" s="34" t="s">
        <v>138</v>
      </c>
      <c r="T750" s="35" t="s">
        <v>170</v>
      </c>
      <c r="U750" s="35" t="s">
        <v>467</v>
      </c>
    </row>
    <row r="751" spans="2:21" ht="12" customHeight="1">
      <c r="B751" s="33" t="s">
        <v>2278</v>
      </c>
      <c r="C751" s="34" t="s">
        <v>2224</v>
      </c>
      <c r="D751" s="35" t="s">
        <v>2279</v>
      </c>
      <c r="E751" s="35" t="s">
        <v>2280</v>
      </c>
      <c r="F751" s="36" t="s">
        <v>146</v>
      </c>
      <c r="G751" s="34" t="s">
        <v>136</v>
      </c>
      <c r="H751" s="35" t="s">
        <v>137</v>
      </c>
      <c r="I751" s="37">
        <v>30.766978557504871</v>
      </c>
      <c r="J751" s="36" t="s">
        <v>147</v>
      </c>
      <c r="K751" s="38">
        <v>83.2</v>
      </c>
      <c r="L751" s="39">
        <v>12.3</v>
      </c>
      <c r="M751" s="34" t="s">
        <v>147</v>
      </c>
      <c r="N751" s="39">
        <v>19.3</v>
      </c>
      <c r="O751" s="34" t="s">
        <v>147</v>
      </c>
      <c r="P751" s="39">
        <v>49.3</v>
      </c>
      <c r="Q751" s="34" t="s">
        <v>147</v>
      </c>
      <c r="R751" s="39">
        <v>2.2999999999999998</v>
      </c>
      <c r="S751" s="34" t="s">
        <v>147</v>
      </c>
      <c r="T751" s="35" t="s">
        <v>148</v>
      </c>
      <c r="U751" s="35" t="s">
        <v>142</v>
      </c>
    </row>
    <row r="752" spans="2:21" ht="12" customHeight="1">
      <c r="B752" s="33" t="s">
        <v>2281</v>
      </c>
      <c r="C752" s="34" t="s">
        <v>2224</v>
      </c>
      <c r="D752" s="35" t="s">
        <v>2282</v>
      </c>
      <c r="E752" s="35" t="s">
        <v>2283</v>
      </c>
      <c r="F752" s="36" t="s">
        <v>146</v>
      </c>
      <c r="G752" s="34" t="s">
        <v>136</v>
      </c>
      <c r="H752" s="35" t="s">
        <v>137</v>
      </c>
      <c r="I752" s="37">
        <v>26.966521739130435</v>
      </c>
      <c r="J752" s="36" t="s">
        <v>147</v>
      </c>
      <c r="K752" s="38">
        <v>78.5</v>
      </c>
      <c r="L752" s="39">
        <v>9.6</v>
      </c>
      <c r="M752" s="34" t="s">
        <v>138</v>
      </c>
      <c r="N752" s="39">
        <v>17.100000000000001</v>
      </c>
      <c r="O752" s="34" t="s">
        <v>147</v>
      </c>
      <c r="P752" s="39">
        <v>48.8</v>
      </c>
      <c r="Q752" s="34" t="s">
        <v>147</v>
      </c>
      <c r="R752" s="39">
        <v>3</v>
      </c>
      <c r="S752" s="34" t="s">
        <v>138</v>
      </c>
      <c r="T752" s="35" t="s">
        <v>170</v>
      </c>
      <c r="U752" s="35" t="s">
        <v>142</v>
      </c>
    </row>
    <row r="753" spans="2:21" ht="12" customHeight="1">
      <c r="B753" s="33" t="s">
        <v>2284</v>
      </c>
      <c r="C753" s="34" t="s">
        <v>2224</v>
      </c>
      <c r="D753" s="35" t="s">
        <v>2285</v>
      </c>
      <c r="E753" s="35" t="s">
        <v>2286</v>
      </c>
      <c r="F753" s="36" t="s">
        <v>222</v>
      </c>
      <c r="G753" s="34" t="s">
        <v>136</v>
      </c>
      <c r="H753" s="35" t="s">
        <v>137</v>
      </c>
      <c r="I753" s="37">
        <v>53.69</v>
      </c>
      <c r="J753" s="36" t="s">
        <v>147</v>
      </c>
      <c r="K753" s="38">
        <v>72.900000000000006</v>
      </c>
      <c r="L753" s="39">
        <v>10.4</v>
      </c>
      <c r="M753" s="34" t="s">
        <v>147</v>
      </c>
      <c r="N753" s="39">
        <v>17.399999999999999</v>
      </c>
      <c r="O753" s="34" t="s">
        <v>147</v>
      </c>
      <c r="P753" s="39">
        <v>39.799999999999997</v>
      </c>
      <c r="Q753" s="34" t="s">
        <v>138</v>
      </c>
      <c r="R753" s="39">
        <v>5.3</v>
      </c>
      <c r="S753" s="34" t="s">
        <v>138</v>
      </c>
      <c r="T753" s="35" t="s">
        <v>148</v>
      </c>
      <c r="U753" s="35" t="s">
        <v>142</v>
      </c>
    </row>
    <row r="754" spans="2:21" ht="12" customHeight="1">
      <c r="B754" s="33" t="s">
        <v>2287</v>
      </c>
      <c r="C754" s="34" t="s">
        <v>2224</v>
      </c>
      <c r="D754" s="35" t="s">
        <v>2288</v>
      </c>
      <c r="E754" s="35" t="s">
        <v>2289</v>
      </c>
      <c r="F754" s="36" t="s">
        <v>146</v>
      </c>
      <c r="G754" s="34" t="s">
        <v>136</v>
      </c>
      <c r="H754" s="35" t="s">
        <v>137</v>
      </c>
      <c r="I754" s="37">
        <v>63.176229508196727</v>
      </c>
      <c r="J754" s="36" t="s">
        <v>147</v>
      </c>
      <c r="K754" s="38">
        <v>93.9</v>
      </c>
      <c r="L754" s="39">
        <v>15</v>
      </c>
      <c r="M754" s="34" t="s">
        <v>147</v>
      </c>
      <c r="N754" s="39">
        <v>25</v>
      </c>
      <c r="O754" s="34" t="s">
        <v>147</v>
      </c>
      <c r="P754" s="39">
        <v>52.4</v>
      </c>
      <c r="Q754" s="34" t="s">
        <v>147</v>
      </c>
      <c r="R754" s="39">
        <v>1.5</v>
      </c>
      <c r="S754" s="34" t="s">
        <v>147</v>
      </c>
      <c r="T754" s="35" t="s">
        <v>273</v>
      </c>
      <c r="U754" s="35" t="s">
        <v>142</v>
      </c>
    </row>
    <row r="755" spans="2:21" ht="12" customHeight="1">
      <c r="B755" s="33" t="s">
        <v>2290</v>
      </c>
      <c r="C755" s="34" t="s">
        <v>2224</v>
      </c>
      <c r="D755" s="35" t="s">
        <v>2291</v>
      </c>
      <c r="E755" s="35" t="s">
        <v>2292</v>
      </c>
      <c r="F755" s="36" t="s">
        <v>146</v>
      </c>
      <c r="G755" s="34" t="s">
        <v>136</v>
      </c>
      <c r="H755" s="35" t="s">
        <v>137</v>
      </c>
      <c r="I755" s="37">
        <v>36.256397058823531</v>
      </c>
      <c r="J755" s="36" t="s">
        <v>147</v>
      </c>
      <c r="K755" s="38">
        <v>74</v>
      </c>
      <c r="L755" s="39">
        <v>11.9</v>
      </c>
      <c r="M755" s="34" t="s">
        <v>147</v>
      </c>
      <c r="N755" s="39">
        <v>17.3</v>
      </c>
      <c r="O755" s="34" t="s">
        <v>147</v>
      </c>
      <c r="P755" s="39">
        <v>41</v>
      </c>
      <c r="Q755" s="34" t="s">
        <v>147</v>
      </c>
      <c r="R755" s="39">
        <v>3.8</v>
      </c>
      <c r="S755" s="34" t="s">
        <v>138</v>
      </c>
      <c r="T755" s="35" t="s">
        <v>148</v>
      </c>
      <c r="U755" s="35" t="s">
        <v>142</v>
      </c>
    </row>
    <row r="756" spans="2:21" ht="12" customHeight="1">
      <c r="B756" s="33" t="s">
        <v>2293</v>
      </c>
      <c r="C756" s="34" t="s">
        <v>2224</v>
      </c>
      <c r="D756" s="35" t="s">
        <v>2294</v>
      </c>
      <c r="E756" s="35" t="s">
        <v>2295</v>
      </c>
      <c r="F756" s="36" t="s">
        <v>222</v>
      </c>
      <c r="G756" s="34" t="s">
        <v>136</v>
      </c>
      <c r="H756" s="35" t="s">
        <v>137</v>
      </c>
      <c r="I756" s="37">
        <v>37.965235602094246</v>
      </c>
      <c r="J756" s="36" t="s">
        <v>147</v>
      </c>
      <c r="K756" s="38">
        <v>81.7</v>
      </c>
      <c r="L756" s="39">
        <v>10.4</v>
      </c>
      <c r="M756" s="34" t="s">
        <v>147</v>
      </c>
      <c r="N756" s="39">
        <v>17.100000000000001</v>
      </c>
      <c r="O756" s="34" t="s">
        <v>147</v>
      </c>
      <c r="P756" s="39">
        <v>47.4</v>
      </c>
      <c r="Q756" s="34" t="s">
        <v>147</v>
      </c>
      <c r="R756" s="39">
        <v>6.8</v>
      </c>
      <c r="S756" s="34" t="s">
        <v>139</v>
      </c>
      <c r="T756" s="35" t="s">
        <v>141</v>
      </c>
      <c r="U756" s="35" t="s">
        <v>142</v>
      </c>
    </row>
    <row r="757" spans="2:21" ht="12" customHeight="1">
      <c r="B757" s="33" t="s">
        <v>2296</v>
      </c>
      <c r="C757" s="34" t="s">
        <v>2224</v>
      </c>
      <c r="D757" s="35" t="s">
        <v>2297</v>
      </c>
      <c r="E757" s="35" t="s">
        <v>2298</v>
      </c>
      <c r="F757" s="36" t="s">
        <v>146</v>
      </c>
      <c r="G757" s="34" t="s">
        <v>136</v>
      </c>
      <c r="H757" s="35" t="s">
        <v>137</v>
      </c>
      <c r="I757" s="37">
        <v>49.44157894736842</v>
      </c>
      <c r="J757" s="36" t="s">
        <v>147</v>
      </c>
      <c r="K757" s="38">
        <v>85.6</v>
      </c>
      <c r="L757" s="39">
        <v>10.199999999999999</v>
      </c>
      <c r="M757" s="34" t="s">
        <v>147</v>
      </c>
      <c r="N757" s="39">
        <v>18.2</v>
      </c>
      <c r="O757" s="34" t="s">
        <v>147</v>
      </c>
      <c r="P757" s="39">
        <v>52.7</v>
      </c>
      <c r="Q757" s="34" t="s">
        <v>147</v>
      </c>
      <c r="R757" s="39">
        <v>4.5</v>
      </c>
      <c r="S757" s="34" t="s">
        <v>147</v>
      </c>
      <c r="T757" s="35" t="s">
        <v>148</v>
      </c>
      <c r="U757" s="35" t="s">
        <v>142</v>
      </c>
    </row>
    <row r="758" spans="2:21" ht="12" customHeight="1">
      <c r="B758" s="33" t="s">
        <v>2299</v>
      </c>
      <c r="C758" s="34" t="s">
        <v>2224</v>
      </c>
      <c r="D758" s="35" t="s">
        <v>2300</v>
      </c>
      <c r="E758" s="35" t="s">
        <v>2301</v>
      </c>
      <c r="F758" s="36" t="s">
        <v>146</v>
      </c>
      <c r="G758" s="34" t="s">
        <v>136</v>
      </c>
      <c r="H758" s="35" t="s">
        <v>137</v>
      </c>
      <c r="I758" s="37">
        <v>16.311929681112019</v>
      </c>
      <c r="J758" s="36" t="s">
        <v>147</v>
      </c>
      <c r="K758" s="38">
        <v>84.3</v>
      </c>
      <c r="L758" s="39">
        <v>12.4</v>
      </c>
      <c r="M758" s="34" t="s">
        <v>147</v>
      </c>
      <c r="N758" s="39">
        <v>18.2</v>
      </c>
      <c r="O758" s="34" t="s">
        <v>147</v>
      </c>
      <c r="P758" s="39">
        <v>46.2</v>
      </c>
      <c r="Q758" s="34" t="s">
        <v>147</v>
      </c>
      <c r="R758" s="39">
        <v>7.5</v>
      </c>
      <c r="S758" s="34" t="s">
        <v>138</v>
      </c>
      <c r="T758" s="35" t="s">
        <v>148</v>
      </c>
      <c r="U758" s="35" t="s">
        <v>142</v>
      </c>
    </row>
    <row r="759" spans="2:21" ht="12" customHeight="1">
      <c r="B759" s="33" t="s">
        <v>2302</v>
      </c>
      <c r="C759" s="34" t="s">
        <v>2224</v>
      </c>
      <c r="D759" s="35" t="s">
        <v>2303</v>
      </c>
      <c r="E759" s="35" t="s">
        <v>2304</v>
      </c>
      <c r="F759" s="36" t="s">
        <v>146</v>
      </c>
      <c r="G759" s="34" t="s">
        <v>136</v>
      </c>
      <c r="H759" s="35" t="s">
        <v>192</v>
      </c>
      <c r="I759" s="37">
        <v>3.0361714285714281</v>
      </c>
      <c r="J759" s="36" t="s">
        <v>147</v>
      </c>
      <c r="K759" s="38">
        <v>85.8</v>
      </c>
      <c r="L759" s="39">
        <v>6.1</v>
      </c>
      <c r="M759" s="34" t="s">
        <v>140</v>
      </c>
      <c r="N759" s="39">
        <v>19.3</v>
      </c>
      <c r="O759" s="34" t="s">
        <v>147</v>
      </c>
      <c r="P759" s="39">
        <v>53.6</v>
      </c>
      <c r="Q759" s="34" t="s">
        <v>147</v>
      </c>
      <c r="R759" s="39">
        <v>6.8</v>
      </c>
      <c r="S759" s="34" t="s">
        <v>139</v>
      </c>
      <c r="T759" s="35" t="s">
        <v>141</v>
      </c>
      <c r="U759" s="35" t="s">
        <v>1029</v>
      </c>
    </row>
    <row r="760" spans="2:21" ht="12" customHeight="1">
      <c r="B760" s="35" t="s">
        <v>2302</v>
      </c>
      <c r="C760" s="34" t="s">
        <v>2224</v>
      </c>
      <c r="D760" s="35" t="s">
        <v>2303</v>
      </c>
      <c r="E760" s="35" t="s">
        <v>2304</v>
      </c>
      <c r="F760" s="34" t="s">
        <v>146</v>
      </c>
      <c r="G760" s="34" t="s">
        <v>194</v>
      </c>
      <c r="H760" s="35" t="s">
        <v>195</v>
      </c>
      <c r="I760" s="37">
        <v>2.0854900000000001</v>
      </c>
      <c r="J760" s="34" t="s">
        <v>139</v>
      </c>
      <c r="K760" s="39">
        <v>50.6</v>
      </c>
      <c r="L760" s="39">
        <v>6.4</v>
      </c>
      <c r="M760" s="34" t="s">
        <v>140</v>
      </c>
      <c r="N760" s="39">
        <v>11.9</v>
      </c>
      <c r="O760" s="34" t="s">
        <v>139</v>
      </c>
      <c r="P760" s="39">
        <v>29.3</v>
      </c>
      <c r="Q760" s="34" t="s">
        <v>139</v>
      </c>
      <c r="R760" s="34">
        <v>3</v>
      </c>
      <c r="S760" s="34" t="s">
        <v>138</v>
      </c>
      <c r="T760" s="35" t="s">
        <v>141</v>
      </c>
      <c r="U760" s="35" t="s">
        <v>1029</v>
      </c>
    </row>
    <row r="761" spans="2:21" ht="12" customHeight="1">
      <c r="B761" s="33" t="s">
        <v>2305</v>
      </c>
      <c r="C761" s="34" t="s">
        <v>2224</v>
      </c>
      <c r="D761" s="35" t="s">
        <v>2306</v>
      </c>
      <c r="E761" s="35" t="s">
        <v>2307</v>
      </c>
      <c r="F761" s="36" t="s">
        <v>222</v>
      </c>
      <c r="G761" s="34" t="s">
        <v>136</v>
      </c>
      <c r="H761" s="35" t="s">
        <v>192</v>
      </c>
      <c r="I761" s="37">
        <v>2.8967281105990796</v>
      </c>
      <c r="J761" s="36" t="s">
        <v>147</v>
      </c>
      <c r="K761" s="38">
        <v>88.4</v>
      </c>
      <c r="L761" s="39">
        <v>10.1</v>
      </c>
      <c r="M761" s="34" t="s">
        <v>138</v>
      </c>
      <c r="N761" s="39">
        <v>22.3</v>
      </c>
      <c r="O761" s="34" t="s">
        <v>147</v>
      </c>
      <c r="P761" s="39">
        <v>50.7</v>
      </c>
      <c r="Q761" s="34" t="s">
        <v>147</v>
      </c>
      <c r="R761" s="39">
        <v>5.3</v>
      </c>
      <c r="S761" s="34" t="s">
        <v>138</v>
      </c>
      <c r="T761" s="35" t="s">
        <v>148</v>
      </c>
      <c r="U761" s="35" t="s">
        <v>142</v>
      </c>
    </row>
    <row r="762" spans="2:21" ht="12" customHeight="1">
      <c r="B762" s="33" t="s">
        <v>2308</v>
      </c>
      <c r="C762" s="34" t="s">
        <v>2224</v>
      </c>
      <c r="D762" s="35" t="s">
        <v>2309</v>
      </c>
      <c r="E762" s="35" t="s">
        <v>2310</v>
      </c>
      <c r="F762" s="36" t="s">
        <v>222</v>
      </c>
      <c r="G762" s="34" t="s">
        <v>136</v>
      </c>
      <c r="H762" s="35" t="s">
        <v>192</v>
      </c>
      <c r="I762" s="37">
        <v>3.2891336633663371</v>
      </c>
      <c r="J762" s="36" t="s">
        <v>147</v>
      </c>
      <c r="K762" s="38">
        <v>100.2</v>
      </c>
      <c r="L762" s="39">
        <v>12.7</v>
      </c>
      <c r="M762" s="34" t="s">
        <v>147</v>
      </c>
      <c r="N762" s="39">
        <v>25</v>
      </c>
      <c r="O762" s="34" t="s">
        <v>147</v>
      </c>
      <c r="P762" s="39">
        <v>58.7</v>
      </c>
      <c r="Q762" s="34" t="s">
        <v>147</v>
      </c>
      <c r="R762" s="39">
        <v>3.8</v>
      </c>
      <c r="S762" s="34" t="s">
        <v>147</v>
      </c>
      <c r="T762" s="35" t="s">
        <v>170</v>
      </c>
      <c r="U762" s="35" t="s">
        <v>142</v>
      </c>
    </row>
    <row r="763" spans="2:21" ht="12" customHeight="1">
      <c r="B763" s="33" t="s">
        <v>2311</v>
      </c>
      <c r="C763" s="34" t="s">
        <v>2224</v>
      </c>
      <c r="D763" s="35" t="s">
        <v>2312</v>
      </c>
      <c r="E763" s="35" t="s">
        <v>2313</v>
      </c>
      <c r="F763" s="36" t="s">
        <v>222</v>
      </c>
      <c r="G763" s="34" t="s">
        <v>136</v>
      </c>
      <c r="H763" s="35" t="s">
        <v>192</v>
      </c>
      <c r="I763" s="37">
        <v>3.5327686915887888</v>
      </c>
      <c r="J763" s="36" t="s">
        <v>147</v>
      </c>
      <c r="K763" s="38">
        <v>94.8</v>
      </c>
      <c r="L763" s="39">
        <v>9.6</v>
      </c>
      <c r="M763" s="34" t="s">
        <v>138</v>
      </c>
      <c r="N763" s="39">
        <v>24.2</v>
      </c>
      <c r="O763" s="34" t="s">
        <v>147</v>
      </c>
      <c r="P763" s="39">
        <v>53.5</v>
      </c>
      <c r="Q763" s="34" t="s">
        <v>147</v>
      </c>
      <c r="R763" s="39">
        <v>7.5</v>
      </c>
      <c r="S763" s="34" t="s">
        <v>147</v>
      </c>
      <c r="T763" s="35" t="s">
        <v>148</v>
      </c>
      <c r="U763" s="35" t="s">
        <v>142</v>
      </c>
    </row>
    <row r="764" spans="2:21" ht="12" customHeight="1">
      <c r="B764" s="33" t="s">
        <v>2314</v>
      </c>
      <c r="C764" s="34" t="s">
        <v>2224</v>
      </c>
      <c r="D764" s="35" t="s">
        <v>2315</v>
      </c>
      <c r="E764" s="35" t="s">
        <v>2316</v>
      </c>
      <c r="F764" s="36" t="s">
        <v>146</v>
      </c>
      <c r="G764" s="34" t="s">
        <v>136</v>
      </c>
      <c r="H764" s="35" t="s">
        <v>192</v>
      </c>
      <c r="I764" s="37">
        <v>3.1389937106918242</v>
      </c>
      <c r="J764" s="36" t="s">
        <v>138</v>
      </c>
      <c r="K764" s="38">
        <v>63.9</v>
      </c>
      <c r="L764" s="39">
        <v>10.1</v>
      </c>
      <c r="M764" s="34" t="s">
        <v>138</v>
      </c>
      <c r="N764" s="39">
        <v>18.2</v>
      </c>
      <c r="O764" s="34" t="s">
        <v>147</v>
      </c>
      <c r="P764" s="39">
        <v>34.1</v>
      </c>
      <c r="Q764" s="34" t="s">
        <v>138</v>
      </c>
      <c r="R764" s="39">
        <v>1.5</v>
      </c>
      <c r="S764" s="34" t="s">
        <v>147</v>
      </c>
      <c r="T764" s="35" t="s">
        <v>141</v>
      </c>
      <c r="U764" s="35" t="s">
        <v>142</v>
      </c>
    </row>
    <row r="765" spans="2:21" ht="12" customHeight="1">
      <c r="B765" s="35" t="s">
        <v>2314</v>
      </c>
      <c r="C765" s="34" t="s">
        <v>2224</v>
      </c>
      <c r="D765" s="35" t="s">
        <v>2315</v>
      </c>
      <c r="E765" s="35" t="s">
        <v>2316</v>
      </c>
      <c r="F765" s="34" t="s">
        <v>146</v>
      </c>
      <c r="G765" s="34" t="s">
        <v>194</v>
      </c>
      <c r="H765" s="35" t="s">
        <v>195</v>
      </c>
      <c r="I765" s="37">
        <v>2.1009069999999999</v>
      </c>
      <c r="J765" s="34" t="s">
        <v>147</v>
      </c>
      <c r="K765" s="39">
        <v>81.7</v>
      </c>
      <c r="L765" s="39">
        <v>11.7</v>
      </c>
      <c r="M765" s="34" t="s">
        <v>147</v>
      </c>
      <c r="N765" s="39">
        <v>23.1</v>
      </c>
      <c r="O765" s="34" t="s">
        <v>147</v>
      </c>
      <c r="P765" s="39">
        <v>40.9</v>
      </c>
      <c r="Q765" s="34" t="s">
        <v>138</v>
      </c>
      <c r="R765" s="34">
        <v>6</v>
      </c>
      <c r="S765" s="34" t="s">
        <v>223</v>
      </c>
      <c r="T765" s="35" t="s">
        <v>141</v>
      </c>
      <c r="U765" s="35" t="s">
        <v>142</v>
      </c>
    </row>
    <row r="766" spans="2:21" ht="12" customHeight="1">
      <c r="B766" s="33" t="s">
        <v>2317</v>
      </c>
      <c r="C766" s="34" t="s">
        <v>2224</v>
      </c>
      <c r="D766" s="35" t="s">
        <v>2318</v>
      </c>
      <c r="E766" s="35" t="s">
        <v>2319</v>
      </c>
      <c r="F766" s="36" t="s">
        <v>146</v>
      </c>
      <c r="G766" s="34" t="s">
        <v>136</v>
      </c>
      <c r="H766" s="35" t="s">
        <v>192</v>
      </c>
      <c r="I766" s="37">
        <v>2.8424836601307173</v>
      </c>
      <c r="J766" s="36" t="s">
        <v>147</v>
      </c>
      <c r="K766" s="38">
        <v>86.5</v>
      </c>
      <c r="L766" s="39">
        <v>7.8</v>
      </c>
      <c r="M766" s="34" t="s">
        <v>139</v>
      </c>
      <c r="N766" s="39">
        <v>23.3</v>
      </c>
      <c r="O766" s="34" t="s">
        <v>147</v>
      </c>
      <c r="P766" s="39">
        <v>47.9</v>
      </c>
      <c r="Q766" s="34" t="s">
        <v>147</v>
      </c>
      <c r="R766" s="39">
        <v>7.5</v>
      </c>
      <c r="S766" s="34" t="s">
        <v>138</v>
      </c>
      <c r="T766" s="35" t="s">
        <v>141</v>
      </c>
      <c r="U766" s="35" t="s">
        <v>142</v>
      </c>
    </row>
    <row r="767" spans="2:21" ht="12" customHeight="1">
      <c r="B767" s="35" t="s">
        <v>2317</v>
      </c>
      <c r="C767" s="34" t="s">
        <v>2224</v>
      </c>
      <c r="D767" s="35" t="s">
        <v>2318</v>
      </c>
      <c r="E767" s="35" t="s">
        <v>2319</v>
      </c>
      <c r="F767" s="34" t="s">
        <v>146</v>
      </c>
      <c r="G767" s="34" t="s">
        <v>194</v>
      </c>
      <c r="H767" s="35" t="s">
        <v>195</v>
      </c>
      <c r="I767" s="37">
        <v>2.685425</v>
      </c>
      <c r="J767" s="34" t="s">
        <v>139</v>
      </c>
      <c r="K767" s="39">
        <v>44.1</v>
      </c>
      <c r="L767" s="39">
        <v>6.3</v>
      </c>
      <c r="M767" s="34" t="s">
        <v>140</v>
      </c>
      <c r="N767" s="39">
        <v>8.8000000000000007</v>
      </c>
      <c r="O767" s="34" t="s">
        <v>159</v>
      </c>
      <c r="P767" s="39">
        <v>28</v>
      </c>
      <c r="Q767" s="34" t="s">
        <v>139</v>
      </c>
      <c r="R767" s="34">
        <v>1</v>
      </c>
      <c r="S767" s="34" t="s">
        <v>140</v>
      </c>
      <c r="T767" s="35" t="s">
        <v>141</v>
      </c>
      <c r="U767" s="35" t="s">
        <v>142</v>
      </c>
    </row>
    <row r="768" spans="2:21" ht="12" customHeight="1">
      <c r="B768" s="33" t="s">
        <v>2320</v>
      </c>
      <c r="C768" s="34" t="s">
        <v>2224</v>
      </c>
      <c r="D768" s="35" t="s">
        <v>2321</v>
      </c>
      <c r="E768" s="35" t="s">
        <v>2322</v>
      </c>
      <c r="F768" s="36" t="s">
        <v>222</v>
      </c>
      <c r="G768" s="34" t="s">
        <v>136</v>
      </c>
      <c r="H768" s="35" t="s">
        <v>192</v>
      </c>
      <c r="I768" s="37">
        <v>2.8553597122302166</v>
      </c>
      <c r="J768" s="36" t="s">
        <v>147</v>
      </c>
      <c r="K768" s="38">
        <v>80.400000000000006</v>
      </c>
      <c r="L768" s="39">
        <v>9.1</v>
      </c>
      <c r="M768" s="34" t="s">
        <v>138</v>
      </c>
      <c r="N768" s="39">
        <v>23.8</v>
      </c>
      <c r="O768" s="34" t="s">
        <v>147</v>
      </c>
      <c r="P768" s="39">
        <v>43</v>
      </c>
      <c r="Q768" s="34" t="s">
        <v>147</v>
      </c>
      <c r="R768" s="39">
        <v>4.5</v>
      </c>
      <c r="S768" s="34" t="s">
        <v>147</v>
      </c>
      <c r="T768" s="35" t="s">
        <v>141</v>
      </c>
      <c r="U768" s="35" t="s">
        <v>142</v>
      </c>
    </row>
    <row r="769" spans="2:21" ht="12" customHeight="1">
      <c r="B769" s="35" t="s">
        <v>2320</v>
      </c>
      <c r="C769" s="34" t="s">
        <v>2224</v>
      </c>
      <c r="D769" s="35" t="s">
        <v>2321</v>
      </c>
      <c r="E769" s="35" t="s">
        <v>2322</v>
      </c>
      <c r="F769" s="34" t="s">
        <v>222</v>
      </c>
      <c r="G769" s="34" t="s">
        <v>194</v>
      </c>
      <c r="H769" s="35" t="s">
        <v>195</v>
      </c>
      <c r="I769" s="37">
        <v>2.5064820000000001</v>
      </c>
      <c r="J769" s="34" t="s">
        <v>139</v>
      </c>
      <c r="K769" s="39">
        <v>48.3</v>
      </c>
      <c r="L769" s="39">
        <v>6.2</v>
      </c>
      <c r="M769" s="34" t="s">
        <v>140</v>
      </c>
      <c r="N769" s="39">
        <v>11.2</v>
      </c>
      <c r="O769" s="34" t="s">
        <v>139</v>
      </c>
      <c r="P769" s="39">
        <v>24.9</v>
      </c>
      <c r="Q769" s="34" t="s">
        <v>140</v>
      </c>
      <c r="R769" s="34">
        <v>6</v>
      </c>
      <c r="S769" s="34" t="s">
        <v>139</v>
      </c>
      <c r="T769" s="35" t="s">
        <v>141</v>
      </c>
      <c r="U769" s="35" t="s">
        <v>142</v>
      </c>
    </row>
    <row r="770" spans="2:21" ht="12" customHeight="1">
      <c r="B770" s="33" t="s">
        <v>2323</v>
      </c>
      <c r="C770" s="34" t="s">
        <v>2224</v>
      </c>
      <c r="D770" s="35" t="s">
        <v>2324</v>
      </c>
      <c r="E770" s="35" t="s">
        <v>2325</v>
      </c>
      <c r="F770" s="36" t="s">
        <v>222</v>
      </c>
      <c r="G770" s="34" t="s">
        <v>136</v>
      </c>
      <c r="H770" s="35" t="s">
        <v>192</v>
      </c>
      <c r="I770" s="37">
        <v>2.9744174757281554</v>
      </c>
      <c r="J770" s="36" t="s">
        <v>147</v>
      </c>
      <c r="K770" s="38">
        <v>69.5</v>
      </c>
      <c r="L770" s="39">
        <v>7.7</v>
      </c>
      <c r="M770" s="34" t="s">
        <v>139</v>
      </c>
      <c r="N770" s="39">
        <v>25</v>
      </c>
      <c r="O770" s="34" t="s">
        <v>147</v>
      </c>
      <c r="P770" s="39">
        <v>35.299999999999997</v>
      </c>
      <c r="Q770" s="34" t="s">
        <v>138</v>
      </c>
      <c r="R770" s="39">
        <v>1.5</v>
      </c>
      <c r="S770" s="34" t="s">
        <v>138</v>
      </c>
      <c r="T770" s="35" t="s">
        <v>148</v>
      </c>
      <c r="U770" s="35" t="s">
        <v>142</v>
      </c>
    </row>
    <row r="771" spans="2:21" ht="12" customHeight="1">
      <c r="B771" s="35" t="s">
        <v>2323</v>
      </c>
      <c r="C771" s="34" t="s">
        <v>2224</v>
      </c>
      <c r="D771" s="35" t="s">
        <v>2324</v>
      </c>
      <c r="E771" s="35" t="s">
        <v>2325</v>
      </c>
      <c r="F771" s="34" t="s">
        <v>222</v>
      </c>
      <c r="G771" s="34" t="s">
        <v>194</v>
      </c>
      <c r="H771" s="35" t="s">
        <v>195</v>
      </c>
      <c r="I771" s="37">
        <v>2.2878370000000001</v>
      </c>
      <c r="J771" s="34" t="s">
        <v>138</v>
      </c>
      <c r="K771" s="39">
        <v>56.1</v>
      </c>
      <c r="L771" s="39">
        <v>9.1</v>
      </c>
      <c r="M771" s="34" t="s">
        <v>138</v>
      </c>
      <c r="N771" s="39">
        <v>13.7</v>
      </c>
      <c r="O771" s="34" t="s">
        <v>138</v>
      </c>
      <c r="P771" s="39">
        <v>29.3</v>
      </c>
      <c r="Q771" s="34" t="s">
        <v>139</v>
      </c>
      <c r="R771" s="34">
        <v>4</v>
      </c>
      <c r="S771" s="34" t="s">
        <v>138</v>
      </c>
      <c r="T771" s="35" t="s">
        <v>148</v>
      </c>
      <c r="U771" s="35" t="s">
        <v>142</v>
      </c>
    </row>
    <row r="772" spans="2:21" ht="12" customHeight="1">
      <c r="B772" s="33" t="s">
        <v>2326</v>
      </c>
      <c r="C772" s="34" t="s">
        <v>2224</v>
      </c>
      <c r="D772" s="35" t="s">
        <v>2327</v>
      </c>
      <c r="E772" s="35" t="s">
        <v>2328</v>
      </c>
      <c r="F772" s="36" t="s">
        <v>222</v>
      </c>
      <c r="G772" s="34" t="s">
        <v>136</v>
      </c>
      <c r="H772" s="35" t="s">
        <v>192</v>
      </c>
      <c r="I772" s="37">
        <v>3.0105925925925923</v>
      </c>
      <c r="J772" s="36" t="s">
        <v>147</v>
      </c>
      <c r="K772" s="38">
        <v>84.5</v>
      </c>
      <c r="L772" s="39">
        <v>7.7</v>
      </c>
      <c r="M772" s="34" t="s">
        <v>139</v>
      </c>
      <c r="N772" s="39">
        <v>22.8</v>
      </c>
      <c r="O772" s="34" t="s">
        <v>147</v>
      </c>
      <c r="P772" s="39">
        <v>47.2</v>
      </c>
      <c r="Q772" s="34" t="s">
        <v>147</v>
      </c>
      <c r="R772" s="39">
        <v>6.8</v>
      </c>
      <c r="S772" s="34" t="s">
        <v>139</v>
      </c>
      <c r="T772" s="35" t="s">
        <v>141</v>
      </c>
      <c r="U772" s="35" t="s">
        <v>228</v>
      </c>
    </row>
    <row r="773" spans="2:21" ht="12" customHeight="1">
      <c r="B773" s="35" t="s">
        <v>2326</v>
      </c>
      <c r="C773" s="34" t="s">
        <v>2224</v>
      </c>
      <c r="D773" s="35" t="s">
        <v>2327</v>
      </c>
      <c r="E773" s="35" t="s">
        <v>2328</v>
      </c>
      <c r="F773" s="34" t="s">
        <v>222</v>
      </c>
      <c r="G773" s="34" t="s">
        <v>194</v>
      </c>
      <c r="H773" s="35" t="s">
        <v>195</v>
      </c>
      <c r="I773" s="37">
        <v>2.2332239999999999</v>
      </c>
      <c r="J773" s="34" t="s">
        <v>147</v>
      </c>
      <c r="K773" s="39">
        <v>70.900000000000006</v>
      </c>
      <c r="L773" s="39">
        <v>7.7</v>
      </c>
      <c r="M773" s="34" t="s">
        <v>139</v>
      </c>
      <c r="N773" s="39">
        <v>16.100000000000001</v>
      </c>
      <c r="O773" s="34" t="s">
        <v>138</v>
      </c>
      <c r="P773" s="39">
        <v>42.1</v>
      </c>
      <c r="Q773" s="34" t="s">
        <v>147</v>
      </c>
      <c r="R773" s="34">
        <v>5</v>
      </c>
      <c r="S773" s="34" t="s">
        <v>138</v>
      </c>
      <c r="T773" s="35" t="s">
        <v>141</v>
      </c>
      <c r="U773" s="35" t="s">
        <v>228</v>
      </c>
    </row>
    <row r="774" spans="2:21" ht="12" customHeight="1">
      <c r="B774" s="35" t="s">
        <v>2329</v>
      </c>
      <c r="C774" s="34" t="s">
        <v>2224</v>
      </c>
      <c r="D774" s="35" t="s">
        <v>2330</v>
      </c>
      <c r="E774" s="35" t="s">
        <v>2331</v>
      </c>
      <c r="F774" s="34" t="s">
        <v>222</v>
      </c>
      <c r="G774" s="34" t="s">
        <v>194</v>
      </c>
      <c r="H774" s="35" t="s">
        <v>195</v>
      </c>
      <c r="I774" s="37">
        <v>1.962291</v>
      </c>
      <c r="J774" s="34" t="s">
        <v>147</v>
      </c>
      <c r="K774" s="39">
        <v>89.6</v>
      </c>
      <c r="L774" s="39">
        <v>10.3</v>
      </c>
      <c r="M774" s="34" t="s">
        <v>138</v>
      </c>
      <c r="N774" s="39">
        <v>16.3</v>
      </c>
      <c r="O774" s="34" t="s">
        <v>138</v>
      </c>
      <c r="P774" s="39">
        <v>53</v>
      </c>
      <c r="Q774" s="34" t="s">
        <v>147</v>
      </c>
      <c r="R774" s="34">
        <v>10</v>
      </c>
      <c r="S774" s="34" t="s">
        <v>138</v>
      </c>
      <c r="T774" s="35" t="s">
        <v>148</v>
      </c>
      <c r="U774" s="35" t="s">
        <v>564</v>
      </c>
    </row>
    <row r="775" spans="2:21" ht="12" customHeight="1">
      <c r="B775" s="35" t="s">
        <v>2332</v>
      </c>
      <c r="C775" s="34" t="s">
        <v>2224</v>
      </c>
      <c r="D775" s="35" t="s">
        <v>2333</v>
      </c>
      <c r="E775" s="35" t="s">
        <v>2334</v>
      </c>
      <c r="F775" s="34" t="s">
        <v>222</v>
      </c>
      <c r="G775" s="34" t="s">
        <v>194</v>
      </c>
      <c r="H775" s="35" t="s">
        <v>195</v>
      </c>
      <c r="I775" s="37">
        <v>1.820943</v>
      </c>
      <c r="J775" s="34" t="s">
        <v>138</v>
      </c>
      <c r="K775" s="39">
        <v>58</v>
      </c>
      <c r="L775" s="39">
        <v>7.5</v>
      </c>
      <c r="M775" s="34" t="s">
        <v>139</v>
      </c>
      <c r="N775" s="39">
        <v>15.9</v>
      </c>
      <c r="O775" s="34" t="s">
        <v>138</v>
      </c>
      <c r="P775" s="39">
        <v>31.6</v>
      </c>
      <c r="Q775" s="34" t="s">
        <v>139</v>
      </c>
      <c r="R775" s="34">
        <v>3</v>
      </c>
      <c r="S775" s="34" t="s">
        <v>139</v>
      </c>
      <c r="T775" s="35" t="s">
        <v>141</v>
      </c>
      <c r="U775" s="35" t="s">
        <v>2335</v>
      </c>
    </row>
    <row r="776" spans="2:21" ht="12" customHeight="1">
      <c r="B776" s="35" t="s">
        <v>2336</v>
      </c>
      <c r="C776" s="34" t="s">
        <v>2224</v>
      </c>
      <c r="D776" s="35" t="s">
        <v>2337</v>
      </c>
      <c r="E776" s="35" t="s">
        <v>2338</v>
      </c>
      <c r="F776" s="34" t="s">
        <v>222</v>
      </c>
      <c r="G776" s="34" t="s">
        <v>194</v>
      </c>
      <c r="H776" s="35" t="s">
        <v>195</v>
      </c>
      <c r="I776" s="37">
        <v>2.149232</v>
      </c>
      <c r="J776" s="34" t="s">
        <v>140</v>
      </c>
      <c r="K776" s="39">
        <v>43.1</v>
      </c>
      <c r="L776" s="39">
        <v>7.2</v>
      </c>
      <c r="M776" s="34" t="s">
        <v>139</v>
      </c>
      <c r="N776" s="39">
        <v>9.3000000000000007</v>
      </c>
      <c r="O776" s="34" t="s">
        <v>140</v>
      </c>
      <c r="P776" s="39">
        <v>26.6</v>
      </c>
      <c r="Q776" s="34" t="s">
        <v>139</v>
      </c>
      <c r="R776" s="34">
        <v>0</v>
      </c>
      <c r="S776" s="34" t="s">
        <v>139</v>
      </c>
      <c r="T776" s="35" t="s">
        <v>813</v>
      </c>
      <c r="U776" s="35" t="s">
        <v>778</v>
      </c>
    </row>
    <row r="777" spans="2:21" ht="12" customHeight="1">
      <c r="B777" s="35" t="s">
        <v>2339</v>
      </c>
      <c r="C777" s="34" t="s">
        <v>2224</v>
      </c>
      <c r="D777" s="35" t="s">
        <v>2340</v>
      </c>
      <c r="E777" s="35" t="s">
        <v>2341</v>
      </c>
      <c r="F777" s="34" t="s">
        <v>146</v>
      </c>
      <c r="G777" s="34" t="s">
        <v>194</v>
      </c>
      <c r="H777" s="35" t="s">
        <v>195</v>
      </c>
      <c r="I777" s="37">
        <v>2.7240410000000002</v>
      </c>
      <c r="J777" s="34" t="s">
        <v>138</v>
      </c>
      <c r="K777" s="39">
        <v>57.5</v>
      </c>
      <c r="L777" s="39">
        <v>9.6999999999999993</v>
      </c>
      <c r="M777" s="34" t="s">
        <v>138</v>
      </c>
      <c r="N777" s="39">
        <v>13.2</v>
      </c>
      <c r="O777" s="34" t="s">
        <v>139</v>
      </c>
      <c r="P777" s="39">
        <v>31.6</v>
      </c>
      <c r="Q777" s="34" t="s">
        <v>139</v>
      </c>
      <c r="R777" s="34">
        <v>3</v>
      </c>
      <c r="S777" s="34" t="s">
        <v>138</v>
      </c>
      <c r="T777" s="35" t="s">
        <v>141</v>
      </c>
      <c r="U777" s="35" t="s">
        <v>142</v>
      </c>
    </row>
    <row r="778" spans="2:21" ht="12" customHeight="1">
      <c r="B778" s="33" t="s">
        <v>2342</v>
      </c>
      <c r="C778" s="34" t="s">
        <v>2224</v>
      </c>
      <c r="D778" s="35" t="s">
        <v>2343</v>
      </c>
      <c r="E778" s="35" t="s">
        <v>2344</v>
      </c>
      <c r="F778" s="36" t="s">
        <v>222</v>
      </c>
      <c r="G778" s="34" t="s">
        <v>136</v>
      </c>
      <c r="H778" s="35" t="s">
        <v>192</v>
      </c>
      <c r="I778" s="37">
        <v>3.3020909090909099</v>
      </c>
      <c r="J778" s="36" t="s">
        <v>147</v>
      </c>
      <c r="K778" s="38">
        <v>83.7</v>
      </c>
      <c r="L778" s="39">
        <v>9.5</v>
      </c>
      <c r="M778" s="34" t="s">
        <v>138</v>
      </c>
      <c r="N778" s="39">
        <v>21.7</v>
      </c>
      <c r="O778" s="34" t="s">
        <v>147</v>
      </c>
      <c r="P778" s="39">
        <v>45.7</v>
      </c>
      <c r="Q778" s="34" t="s">
        <v>147</v>
      </c>
      <c r="R778" s="39">
        <v>6.8</v>
      </c>
      <c r="S778" s="34" t="s">
        <v>138</v>
      </c>
      <c r="T778" s="35" t="s">
        <v>148</v>
      </c>
      <c r="U778" s="35" t="s">
        <v>142</v>
      </c>
    </row>
    <row r="779" spans="2:21" ht="12" customHeight="1">
      <c r="B779" s="33" t="s">
        <v>2345</v>
      </c>
      <c r="C779" s="34" t="s">
        <v>2346</v>
      </c>
      <c r="D779" s="35" t="s">
        <v>2347</v>
      </c>
      <c r="E779" s="35" t="s">
        <v>2348</v>
      </c>
      <c r="F779" s="36" t="s">
        <v>222</v>
      </c>
      <c r="G779" s="34" t="s">
        <v>136</v>
      </c>
      <c r="H779" s="35" t="s">
        <v>137</v>
      </c>
      <c r="I779" s="37">
        <v>58.603366336633663</v>
      </c>
      <c r="J779" s="36" t="s">
        <v>147</v>
      </c>
      <c r="K779" s="38">
        <v>76.400000000000006</v>
      </c>
      <c r="L779" s="39">
        <v>7.1</v>
      </c>
      <c r="M779" s="34" t="s">
        <v>139</v>
      </c>
      <c r="N779" s="39">
        <v>20.9</v>
      </c>
      <c r="O779" s="34" t="s">
        <v>147</v>
      </c>
      <c r="P779" s="39">
        <v>44.6</v>
      </c>
      <c r="Q779" s="34" t="s">
        <v>147</v>
      </c>
      <c r="R779" s="39">
        <v>3.8</v>
      </c>
      <c r="S779" s="34" t="s">
        <v>147</v>
      </c>
      <c r="T779" s="35" t="s">
        <v>148</v>
      </c>
      <c r="U779" s="35" t="s">
        <v>142</v>
      </c>
    </row>
    <row r="780" spans="2:21" ht="12" customHeight="1">
      <c r="B780" s="33" t="s">
        <v>2349</v>
      </c>
      <c r="C780" s="34" t="s">
        <v>2346</v>
      </c>
      <c r="D780" s="35" t="s">
        <v>2350</v>
      </c>
      <c r="E780" s="35" t="s">
        <v>2351</v>
      </c>
      <c r="F780" s="36" t="s">
        <v>146</v>
      </c>
      <c r="G780" s="34" t="s">
        <v>136</v>
      </c>
      <c r="H780" s="35" t="s">
        <v>137</v>
      </c>
      <c r="I780" s="37">
        <v>54.362542113323123</v>
      </c>
      <c r="J780" s="36" t="s">
        <v>138</v>
      </c>
      <c r="K780" s="38">
        <v>62.9</v>
      </c>
      <c r="L780" s="39">
        <v>12.8</v>
      </c>
      <c r="M780" s="34" t="s">
        <v>147</v>
      </c>
      <c r="N780" s="39">
        <v>20.9</v>
      </c>
      <c r="O780" s="34" t="s">
        <v>147</v>
      </c>
      <c r="P780" s="39">
        <v>27.7</v>
      </c>
      <c r="Q780" s="34" t="s">
        <v>139</v>
      </c>
      <c r="R780" s="39">
        <v>1.5</v>
      </c>
      <c r="S780" s="34" t="s">
        <v>147</v>
      </c>
      <c r="T780" s="35" t="s">
        <v>148</v>
      </c>
      <c r="U780" s="35" t="s">
        <v>142</v>
      </c>
    </row>
    <row r="781" spans="2:21" ht="12" customHeight="1">
      <c r="B781" s="33" t="s">
        <v>2352</v>
      </c>
      <c r="C781" s="34" t="s">
        <v>2346</v>
      </c>
      <c r="D781" s="35" t="s">
        <v>2353</v>
      </c>
      <c r="E781" s="35" t="s">
        <v>2354</v>
      </c>
      <c r="F781" s="36" t="s">
        <v>222</v>
      </c>
      <c r="G781" s="34" t="s">
        <v>136</v>
      </c>
      <c r="H781" s="35" t="s">
        <v>137</v>
      </c>
      <c r="I781" s="37">
        <v>61.3552380952381</v>
      </c>
      <c r="J781" s="36" t="s">
        <v>147</v>
      </c>
      <c r="K781" s="38">
        <v>73.099999999999994</v>
      </c>
      <c r="L781" s="39">
        <v>6.8</v>
      </c>
      <c r="M781" s="34" t="s">
        <v>139</v>
      </c>
      <c r="N781" s="39">
        <v>16.7</v>
      </c>
      <c r="O781" s="34" t="s">
        <v>138</v>
      </c>
      <c r="P781" s="39">
        <v>45.1</v>
      </c>
      <c r="Q781" s="34" t="s">
        <v>147</v>
      </c>
      <c r="R781" s="39">
        <v>4.5</v>
      </c>
      <c r="S781" s="34" t="s">
        <v>138</v>
      </c>
      <c r="T781" s="35" t="s">
        <v>170</v>
      </c>
      <c r="U781" s="35" t="s">
        <v>142</v>
      </c>
    </row>
    <row r="782" spans="2:21" ht="12" customHeight="1">
      <c r="B782" s="33" t="s">
        <v>2355</v>
      </c>
      <c r="C782" s="34" t="s">
        <v>2346</v>
      </c>
      <c r="D782" s="35" t="s">
        <v>2356</v>
      </c>
      <c r="E782" s="35" t="s">
        <v>2357</v>
      </c>
      <c r="F782" s="36" t="s">
        <v>222</v>
      </c>
      <c r="G782" s="34" t="s">
        <v>136</v>
      </c>
      <c r="H782" s="35" t="s">
        <v>137</v>
      </c>
      <c r="I782" s="37">
        <v>58.333551912568304</v>
      </c>
      <c r="J782" s="36" t="s">
        <v>147</v>
      </c>
      <c r="K782" s="38">
        <v>77</v>
      </c>
      <c r="L782" s="39">
        <v>10.3</v>
      </c>
      <c r="M782" s="34" t="s">
        <v>147</v>
      </c>
      <c r="N782" s="39">
        <v>21.3</v>
      </c>
      <c r="O782" s="34" t="s">
        <v>147</v>
      </c>
      <c r="P782" s="39">
        <v>43.1</v>
      </c>
      <c r="Q782" s="34" t="s">
        <v>147</v>
      </c>
      <c r="R782" s="39">
        <v>2.2999999999999998</v>
      </c>
      <c r="S782" s="34" t="s">
        <v>138</v>
      </c>
      <c r="T782" s="35" t="s">
        <v>148</v>
      </c>
      <c r="U782" s="35" t="s">
        <v>142</v>
      </c>
    </row>
    <row r="783" spans="2:21" ht="12" customHeight="1">
      <c r="B783" s="33" t="s">
        <v>2358</v>
      </c>
      <c r="C783" s="34" t="s">
        <v>2346</v>
      </c>
      <c r="D783" s="35" t="s">
        <v>2359</v>
      </c>
      <c r="E783" s="35" t="s">
        <v>2360</v>
      </c>
      <c r="F783" s="36" t="s">
        <v>222</v>
      </c>
      <c r="G783" s="34" t="s">
        <v>136</v>
      </c>
      <c r="H783" s="35" t="s">
        <v>137</v>
      </c>
      <c r="I783" s="37">
        <v>58.369090909090907</v>
      </c>
      <c r="J783" s="36" t="s">
        <v>140</v>
      </c>
      <c r="K783" s="38">
        <v>41.9</v>
      </c>
      <c r="L783" s="39">
        <v>12.6</v>
      </c>
      <c r="M783" s="34" t="s">
        <v>147</v>
      </c>
      <c r="N783" s="39">
        <v>11.7</v>
      </c>
      <c r="O783" s="34" t="s">
        <v>139</v>
      </c>
      <c r="P783" s="39">
        <v>17.600000000000001</v>
      </c>
      <c r="Q783" s="34" t="s">
        <v>159</v>
      </c>
      <c r="R783" s="39">
        <v>0</v>
      </c>
      <c r="S783" s="34" t="s">
        <v>138</v>
      </c>
      <c r="T783" s="35" t="s">
        <v>170</v>
      </c>
      <c r="U783" s="35" t="s">
        <v>142</v>
      </c>
    </row>
    <row r="784" spans="2:21" ht="12" customHeight="1">
      <c r="B784" s="33" t="s">
        <v>2361</v>
      </c>
      <c r="C784" s="34" t="s">
        <v>2346</v>
      </c>
      <c r="D784" s="35" t="s">
        <v>2362</v>
      </c>
      <c r="E784" s="35" t="s">
        <v>2363</v>
      </c>
      <c r="F784" s="36" t="s">
        <v>222</v>
      </c>
      <c r="G784" s="34" t="s">
        <v>136</v>
      </c>
      <c r="H784" s="35" t="s">
        <v>192</v>
      </c>
      <c r="I784" s="37">
        <v>2.8014018691588798</v>
      </c>
      <c r="J784" s="36" t="s">
        <v>147</v>
      </c>
      <c r="K784" s="38">
        <v>76.8</v>
      </c>
      <c r="L784" s="39">
        <v>11.3</v>
      </c>
      <c r="M784" s="34" t="s">
        <v>147</v>
      </c>
      <c r="N784" s="39">
        <v>25</v>
      </c>
      <c r="O784" s="34" t="s">
        <v>147</v>
      </c>
      <c r="P784" s="39">
        <v>36.700000000000003</v>
      </c>
      <c r="Q784" s="34" t="s">
        <v>138</v>
      </c>
      <c r="R784" s="39">
        <v>3.8</v>
      </c>
      <c r="S784" s="34" t="s">
        <v>147</v>
      </c>
      <c r="T784" s="35" t="s">
        <v>170</v>
      </c>
      <c r="U784" s="35" t="s">
        <v>142</v>
      </c>
    </row>
    <row r="785" spans="2:21" ht="12" customHeight="1">
      <c r="B785" s="33" t="s">
        <v>2364</v>
      </c>
      <c r="C785" s="34" t="s">
        <v>2346</v>
      </c>
      <c r="D785" s="35" t="s">
        <v>2365</v>
      </c>
      <c r="E785" s="35" t="s">
        <v>2366</v>
      </c>
      <c r="F785" s="36" t="s">
        <v>222</v>
      </c>
      <c r="G785" s="34" t="s">
        <v>136</v>
      </c>
      <c r="H785" s="35" t="s">
        <v>137</v>
      </c>
      <c r="I785" s="37">
        <v>61.457630853994488</v>
      </c>
      <c r="J785" s="36" t="s">
        <v>147</v>
      </c>
      <c r="K785" s="38">
        <v>91.6</v>
      </c>
      <c r="L785" s="39">
        <v>12.5</v>
      </c>
      <c r="M785" s="34" t="s">
        <v>147</v>
      </c>
      <c r="N785" s="39">
        <v>17.2</v>
      </c>
      <c r="O785" s="34" t="s">
        <v>147</v>
      </c>
      <c r="P785" s="39">
        <v>57.4</v>
      </c>
      <c r="Q785" s="34" t="s">
        <v>147</v>
      </c>
      <c r="R785" s="39">
        <v>4.5</v>
      </c>
      <c r="S785" s="34" t="s">
        <v>138</v>
      </c>
      <c r="T785" s="35" t="s">
        <v>148</v>
      </c>
      <c r="U785" s="35" t="s">
        <v>142</v>
      </c>
    </row>
    <row r="786" spans="2:21" ht="12" customHeight="1">
      <c r="B786" s="33" t="s">
        <v>2367</v>
      </c>
      <c r="C786" s="34" t="s">
        <v>2346</v>
      </c>
      <c r="D786" s="35" t="s">
        <v>2368</v>
      </c>
      <c r="E786" s="35" t="s">
        <v>2369</v>
      </c>
      <c r="F786" s="36" t="s">
        <v>222</v>
      </c>
      <c r="G786" s="34" t="s">
        <v>136</v>
      </c>
      <c r="H786" s="35" t="s">
        <v>192</v>
      </c>
      <c r="I786" s="37">
        <v>2.7878688524590158</v>
      </c>
      <c r="J786" s="36" t="s">
        <v>147</v>
      </c>
      <c r="K786" s="38">
        <v>72.400000000000006</v>
      </c>
      <c r="L786" s="39">
        <v>13.2</v>
      </c>
      <c r="M786" s="34" t="s">
        <v>147</v>
      </c>
      <c r="N786" s="39">
        <v>22.6</v>
      </c>
      <c r="O786" s="34" t="s">
        <v>147</v>
      </c>
      <c r="P786" s="39">
        <v>34.299999999999997</v>
      </c>
      <c r="Q786" s="34" t="s">
        <v>138</v>
      </c>
      <c r="R786" s="39">
        <v>2.2999999999999998</v>
      </c>
      <c r="S786" s="34" t="s">
        <v>138</v>
      </c>
      <c r="T786" s="35" t="s">
        <v>148</v>
      </c>
      <c r="U786" s="35" t="s">
        <v>142</v>
      </c>
    </row>
    <row r="787" spans="2:21" ht="12" customHeight="1">
      <c r="B787" s="33" t="s">
        <v>2370</v>
      </c>
      <c r="C787" s="34" t="s">
        <v>2346</v>
      </c>
      <c r="D787" s="35" t="s">
        <v>2371</v>
      </c>
      <c r="E787" s="35" t="s">
        <v>2372</v>
      </c>
      <c r="F787" s="36" t="s">
        <v>602</v>
      </c>
      <c r="G787" s="34" t="s">
        <v>136</v>
      </c>
      <c r="H787" s="35" t="s">
        <v>137</v>
      </c>
      <c r="I787" s="37">
        <v>60.33643564356435</v>
      </c>
      <c r="J787" s="36" t="s">
        <v>147</v>
      </c>
      <c r="K787" s="38">
        <v>68.5</v>
      </c>
      <c r="L787" s="39">
        <v>11</v>
      </c>
      <c r="M787" s="34" t="s">
        <v>147</v>
      </c>
      <c r="N787" s="39">
        <v>17.600000000000001</v>
      </c>
      <c r="O787" s="34" t="s">
        <v>147</v>
      </c>
      <c r="P787" s="39">
        <v>37.6</v>
      </c>
      <c r="Q787" s="34" t="s">
        <v>138</v>
      </c>
      <c r="R787" s="39">
        <v>2.2999999999999998</v>
      </c>
      <c r="S787" s="34" t="s">
        <v>147</v>
      </c>
      <c r="T787" s="35" t="s">
        <v>148</v>
      </c>
      <c r="U787" s="35" t="s">
        <v>142</v>
      </c>
    </row>
    <row r="788" spans="2:21" ht="12" customHeight="1">
      <c r="B788" s="33" t="s">
        <v>2373</v>
      </c>
      <c r="C788" s="34" t="s">
        <v>2346</v>
      </c>
      <c r="D788" s="35" t="s">
        <v>2374</v>
      </c>
      <c r="E788" s="35" t="s">
        <v>2375</v>
      </c>
      <c r="F788" s="36" t="s">
        <v>222</v>
      </c>
      <c r="G788" s="34" t="s">
        <v>136</v>
      </c>
      <c r="H788" s="35" t="s">
        <v>137</v>
      </c>
      <c r="I788" s="37">
        <v>65.016786632390733</v>
      </c>
      <c r="J788" s="36" t="s">
        <v>147</v>
      </c>
      <c r="K788" s="38">
        <v>89.2</v>
      </c>
      <c r="L788" s="39">
        <v>9.1999999999999993</v>
      </c>
      <c r="M788" s="34" t="s">
        <v>138</v>
      </c>
      <c r="N788" s="39">
        <v>22</v>
      </c>
      <c r="O788" s="34" t="s">
        <v>147</v>
      </c>
      <c r="P788" s="39">
        <v>53.5</v>
      </c>
      <c r="Q788" s="34" t="s">
        <v>147</v>
      </c>
      <c r="R788" s="39">
        <v>4.5</v>
      </c>
      <c r="S788" s="34" t="s">
        <v>147</v>
      </c>
      <c r="T788" s="35" t="s">
        <v>170</v>
      </c>
      <c r="U788" s="35" t="s">
        <v>142</v>
      </c>
    </row>
    <row r="789" spans="2:21" ht="12" customHeight="1">
      <c r="B789" s="33" t="s">
        <v>2376</v>
      </c>
      <c r="C789" s="34" t="s">
        <v>2346</v>
      </c>
      <c r="D789" s="35" t="s">
        <v>2377</v>
      </c>
      <c r="E789" s="35" t="s">
        <v>2378</v>
      </c>
      <c r="F789" s="36" t="s">
        <v>222</v>
      </c>
      <c r="G789" s="34" t="s">
        <v>136</v>
      </c>
      <c r="H789" s="35" t="s">
        <v>137</v>
      </c>
      <c r="I789" s="37">
        <v>60.731136363636359</v>
      </c>
      <c r="J789" s="36" t="s">
        <v>147</v>
      </c>
      <c r="K789" s="38">
        <v>102.1</v>
      </c>
      <c r="L789" s="39">
        <v>11.1</v>
      </c>
      <c r="M789" s="34" t="s">
        <v>147</v>
      </c>
      <c r="N789" s="39">
        <v>25</v>
      </c>
      <c r="O789" s="34" t="s">
        <v>147</v>
      </c>
      <c r="P789" s="39">
        <v>60</v>
      </c>
      <c r="Q789" s="34" t="s">
        <v>147</v>
      </c>
      <c r="R789" s="39">
        <v>6</v>
      </c>
      <c r="S789" s="34" t="s">
        <v>147</v>
      </c>
      <c r="T789" s="35" t="s">
        <v>148</v>
      </c>
      <c r="U789" s="35" t="s">
        <v>142</v>
      </c>
    </row>
    <row r="790" spans="2:21" ht="12" customHeight="1">
      <c r="B790" s="33" t="s">
        <v>2379</v>
      </c>
      <c r="C790" s="34" t="s">
        <v>2346</v>
      </c>
      <c r="D790" s="35" t="s">
        <v>2380</v>
      </c>
      <c r="E790" s="35" t="s">
        <v>2381</v>
      </c>
      <c r="F790" s="36" t="s">
        <v>222</v>
      </c>
      <c r="G790" s="34" t="s">
        <v>136</v>
      </c>
      <c r="H790" s="35" t="s">
        <v>192</v>
      </c>
      <c r="I790" s="37">
        <v>2.8167156862745095</v>
      </c>
      <c r="J790" s="36" t="s">
        <v>147</v>
      </c>
      <c r="K790" s="38">
        <v>77.099999999999994</v>
      </c>
      <c r="L790" s="39">
        <v>9.3000000000000007</v>
      </c>
      <c r="M790" s="34" t="s">
        <v>138</v>
      </c>
      <c r="N790" s="39">
        <v>24.5</v>
      </c>
      <c r="O790" s="34" t="s">
        <v>147</v>
      </c>
      <c r="P790" s="39">
        <v>36.5</v>
      </c>
      <c r="Q790" s="34" t="s">
        <v>138</v>
      </c>
      <c r="R790" s="39">
        <v>6.8</v>
      </c>
      <c r="S790" s="34" t="s">
        <v>147</v>
      </c>
      <c r="T790" s="35" t="s">
        <v>170</v>
      </c>
      <c r="U790" s="35" t="s">
        <v>871</v>
      </c>
    </row>
    <row r="791" spans="2:21" ht="12" customHeight="1">
      <c r="B791" s="33" t="s">
        <v>2382</v>
      </c>
      <c r="C791" s="34" t="s">
        <v>2346</v>
      </c>
      <c r="D791" s="35" t="s">
        <v>2383</v>
      </c>
      <c r="E791" s="35" t="s">
        <v>2384</v>
      </c>
      <c r="F791" s="36" t="s">
        <v>222</v>
      </c>
      <c r="G791" s="34" t="s">
        <v>136</v>
      </c>
      <c r="H791" s="35" t="s">
        <v>155</v>
      </c>
      <c r="I791" s="37">
        <v>58.141059683313031</v>
      </c>
      <c r="J791" s="36" t="s">
        <v>147</v>
      </c>
      <c r="K791" s="38">
        <v>74.3</v>
      </c>
      <c r="L791" s="39">
        <v>8.9</v>
      </c>
      <c r="M791" s="34" t="s">
        <v>138</v>
      </c>
      <c r="N791" s="39">
        <v>18.5</v>
      </c>
      <c r="O791" s="34" t="s">
        <v>147</v>
      </c>
      <c r="P791" s="39">
        <v>39.4</v>
      </c>
      <c r="Q791" s="34" t="s">
        <v>138</v>
      </c>
      <c r="R791" s="39">
        <v>7.5</v>
      </c>
      <c r="S791" s="34" t="s">
        <v>138</v>
      </c>
      <c r="T791" s="35" t="s">
        <v>148</v>
      </c>
      <c r="U791" s="35" t="s">
        <v>142</v>
      </c>
    </row>
    <row r="792" spans="2:21" ht="12" customHeight="1">
      <c r="B792" s="33" t="s">
        <v>2385</v>
      </c>
      <c r="C792" s="34" t="s">
        <v>2346</v>
      </c>
      <c r="D792" s="35" t="s">
        <v>2386</v>
      </c>
      <c r="E792" s="35" t="s">
        <v>2387</v>
      </c>
      <c r="F792" s="36" t="s">
        <v>222</v>
      </c>
      <c r="G792" s="34" t="s">
        <v>136</v>
      </c>
      <c r="H792" s="35" t="s">
        <v>137</v>
      </c>
      <c r="I792" s="37">
        <v>57.820552763819094</v>
      </c>
      <c r="J792" s="36" t="s">
        <v>138</v>
      </c>
      <c r="K792" s="38">
        <v>58.1</v>
      </c>
      <c r="L792" s="39">
        <v>7.5</v>
      </c>
      <c r="M792" s="34" t="s">
        <v>139</v>
      </c>
      <c r="N792" s="39">
        <v>14.4</v>
      </c>
      <c r="O792" s="34" t="s">
        <v>138</v>
      </c>
      <c r="P792" s="39">
        <v>32.4</v>
      </c>
      <c r="Q792" s="34" t="s">
        <v>138</v>
      </c>
      <c r="R792" s="39">
        <v>3.8</v>
      </c>
      <c r="S792" s="34" t="s">
        <v>138</v>
      </c>
      <c r="T792" s="35" t="s">
        <v>170</v>
      </c>
      <c r="U792" s="35" t="s">
        <v>142</v>
      </c>
    </row>
    <row r="793" spans="2:21" ht="12" customHeight="1">
      <c r="B793" s="33" t="s">
        <v>2388</v>
      </c>
      <c r="C793" s="34" t="s">
        <v>2346</v>
      </c>
      <c r="D793" s="35" t="s">
        <v>2389</v>
      </c>
      <c r="E793" s="35" t="s">
        <v>2390</v>
      </c>
      <c r="F793" s="36" t="s">
        <v>222</v>
      </c>
      <c r="G793" s="34" t="s">
        <v>136</v>
      </c>
      <c r="H793" s="35" t="s">
        <v>137</v>
      </c>
      <c r="I793" s="37">
        <v>61.886074766355136</v>
      </c>
      <c r="J793" s="36" t="s">
        <v>147</v>
      </c>
      <c r="K793" s="38">
        <v>100.7</v>
      </c>
      <c r="L793" s="39">
        <v>9.6999999999999993</v>
      </c>
      <c r="M793" s="34" t="s">
        <v>138</v>
      </c>
      <c r="N793" s="39">
        <v>25</v>
      </c>
      <c r="O793" s="34" t="s">
        <v>147</v>
      </c>
      <c r="P793" s="39">
        <v>60</v>
      </c>
      <c r="Q793" s="34" t="s">
        <v>147</v>
      </c>
      <c r="R793" s="39">
        <v>6</v>
      </c>
      <c r="S793" s="34" t="s">
        <v>147</v>
      </c>
      <c r="T793" s="35" t="s">
        <v>148</v>
      </c>
      <c r="U793" s="35" t="s">
        <v>142</v>
      </c>
    </row>
    <row r="794" spans="2:21" ht="12" customHeight="1">
      <c r="B794" s="33" t="s">
        <v>2391</v>
      </c>
      <c r="C794" s="34" t="s">
        <v>2346</v>
      </c>
      <c r="D794" s="35" t="s">
        <v>2392</v>
      </c>
      <c r="E794" s="35" t="s">
        <v>2393</v>
      </c>
      <c r="F794" s="36" t="s">
        <v>222</v>
      </c>
      <c r="G794" s="34" t="s">
        <v>136</v>
      </c>
      <c r="H794" s="35" t="s">
        <v>192</v>
      </c>
      <c r="I794" s="37">
        <v>2.7987640449438205</v>
      </c>
      <c r="J794" s="36" t="s">
        <v>147</v>
      </c>
      <c r="K794" s="38">
        <v>92.1</v>
      </c>
      <c r="L794" s="39">
        <v>8.6999999999999993</v>
      </c>
      <c r="M794" s="34" t="s">
        <v>138</v>
      </c>
      <c r="N794" s="39">
        <v>25</v>
      </c>
      <c r="O794" s="34" t="s">
        <v>147</v>
      </c>
      <c r="P794" s="39">
        <v>50.1</v>
      </c>
      <c r="Q794" s="34" t="s">
        <v>147</v>
      </c>
      <c r="R794" s="39">
        <v>8.3000000000000007</v>
      </c>
      <c r="S794" s="34" t="s">
        <v>138</v>
      </c>
      <c r="T794" s="35" t="s">
        <v>170</v>
      </c>
      <c r="U794" s="35" t="s">
        <v>142</v>
      </c>
    </row>
    <row r="795" spans="2:21" ht="12" customHeight="1">
      <c r="B795" s="33" t="s">
        <v>2394</v>
      </c>
      <c r="C795" s="34" t="s">
        <v>2346</v>
      </c>
      <c r="D795" s="35" t="s">
        <v>2395</v>
      </c>
      <c r="E795" s="35" t="s">
        <v>2396</v>
      </c>
      <c r="F795" s="36" t="s">
        <v>222</v>
      </c>
      <c r="G795" s="34" t="s">
        <v>136</v>
      </c>
      <c r="H795" s="35" t="s">
        <v>192</v>
      </c>
      <c r="I795" s="37">
        <v>3.4556220095693782</v>
      </c>
      <c r="J795" s="36" t="s">
        <v>139</v>
      </c>
      <c r="K795" s="38">
        <v>48</v>
      </c>
      <c r="L795" s="39">
        <v>3.5</v>
      </c>
      <c r="M795" s="34" t="s">
        <v>159</v>
      </c>
      <c r="N795" s="39">
        <v>13.5</v>
      </c>
      <c r="O795" s="34" t="s">
        <v>138</v>
      </c>
      <c r="P795" s="39">
        <v>28</v>
      </c>
      <c r="Q795" s="34" t="s">
        <v>139</v>
      </c>
      <c r="R795" s="39">
        <v>3</v>
      </c>
      <c r="S795" s="34" t="s">
        <v>139</v>
      </c>
      <c r="T795" s="35" t="s">
        <v>813</v>
      </c>
      <c r="U795" s="35" t="s">
        <v>142</v>
      </c>
    </row>
    <row r="796" spans="2:21" ht="12" customHeight="1">
      <c r="B796" s="35" t="s">
        <v>2394</v>
      </c>
      <c r="C796" s="34" t="s">
        <v>2346</v>
      </c>
      <c r="D796" s="35" t="s">
        <v>2395</v>
      </c>
      <c r="E796" s="35" t="s">
        <v>2396</v>
      </c>
      <c r="F796" s="34" t="s">
        <v>222</v>
      </c>
      <c r="G796" s="34" t="s">
        <v>194</v>
      </c>
      <c r="H796" s="35" t="s">
        <v>195</v>
      </c>
      <c r="I796" s="37">
        <v>2.4341879999999998</v>
      </c>
      <c r="J796" s="34" t="s">
        <v>140</v>
      </c>
      <c r="K796" s="39">
        <v>42.9</v>
      </c>
      <c r="L796" s="39">
        <v>5</v>
      </c>
      <c r="M796" s="34" t="s">
        <v>159</v>
      </c>
      <c r="N796" s="39">
        <v>25</v>
      </c>
      <c r="O796" s="34" t="s">
        <v>147</v>
      </c>
      <c r="P796" s="39">
        <v>11.9</v>
      </c>
      <c r="Q796" s="34" t="s">
        <v>159</v>
      </c>
      <c r="R796" s="34">
        <v>1</v>
      </c>
      <c r="S796" s="34" t="s">
        <v>223</v>
      </c>
      <c r="T796" s="35" t="s">
        <v>813</v>
      </c>
      <c r="U796" s="35" t="s">
        <v>142</v>
      </c>
    </row>
    <row r="797" spans="2:21" ht="12" customHeight="1">
      <c r="B797" s="35" t="s">
        <v>2397</v>
      </c>
      <c r="C797" s="34" t="s">
        <v>2346</v>
      </c>
      <c r="D797" s="35" t="s">
        <v>2398</v>
      </c>
      <c r="E797" s="35" t="s">
        <v>2399</v>
      </c>
      <c r="F797" s="34" t="s">
        <v>222</v>
      </c>
      <c r="G797" s="34" t="s">
        <v>194</v>
      </c>
      <c r="H797" s="35" t="s">
        <v>195</v>
      </c>
      <c r="I797" s="37">
        <v>1.9410210000000001</v>
      </c>
      <c r="J797" s="34" t="s">
        <v>140</v>
      </c>
      <c r="K797" s="39">
        <v>42.1</v>
      </c>
      <c r="L797" s="39">
        <v>7.3</v>
      </c>
      <c r="M797" s="34" t="s">
        <v>139</v>
      </c>
      <c r="N797" s="39">
        <v>7.8</v>
      </c>
      <c r="O797" s="34" t="s">
        <v>159</v>
      </c>
      <c r="P797" s="39">
        <v>27</v>
      </c>
      <c r="Q797" s="34" t="s">
        <v>139</v>
      </c>
      <c r="R797" s="34">
        <v>0</v>
      </c>
      <c r="S797" s="34" t="s">
        <v>138</v>
      </c>
      <c r="T797" s="35" t="s">
        <v>170</v>
      </c>
      <c r="U797" s="35" t="s">
        <v>235</v>
      </c>
    </row>
    <row r="798" spans="2:21" ht="12" customHeight="1">
      <c r="B798" s="33" t="s">
        <v>2400</v>
      </c>
      <c r="C798" s="34" t="s">
        <v>2346</v>
      </c>
      <c r="D798" s="35" t="s">
        <v>2401</v>
      </c>
      <c r="E798" s="35" t="s">
        <v>2402</v>
      </c>
      <c r="F798" s="36" t="s">
        <v>222</v>
      </c>
      <c r="G798" s="34" t="s">
        <v>136</v>
      </c>
      <c r="H798" s="35" t="s">
        <v>192</v>
      </c>
      <c r="I798" s="37">
        <v>2.6853170731707316</v>
      </c>
      <c r="J798" s="36" t="s">
        <v>138</v>
      </c>
      <c r="K798" s="38">
        <v>65</v>
      </c>
      <c r="L798" s="39">
        <v>7.2</v>
      </c>
      <c r="M798" s="34" t="s">
        <v>139</v>
      </c>
      <c r="N798" s="39">
        <v>21</v>
      </c>
      <c r="O798" s="34" t="s">
        <v>147</v>
      </c>
      <c r="P798" s="39">
        <v>33</v>
      </c>
      <c r="Q798" s="34" t="s">
        <v>138</v>
      </c>
      <c r="R798" s="39">
        <v>3.8</v>
      </c>
      <c r="S798" s="34" t="s">
        <v>139</v>
      </c>
      <c r="T798" s="35" t="s">
        <v>141</v>
      </c>
      <c r="U798" s="35" t="s">
        <v>142</v>
      </c>
    </row>
    <row r="799" spans="2:21" ht="12" customHeight="1">
      <c r="B799" s="33" t="s">
        <v>2403</v>
      </c>
      <c r="C799" s="34" t="s">
        <v>2346</v>
      </c>
      <c r="D799" s="35" t="s">
        <v>2404</v>
      </c>
      <c r="E799" s="35" t="s">
        <v>2405</v>
      </c>
      <c r="F799" s="36" t="s">
        <v>222</v>
      </c>
      <c r="G799" s="34" t="s">
        <v>136</v>
      </c>
      <c r="H799" s="35" t="s">
        <v>192</v>
      </c>
      <c r="I799" s="37">
        <v>2.9023880597014937</v>
      </c>
      <c r="J799" s="36" t="s">
        <v>147</v>
      </c>
      <c r="K799" s="38">
        <v>83.3</v>
      </c>
      <c r="L799" s="39">
        <v>10.3</v>
      </c>
      <c r="M799" s="34" t="s">
        <v>147</v>
      </c>
      <c r="N799" s="39">
        <v>23.5</v>
      </c>
      <c r="O799" s="34" t="s">
        <v>147</v>
      </c>
      <c r="P799" s="39">
        <v>46.5</v>
      </c>
      <c r="Q799" s="34" t="s">
        <v>147</v>
      </c>
      <c r="R799" s="39">
        <v>3</v>
      </c>
      <c r="S799" s="34" t="s">
        <v>138</v>
      </c>
      <c r="T799" s="35" t="s">
        <v>170</v>
      </c>
      <c r="U799" s="35" t="s">
        <v>142</v>
      </c>
    </row>
    <row r="800" spans="2:21" ht="12" customHeight="1">
      <c r="B800" s="35" t="s">
        <v>2406</v>
      </c>
      <c r="C800" s="34" t="s">
        <v>2346</v>
      </c>
      <c r="D800" s="35" t="s">
        <v>2407</v>
      </c>
      <c r="E800" s="35" t="s">
        <v>2408</v>
      </c>
      <c r="F800" s="34" t="s">
        <v>146</v>
      </c>
      <c r="G800" s="34" t="s">
        <v>194</v>
      </c>
      <c r="H800" s="35" t="s">
        <v>195</v>
      </c>
      <c r="I800" s="37">
        <v>2.4511430000000001</v>
      </c>
      <c r="J800" s="34"/>
      <c r="K800" s="39"/>
      <c r="L800" s="39"/>
      <c r="M800" s="34"/>
      <c r="N800" s="39"/>
      <c r="O800" s="34"/>
      <c r="P800" s="39"/>
      <c r="Q800" s="34"/>
      <c r="R800" s="34">
        <v>1</v>
      </c>
      <c r="S800" s="34" t="s">
        <v>223</v>
      </c>
      <c r="T800" s="35" t="s">
        <v>141</v>
      </c>
      <c r="U800" s="35" t="s">
        <v>392</v>
      </c>
    </row>
    <row r="801" spans="2:21" ht="12" customHeight="1">
      <c r="B801" s="33" t="s">
        <v>2409</v>
      </c>
      <c r="C801" s="34" t="s">
        <v>2346</v>
      </c>
      <c r="D801" s="35" t="s">
        <v>2410</v>
      </c>
      <c r="E801" s="35" t="s">
        <v>2411</v>
      </c>
      <c r="F801" s="36" t="s">
        <v>518</v>
      </c>
      <c r="G801" s="34" t="s">
        <v>136</v>
      </c>
      <c r="H801" s="35" t="s">
        <v>137</v>
      </c>
      <c r="I801" s="37">
        <v>66.156170212765957</v>
      </c>
      <c r="J801" s="36" t="s">
        <v>223</v>
      </c>
      <c r="K801" s="38"/>
      <c r="L801" s="39"/>
      <c r="M801" s="34"/>
      <c r="N801" s="39"/>
      <c r="O801" s="34"/>
      <c r="P801" s="39"/>
      <c r="Q801" s="34"/>
      <c r="R801" s="39"/>
      <c r="S801" s="34"/>
      <c r="T801" s="35" t="s">
        <v>224</v>
      </c>
      <c r="U801" s="35" t="s">
        <v>142</v>
      </c>
    </row>
    <row r="802" spans="2:21" ht="12" customHeight="1">
      <c r="B802" s="33" t="s">
        <v>2412</v>
      </c>
      <c r="C802" s="34" t="s">
        <v>2413</v>
      </c>
      <c r="D802" s="35" t="s">
        <v>2414</v>
      </c>
      <c r="E802" s="35" t="s">
        <v>2415</v>
      </c>
      <c r="F802" s="36" t="s">
        <v>135</v>
      </c>
      <c r="G802" s="34" t="s">
        <v>136</v>
      </c>
      <c r="H802" s="35" t="s">
        <v>192</v>
      </c>
      <c r="I802" s="37">
        <v>2.7775256410256421</v>
      </c>
      <c r="J802" s="36" t="s">
        <v>147</v>
      </c>
      <c r="K802" s="38">
        <v>80</v>
      </c>
      <c r="L802" s="39">
        <v>11</v>
      </c>
      <c r="M802" s="34" t="s">
        <v>147</v>
      </c>
      <c r="N802" s="39">
        <v>23</v>
      </c>
      <c r="O802" s="34" t="s">
        <v>147</v>
      </c>
      <c r="P802" s="39">
        <v>37.700000000000003</v>
      </c>
      <c r="Q802" s="34" t="s">
        <v>138</v>
      </c>
      <c r="R802" s="39">
        <v>8.3000000000000007</v>
      </c>
      <c r="S802" s="34" t="s">
        <v>147</v>
      </c>
      <c r="T802" s="35" t="s">
        <v>273</v>
      </c>
      <c r="U802" s="35" t="s">
        <v>467</v>
      </c>
    </row>
    <row r="803" spans="2:21" ht="12" customHeight="1">
      <c r="B803" s="33" t="s">
        <v>2416</v>
      </c>
      <c r="C803" s="34" t="s">
        <v>2413</v>
      </c>
      <c r="D803" s="35" t="s">
        <v>2417</v>
      </c>
      <c r="E803" s="35" t="s">
        <v>2418</v>
      </c>
      <c r="F803" s="36" t="s">
        <v>146</v>
      </c>
      <c r="G803" s="34" t="s">
        <v>136</v>
      </c>
      <c r="H803" s="35" t="s">
        <v>137</v>
      </c>
      <c r="I803" s="37">
        <v>61.481176470588231</v>
      </c>
      <c r="J803" s="36" t="s">
        <v>147</v>
      </c>
      <c r="K803" s="38">
        <v>70</v>
      </c>
      <c r="L803" s="39">
        <v>11.9</v>
      </c>
      <c r="M803" s="34" t="s">
        <v>147</v>
      </c>
      <c r="N803" s="39">
        <v>18.2</v>
      </c>
      <c r="O803" s="34" t="s">
        <v>147</v>
      </c>
      <c r="P803" s="39">
        <v>34.6</v>
      </c>
      <c r="Q803" s="34" t="s">
        <v>138</v>
      </c>
      <c r="R803" s="39">
        <v>5.3</v>
      </c>
      <c r="S803" s="34" t="s">
        <v>147</v>
      </c>
      <c r="T803" s="35" t="s">
        <v>148</v>
      </c>
      <c r="U803" s="35" t="s">
        <v>699</v>
      </c>
    </row>
    <row r="804" spans="2:21" ht="12" customHeight="1">
      <c r="B804" s="33" t="s">
        <v>2419</v>
      </c>
      <c r="C804" s="34" t="s">
        <v>2413</v>
      </c>
      <c r="D804" s="35" t="s">
        <v>2420</v>
      </c>
      <c r="E804" s="35" t="s">
        <v>2421</v>
      </c>
      <c r="F804" s="36" t="s">
        <v>135</v>
      </c>
      <c r="G804" s="34" t="s">
        <v>136</v>
      </c>
      <c r="H804" s="35" t="s">
        <v>137</v>
      </c>
      <c r="I804" s="37">
        <v>63.418823050433424</v>
      </c>
      <c r="J804" s="36" t="s">
        <v>147</v>
      </c>
      <c r="K804" s="38">
        <v>88.5</v>
      </c>
      <c r="L804" s="39">
        <v>6.9</v>
      </c>
      <c r="M804" s="34" t="s">
        <v>139</v>
      </c>
      <c r="N804" s="39">
        <v>18.600000000000001</v>
      </c>
      <c r="O804" s="34" t="s">
        <v>147</v>
      </c>
      <c r="P804" s="39">
        <v>60</v>
      </c>
      <c r="Q804" s="34" t="s">
        <v>147</v>
      </c>
      <c r="R804" s="39">
        <v>3</v>
      </c>
      <c r="S804" s="34" t="s">
        <v>140</v>
      </c>
      <c r="T804" s="35" t="s">
        <v>141</v>
      </c>
      <c r="U804" s="35" t="s">
        <v>142</v>
      </c>
    </row>
    <row r="805" spans="2:21" ht="12" customHeight="1">
      <c r="B805" s="33" t="s">
        <v>2422</v>
      </c>
      <c r="C805" s="34" t="s">
        <v>2413</v>
      </c>
      <c r="D805" s="35" t="s">
        <v>2423</v>
      </c>
      <c r="E805" s="35" t="s">
        <v>2424</v>
      </c>
      <c r="F805" s="36" t="s">
        <v>146</v>
      </c>
      <c r="G805" s="34" t="s">
        <v>136</v>
      </c>
      <c r="H805" s="35" t="s">
        <v>137</v>
      </c>
      <c r="I805" s="37">
        <v>64.107813620071695</v>
      </c>
      <c r="J805" s="36" t="s">
        <v>147</v>
      </c>
      <c r="K805" s="38">
        <v>71.900000000000006</v>
      </c>
      <c r="L805" s="39">
        <v>2.8</v>
      </c>
      <c r="M805" s="34" t="s">
        <v>159</v>
      </c>
      <c r="N805" s="39">
        <v>17.399999999999999</v>
      </c>
      <c r="O805" s="34" t="s">
        <v>147</v>
      </c>
      <c r="P805" s="39">
        <v>44.9</v>
      </c>
      <c r="Q805" s="34" t="s">
        <v>147</v>
      </c>
      <c r="R805" s="39">
        <v>6.8</v>
      </c>
      <c r="S805" s="34" t="s">
        <v>138</v>
      </c>
      <c r="T805" s="35" t="s">
        <v>170</v>
      </c>
      <c r="U805" s="35" t="s">
        <v>142</v>
      </c>
    </row>
    <row r="806" spans="2:21" ht="12" customHeight="1">
      <c r="B806" s="33" t="s">
        <v>2425</v>
      </c>
      <c r="C806" s="34" t="s">
        <v>2413</v>
      </c>
      <c r="D806" s="35" t="s">
        <v>2426</v>
      </c>
      <c r="E806" s="35" t="s">
        <v>2427</v>
      </c>
      <c r="F806" s="36" t="s">
        <v>135</v>
      </c>
      <c r="G806" s="34" t="s">
        <v>136</v>
      </c>
      <c r="H806" s="35" t="s">
        <v>192</v>
      </c>
      <c r="I806" s="37">
        <v>3.0894945848375515</v>
      </c>
      <c r="J806" s="36" t="s">
        <v>147</v>
      </c>
      <c r="K806" s="38">
        <v>75.599999999999994</v>
      </c>
      <c r="L806" s="39">
        <v>10.3</v>
      </c>
      <c r="M806" s="34" t="s">
        <v>147</v>
      </c>
      <c r="N806" s="39">
        <v>21.9</v>
      </c>
      <c r="O806" s="34" t="s">
        <v>147</v>
      </c>
      <c r="P806" s="39">
        <v>38.9</v>
      </c>
      <c r="Q806" s="34" t="s">
        <v>138</v>
      </c>
      <c r="R806" s="39">
        <v>4.5</v>
      </c>
      <c r="S806" s="34" t="s">
        <v>138</v>
      </c>
      <c r="T806" s="35" t="s">
        <v>148</v>
      </c>
      <c r="U806" s="35" t="s">
        <v>985</v>
      </c>
    </row>
    <row r="807" spans="2:21" ht="12" customHeight="1">
      <c r="B807" s="33" t="s">
        <v>2428</v>
      </c>
      <c r="C807" s="34" t="s">
        <v>2413</v>
      </c>
      <c r="D807" s="35" t="s">
        <v>2429</v>
      </c>
      <c r="E807" s="35" t="s">
        <v>2430</v>
      </c>
      <c r="F807" s="36" t="s">
        <v>222</v>
      </c>
      <c r="G807" s="34" t="s">
        <v>136</v>
      </c>
      <c r="H807" s="35" t="s">
        <v>137</v>
      </c>
      <c r="I807" s="37">
        <v>64.959697386519935</v>
      </c>
      <c r="J807" s="36" t="s">
        <v>147</v>
      </c>
      <c r="K807" s="38">
        <v>77.099999999999994</v>
      </c>
      <c r="L807" s="39">
        <v>10.4</v>
      </c>
      <c r="M807" s="34" t="s">
        <v>147</v>
      </c>
      <c r="N807" s="39">
        <v>23.3</v>
      </c>
      <c r="O807" s="34" t="s">
        <v>147</v>
      </c>
      <c r="P807" s="39">
        <v>37.4</v>
      </c>
      <c r="Q807" s="34" t="s">
        <v>138</v>
      </c>
      <c r="R807" s="39">
        <v>6</v>
      </c>
      <c r="S807" s="34" t="s">
        <v>147</v>
      </c>
      <c r="T807" s="35" t="s">
        <v>148</v>
      </c>
      <c r="U807" s="35" t="s">
        <v>142</v>
      </c>
    </row>
    <row r="808" spans="2:21" ht="12" customHeight="1">
      <c r="B808" s="33" t="s">
        <v>2431</v>
      </c>
      <c r="C808" s="34" t="s">
        <v>2413</v>
      </c>
      <c r="D808" s="35" t="s">
        <v>2432</v>
      </c>
      <c r="E808" s="35" t="s">
        <v>2433</v>
      </c>
      <c r="F808" s="36" t="s">
        <v>146</v>
      </c>
      <c r="G808" s="34" t="s">
        <v>136</v>
      </c>
      <c r="H808" s="35" t="s">
        <v>137</v>
      </c>
      <c r="I808" s="37">
        <v>58.318509406657022</v>
      </c>
      <c r="J808" s="36" t="s">
        <v>147</v>
      </c>
      <c r="K808" s="38">
        <v>72.900000000000006</v>
      </c>
      <c r="L808" s="39">
        <v>9</v>
      </c>
      <c r="M808" s="34" t="s">
        <v>138</v>
      </c>
      <c r="N808" s="39">
        <v>14.9</v>
      </c>
      <c r="O808" s="34" t="s">
        <v>138</v>
      </c>
      <c r="P808" s="39">
        <v>45.2</v>
      </c>
      <c r="Q808" s="34" t="s">
        <v>147</v>
      </c>
      <c r="R808" s="39">
        <v>3.8</v>
      </c>
      <c r="S808" s="34" t="s">
        <v>138</v>
      </c>
      <c r="T808" s="35" t="s">
        <v>148</v>
      </c>
      <c r="U808" s="35" t="s">
        <v>142</v>
      </c>
    </row>
    <row r="809" spans="2:21" ht="12" customHeight="1">
      <c r="B809" s="33" t="s">
        <v>2434</v>
      </c>
      <c r="C809" s="34" t="s">
        <v>2413</v>
      </c>
      <c r="D809" s="35" t="s">
        <v>2435</v>
      </c>
      <c r="E809" s="35" t="s">
        <v>2436</v>
      </c>
      <c r="F809" s="36" t="s">
        <v>135</v>
      </c>
      <c r="G809" s="34" t="s">
        <v>136</v>
      </c>
      <c r="H809" s="35" t="s">
        <v>155</v>
      </c>
      <c r="I809" s="37">
        <v>59.722784398699901</v>
      </c>
      <c r="J809" s="36" t="s">
        <v>147</v>
      </c>
      <c r="K809" s="38">
        <v>85.3</v>
      </c>
      <c r="L809" s="39">
        <v>10.7</v>
      </c>
      <c r="M809" s="34" t="s">
        <v>147</v>
      </c>
      <c r="N809" s="39">
        <v>20.8</v>
      </c>
      <c r="O809" s="34" t="s">
        <v>147</v>
      </c>
      <c r="P809" s="39">
        <v>45.5</v>
      </c>
      <c r="Q809" s="34" t="s">
        <v>147</v>
      </c>
      <c r="R809" s="39">
        <v>8.3000000000000007</v>
      </c>
      <c r="S809" s="34" t="s">
        <v>147</v>
      </c>
      <c r="T809" s="35" t="s">
        <v>170</v>
      </c>
      <c r="U809" s="35" t="s">
        <v>142</v>
      </c>
    </row>
    <row r="810" spans="2:21" ht="12" customHeight="1">
      <c r="B810" s="33" t="s">
        <v>2437</v>
      </c>
      <c r="C810" s="34" t="s">
        <v>2413</v>
      </c>
      <c r="D810" s="35" t="s">
        <v>2438</v>
      </c>
      <c r="E810" s="35" t="s">
        <v>2439</v>
      </c>
      <c r="F810" s="36" t="s">
        <v>146</v>
      </c>
      <c r="G810" s="34" t="s">
        <v>136</v>
      </c>
      <c r="H810" s="35" t="s">
        <v>155</v>
      </c>
      <c r="I810" s="37">
        <v>52.067904967602587</v>
      </c>
      <c r="J810" s="36" t="s">
        <v>147</v>
      </c>
      <c r="K810" s="38">
        <v>80.2</v>
      </c>
      <c r="L810" s="39">
        <v>9.3000000000000007</v>
      </c>
      <c r="M810" s="34" t="s">
        <v>138</v>
      </c>
      <c r="N810" s="39">
        <v>20.2</v>
      </c>
      <c r="O810" s="34" t="s">
        <v>147</v>
      </c>
      <c r="P810" s="39">
        <v>45.4</v>
      </c>
      <c r="Q810" s="34" t="s">
        <v>147</v>
      </c>
      <c r="R810" s="39">
        <v>5.3</v>
      </c>
      <c r="S810" s="34" t="s">
        <v>139</v>
      </c>
      <c r="T810" s="35" t="s">
        <v>141</v>
      </c>
      <c r="U810" s="35" t="s">
        <v>142</v>
      </c>
    </row>
    <row r="811" spans="2:21" ht="12" customHeight="1">
      <c r="B811" s="33" t="s">
        <v>2440</v>
      </c>
      <c r="C811" s="34" t="s">
        <v>2413</v>
      </c>
      <c r="D811" s="35" t="s">
        <v>2441</v>
      </c>
      <c r="E811" s="35" t="s">
        <v>2442</v>
      </c>
      <c r="F811" s="36" t="s">
        <v>671</v>
      </c>
      <c r="G811" s="34" t="s">
        <v>136</v>
      </c>
      <c r="H811" s="35" t="s">
        <v>137</v>
      </c>
      <c r="I811" s="37">
        <v>63.165353535353532</v>
      </c>
      <c r="J811" s="36" t="s">
        <v>147</v>
      </c>
      <c r="K811" s="38">
        <v>77.099999999999994</v>
      </c>
      <c r="L811" s="39">
        <v>7.7</v>
      </c>
      <c r="M811" s="34" t="s">
        <v>139</v>
      </c>
      <c r="N811" s="39">
        <v>15.5</v>
      </c>
      <c r="O811" s="34" t="s">
        <v>138</v>
      </c>
      <c r="P811" s="39">
        <v>49.4</v>
      </c>
      <c r="Q811" s="34" t="s">
        <v>147</v>
      </c>
      <c r="R811" s="39">
        <v>4.5</v>
      </c>
      <c r="S811" s="34" t="s">
        <v>138</v>
      </c>
      <c r="T811" s="35" t="s">
        <v>170</v>
      </c>
      <c r="U811" s="35" t="s">
        <v>142</v>
      </c>
    </row>
    <row r="812" spans="2:21" ht="12" customHeight="1">
      <c r="B812" s="33" t="s">
        <v>2443</v>
      </c>
      <c r="C812" s="34" t="s">
        <v>2413</v>
      </c>
      <c r="D812" s="35" t="s">
        <v>2444</v>
      </c>
      <c r="E812" s="35" t="s">
        <v>2445</v>
      </c>
      <c r="F812" s="36" t="s">
        <v>135</v>
      </c>
      <c r="G812" s="34" t="s">
        <v>136</v>
      </c>
      <c r="H812" s="35" t="s">
        <v>155</v>
      </c>
      <c r="I812" s="37">
        <v>57.56868739205526</v>
      </c>
      <c r="J812" s="36" t="s">
        <v>147</v>
      </c>
      <c r="K812" s="38">
        <v>85.3</v>
      </c>
      <c r="L812" s="39">
        <v>7.3</v>
      </c>
      <c r="M812" s="34" t="s">
        <v>139</v>
      </c>
      <c r="N812" s="39">
        <v>21.4</v>
      </c>
      <c r="O812" s="34" t="s">
        <v>147</v>
      </c>
      <c r="P812" s="39">
        <v>47.6</v>
      </c>
      <c r="Q812" s="34" t="s">
        <v>147</v>
      </c>
      <c r="R812" s="39">
        <v>9</v>
      </c>
      <c r="S812" s="34" t="s">
        <v>138</v>
      </c>
      <c r="T812" s="35" t="s">
        <v>148</v>
      </c>
      <c r="U812" s="35" t="s">
        <v>142</v>
      </c>
    </row>
    <row r="813" spans="2:21" ht="12" customHeight="1">
      <c r="B813" s="33" t="s">
        <v>2446</v>
      </c>
      <c r="C813" s="34" t="s">
        <v>2413</v>
      </c>
      <c r="D813" s="35" t="s">
        <v>2447</v>
      </c>
      <c r="E813" s="35" t="s">
        <v>2448</v>
      </c>
      <c r="F813" s="36" t="s">
        <v>146</v>
      </c>
      <c r="G813" s="34" t="s">
        <v>136</v>
      </c>
      <c r="H813" s="35" t="s">
        <v>155</v>
      </c>
      <c r="I813" s="37">
        <v>59.244019520851815</v>
      </c>
      <c r="J813" s="36" t="s">
        <v>147</v>
      </c>
      <c r="K813" s="38">
        <v>97.5</v>
      </c>
      <c r="L813" s="39">
        <v>12.6</v>
      </c>
      <c r="M813" s="34" t="s">
        <v>147</v>
      </c>
      <c r="N813" s="39">
        <v>25</v>
      </c>
      <c r="O813" s="34" t="s">
        <v>147</v>
      </c>
      <c r="P813" s="39">
        <v>50.1</v>
      </c>
      <c r="Q813" s="34" t="s">
        <v>147</v>
      </c>
      <c r="R813" s="39">
        <v>9.8000000000000007</v>
      </c>
      <c r="S813" s="34" t="s">
        <v>147</v>
      </c>
      <c r="T813" s="35" t="s">
        <v>148</v>
      </c>
      <c r="U813" s="35" t="s">
        <v>142</v>
      </c>
    </row>
    <row r="814" spans="2:21" ht="12" customHeight="1">
      <c r="B814" s="33" t="s">
        <v>2449</v>
      </c>
      <c r="C814" s="34" t="s">
        <v>2413</v>
      </c>
      <c r="D814" s="35" t="s">
        <v>2450</v>
      </c>
      <c r="E814" s="35" t="s">
        <v>2451</v>
      </c>
      <c r="F814" s="36" t="s">
        <v>222</v>
      </c>
      <c r="G814" s="34" t="s">
        <v>136</v>
      </c>
      <c r="H814" s="35" t="s">
        <v>137</v>
      </c>
      <c r="I814" s="37">
        <v>64.622964169381106</v>
      </c>
      <c r="J814" s="36" t="s">
        <v>138</v>
      </c>
      <c r="K814" s="38">
        <v>66.2</v>
      </c>
      <c r="L814" s="39">
        <v>9.1</v>
      </c>
      <c r="M814" s="34" t="s">
        <v>138</v>
      </c>
      <c r="N814" s="39">
        <v>14.4</v>
      </c>
      <c r="O814" s="34" t="s">
        <v>138</v>
      </c>
      <c r="P814" s="39">
        <v>36.700000000000003</v>
      </c>
      <c r="Q814" s="34" t="s">
        <v>138</v>
      </c>
      <c r="R814" s="39">
        <v>6</v>
      </c>
      <c r="S814" s="34" t="s">
        <v>138</v>
      </c>
      <c r="T814" s="35" t="s">
        <v>148</v>
      </c>
      <c r="U814" s="35" t="s">
        <v>177</v>
      </c>
    </row>
    <row r="815" spans="2:21" ht="12" customHeight="1">
      <c r="B815" s="33" t="s">
        <v>2452</v>
      </c>
      <c r="C815" s="34" t="s">
        <v>2413</v>
      </c>
      <c r="D815" s="35" t="s">
        <v>2453</v>
      </c>
      <c r="E815" s="35" t="s">
        <v>2454</v>
      </c>
      <c r="F815" s="36" t="s">
        <v>222</v>
      </c>
      <c r="G815" s="34" t="s">
        <v>136</v>
      </c>
      <c r="H815" s="35" t="s">
        <v>137</v>
      </c>
      <c r="I815" s="37">
        <v>56.256747967479676</v>
      </c>
      <c r="J815" s="36" t="s">
        <v>147</v>
      </c>
      <c r="K815" s="38">
        <v>78.900000000000006</v>
      </c>
      <c r="L815" s="39">
        <v>9.1999999999999993</v>
      </c>
      <c r="M815" s="34" t="s">
        <v>138</v>
      </c>
      <c r="N815" s="39">
        <v>17.399999999999999</v>
      </c>
      <c r="O815" s="34" t="s">
        <v>147</v>
      </c>
      <c r="P815" s="39">
        <v>47.8</v>
      </c>
      <c r="Q815" s="34" t="s">
        <v>147</v>
      </c>
      <c r="R815" s="39">
        <v>4.5</v>
      </c>
      <c r="S815" s="34" t="s">
        <v>139</v>
      </c>
      <c r="T815" s="35" t="s">
        <v>166</v>
      </c>
      <c r="U815" s="35" t="s">
        <v>142</v>
      </c>
    </row>
    <row r="816" spans="2:21" ht="12" customHeight="1">
      <c r="B816" s="33" t="s">
        <v>2455</v>
      </c>
      <c r="C816" s="34" t="s">
        <v>2413</v>
      </c>
      <c r="D816" s="35" t="s">
        <v>2456</v>
      </c>
      <c r="E816" s="35" t="s">
        <v>2457</v>
      </c>
      <c r="F816" s="36" t="s">
        <v>146</v>
      </c>
      <c r="G816" s="34" t="s">
        <v>136</v>
      </c>
      <c r="H816" s="35" t="s">
        <v>137</v>
      </c>
      <c r="I816" s="37">
        <v>61.607815699658708</v>
      </c>
      <c r="J816" s="36" t="s">
        <v>147</v>
      </c>
      <c r="K816" s="38">
        <v>90.5</v>
      </c>
      <c r="L816" s="39">
        <v>9.6999999999999993</v>
      </c>
      <c r="M816" s="34" t="s">
        <v>138</v>
      </c>
      <c r="N816" s="39">
        <v>24.9</v>
      </c>
      <c r="O816" s="34" t="s">
        <v>147</v>
      </c>
      <c r="P816" s="39">
        <v>49.9</v>
      </c>
      <c r="Q816" s="34" t="s">
        <v>147</v>
      </c>
      <c r="R816" s="39">
        <v>6</v>
      </c>
      <c r="S816" s="34" t="s">
        <v>147</v>
      </c>
      <c r="T816" s="35" t="s">
        <v>148</v>
      </c>
      <c r="U816" s="35" t="s">
        <v>142</v>
      </c>
    </row>
    <row r="817" spans="2:21" ht="12" customHeight="1">
      <c r="B817" s="33" t="s">
        <v>2458</v>
      </c>
      <c r="C817" s="34" t="s">
        <v>2413</v>
      </c>
      <c r="D817" s="35" t="s">
        <v>2459</v>
      </c>
      <c r="E817" s="35" t="s">
        <v>2460</v>
      </c>
      <c r="F817" s="36" t="s">
        <v>135</v>
      </c>
      <c r="G817" s="34" t="s">
        <v>136</v>
      </c>
      <c r="H817" s="35" t="s">
        <v>192</v>
      </c>
      <c r="I817" s="37">
        <v>2.8122805343511441</v>
      </c>
      <c r="J817" s="36" t="s">
        <v>147</v>
      </c>
      <c r="K817" s="38">
        <v>70</v>
      </c>
      <c r="L817" s="39">
        <v>10.199999999999999</v>
      </c>
      <c r="M817" s="34" t="s">
        <v>147</v>
      </c>
      <c r="N817" s="39">
        <v>18.899999999999999</v>
      </c>
      <c r="O817" s="34" t="s">
        <v>147</v>
      </c>
      <c r="P817" s="39">
        <v>35.6</v>
      </c>
      <c r="Q817" s="34" t="s">
        <v>138</v>
      </c>
      <c r="R817" s="39">
        <v>5.3</v>
      </c>
      <c r="S817" s="34" t="s">
        <v>138</v>
      </c>
      <c r="T817" s="35" t="s">
        <v>170</v>
      </c>
      <c r="U817" s="35" t="s">
        <v>313</v>
      </c>
    </row>
    <row r="818" spans="2:21" ht="12" customHeight="1">
      <c r="B818" s="33" t="s">
        <v>2461</v>
      </c>
      <c r="C818" s="34" t="s">
        <v>2413</v>
      </c>
      <c r="D818" s="35" t="s">
        <v>2462</v>
      </c>
      <c r="E818" s="35" t="s">
        <v>2463</v>
      </c>
      <c r="F818" s="36" t="s">
        <v>146</v>
      </c>
      <c r="G818" s="34" t="s">
        <v>136</v>
      </c>
      <c r="H818" s="35" t="s">
        <v>137</v>
      </c>
      <c r="I818" s="37">
        <v>59.375733157199477</v>
      </c>
      <c r="J818" s="36" t="s">
        <v>138</v>
      </c>
      <c r="K818" s="38">
        <v>57.6</v>
      </c>
      <c r="L818" s="39">
        <v>8.1999999999999993</v>
      </c>
      <c r="M818" s="34" t="s">
        <v>138</v>
      </c>
      <c r="N818" s="39">
        <v>18.8</v>
      </c>
      <c r="O818" s="34" t="s">
        <v>147</v>
      </c>
      <c r="P818" s="39">
        <v>26.8</v>
      </c>
      <c r="Q818" s="34" t="s">
        <v>139</v>
      </c>
      <c r="R818" s="39">
        <v>3.8</v>
      </c>
      <c r="S818" s="34" t="s">
        <v>147</v>
      </c>
      <c r="T818" s="35" t="s">
        <v>170</v>
      </c>
      <c r="U818" s="35" t="s">
        <v>142</v>
      </c>
    </row>
    <row r="819" spans="2:21" ht="12" customHeight="1">
      <c r="B819" s="33" t="s">
        <v>2464</v>
      </c>
      <c r="C819" s="34" t="s">
        <v>2413</v>
      </c>
      <c r="D819" s="35" t="s">
        <v>2465</v>
      </c>
      <c r="E819" s="35" t="s">
        <v>2466</v>
      </c>
      <c r="F819" s="36" t="s">
        <v>146</v>
      </c>
      <c r="G819" s="34" t="s">
        <v>136</v>
      </c>
      <c r="H819" s="35" t="s">
        <v>137</v>
      </c>
      <c r="I819" s="37">
        <v>62.840529595015582</v>
      </c>
      <c r="J819" s="36" t="s">
        <v>147</v>
      </c>
      <c r="K819" s="38">
        <v>81</v>
      </c>
      <c r="L819" s="39">
        <v>7.2</v>
      </c>
      <c r="M819" s="34" t="s">
        <v>139</v>
      </c>
      <c r="N819" s="39">
        <v>16.7</v>
      </c>
      <c r="O819" s="34" t="s">
        <v>138</v>
      </c>
      <c r="P819" s="39">
        <v>51.8</v>
      </c>
      <c r="Q819" s="34" t="s">
        <v>147</v>
      </c>
      <c r="R819" s="39">
        <v>5.3</v>
      </c>
      <c r="S819" s="34" t="s">
        <v>138</v>
      </c>
      <c r="T819" s="35" t="s">
        <v>141</v>
      </c>
      <c r="U819" s="35" t="s">
        <v>142</v>
      </c>
    </row>
    <row r="820" spans="2:21" ht="12" customHeight="1">
      <c r="B820" s="33" t="s">
        <v>2467</v>
      </c>
      <c r="C820" s="34" t="s">
        <v>2413</v>
      </c>
      <c r="D820" s="35" t="s">
        <v>2468</v>
      </c>
      <c r="E820" s="35" t="s">
        <v>2469</v>
      </c>
      <c r="F820" s="36" t="s">
        <v>146</v>
      </c>
      <c r="G820" s="34" t="s">
        <v>136</v>
      </c>
      <c r="H820" s="35" t="s">
        <v>192</v>
      </c>
      <c r="I820" s="37">
        <v>2.6841304347826083</v>
      </c>
      <c r="J820" s="36" t="s">
        <v>139</v>
      </c>
      <c r="K820" s="38">
        <v>53.2</v>
      </c>
      <c r="L820" s="39">
        <v>7.9</v>
      </c>
      <c r="M820" s="34" t="s">
        <v>139</v>
      </c>
      <c r="N820" s="39">
        <v>16.399999999999999</v>
      </c>
      <c r="O820" s="34" t="s">
        <v>138</v>
      </c>
      <c r="P820" s="39">
        <v>28.9</v>
      </c>
      <c r="Q820" s="34" t="s">
        <v>139</v>
      </c>
      <c r="R820" s="39">
        <v>0</v>
      </c>
      <c r="S820" s="34" t="s">
        <v>139</v>
      </c>
      <c r="T820" s="35" t="s">
        <v>199</v>
      </c>
      <c r="U820" s="35" t="s">
        <v>228</v>
      </c>
    </row>
    <row r="821" spans="2:21" ht="12" customHeight="1">
      <c r="B821" s="33" t="s">
        <v>2470</v>
      </c>
      <c r="C821" s="34" t="s">
        <v>2413</v>
      </c>
      <c r="D821" s="35" t="s">
        <v>2471</v>
      </c>
      <c r="E821" s="35" t="s">
        <v>2472</v>
      </c>
      <c r="F821" s="36" t="s">
        <v>135</v>
      </c>
      <c r="G821" s="34" t="s">
        <v>136</v>
      </c>
      <c r="H821" s="35" t="s">
        <v>192</v>
      </c>
      <c r="I821" s="37">
        <v>3.630503246753249</v>
      </c>
      <c r="J821" s="36" t="s">
        <v>138</v>
      </c>
      <c r="K821" s="38">
        <v>54.9</v>
      </c>
      <c r="L821" s="39">
        <v>9.1</v>
      </c>
      <c r="M821" s="34" t="s">
        <v>138</v>
      </c>
      <c r="N821" s="39">
        <v>15.4</v>
      </c>
      <c r="O821" s="34" t="s">
        <v>138</v>
      </c>
      <c r="P821" s="39">
        <v>27.4</v>
      </c>
      <c r="Q821" s="34" t="s">
        <v>139</v>
      </c>
      <c r="R821" s="39">
        <v>3</v>
      </c>
      <c r="S821" s="34" t="s">
        <v>159</v>
      </c>
      <c r="T821" s="35" t="s">
        <v>141</v>
      </c>
      <c r="U821" s="35" t="s">
        <v>142</v>
      </c>
    </row>
    <row r="822" spans="2:21" ht="12" customHeight="1">
      <c r="B822" s="33" t="s">
        <v>2473</v>
      </c>
      <c r="C822" s="34" t="s">
        <v>2413</v>
      </c>
      <c r="D822" s="35" t="s">
        <v>2474</v>
      </c>
      <c r="E822" s="35" t="s">
        <v>2475</v>
      </c>
      <c r="F822" s="36" t="s">
        <v>222</v>
      </c>
      <c r="G822" s="34" t="s">
        <v>136</v>
      </c>
      <c r="H822" s="35" t="s">
        <v>192</v>
      </c>
      <c r="I822" s="37">
        <v>2.7250847457627114</v>
      </c>
      <c r="J822" s="36" t="s">
        <v>147</v>
      </c>
      <c r="K822" s="38">
        <v>90.5</v>
      </c>
      <c r="L822" s="39">
        <v>9.3000000000000007</v>
      </c>
      <c r="M822" s="34" t="s">
        <v>138</v>
      </c>
      <c r="N822" s="39">
        <v>21</v>
      </c>
      <c r="O822" s="34" t="s">
        <v>147</v>
      </c>
      <c r="P822" s="39">
        <v>48.2</v>
      </c>
      <c r="Q822" s="34" t="s">
        <v>147</v>
      </c>
      <c r="R822" s="39">
        <v>12</v>
      </c>
      <c r="S822" s="34" t="s">
        <v>138</v>
      </c>
      <c r="T822" s="35" t="s">
        <v>148</v>
      </c>
      <c r="U822" s="35" t="s">
        <v>564</v>
      </c>
    </row>
    <row r="823" spans="2:21" ht="12" customHeight="1">
      <c r="B823" s="33" t="s">
        <v>2476</v>
      </c>
      <c r="C823" s="34" t="s">
        <v>2413</v>
      </c>
      <c r="D823" s="35" t="s">
        <v>2477</v>
      </c>
      <c r="E823" s="35" t="s">
        <v>2478</v>
      </c>
      <c r="F823" s="36" t="s">
        <v>146</v>
      </c>
      <c r="G823" s="34" t="s">
        <v>136</v>
      </c>
      <c r="H823" s="35" t="s">
        <v>192</v>
      </c>
      <c r="I823" s="37">
        <v>2.904115646258504</v>
      </c>
      <c r="J823" s="36" t="s">
        <v>147</v>
      </c>
      <c r="K823" s="38">
        <v>74.8</v>
      </c>
      <c r="L823" s="39">
        <v>9.3000000000000007</v>
      </c>
      <c r="M823" s="34" t="s">
        <v>138</v>
      </c>
      <c r="N823" s="39">
        <v>21.6</v>
      </c>
      <c r="O823" s="34" t="s">
        <v>147</v>
      </c>
      <c r="P823" s="39">
        <v>41.6</v>
      </c>
      <c r="Q823" s="34" t="s">
        <v>147</v>
      </c>
      <c r="R823" s="39">
        <v>2.2999999999999998</v>
      </c>
      <c r="S823" s="34" t="s">
        <v>147</v>
      </c>
      <c r="T823" s="35" t="s">
        <v>148</v>
      </c>
      <c r="U823" s="35" t="s">
        <v>142</v>
      </c>
    </row>
    <row r="824" spans="2:21" ht="12" customHeight="1">
      <c r="B824" s="33" t="s">
        <v>2479</v>
      </c>
      <c r="C824" s="34" t="s">
        <v>2413</v>
      </c>
      <c r="D824" s="35" t="s">
        <v>2480</v>
      </c>
      <c r="E824" s="35" t="s">
        <v>2481</v>
      </c>
      <c r="F824" s="36" t="s">
        <v>146</v>
      </c>
      <c r="G824" s="34" t="s">
        <v>136</v>
      </c>
      <c r="H824" s="35" t="s">
        <v>192</v>
      </c>
      <c r="I824" s="37">
        <v>2.64561274509804</v>
      </c>
      <c r="J824" s="36" t="s">
        <v>147</v>
      </c>
      <c r="K824" s="38">
        <v>94.9</v>
      </c>
      <c r="L824" s="39">
        <v>10.4</v>
      </c>
      <c r="M824" s="34" t="s">
        <v>147</v>
      </c>
      <c r="N824" s="39">
        <v>25</v>
      </c>
      <c r="O824" s="34" t="s">
        <v>147</v>
      </c>
      <c r="P824" s="39">
        <v>50.5</v>
      </c>
      <c r="Q824" s="34" t="s">
        <v>147</v>
      </c>
      <c r="R824" s="39">
        <v>9</v>
      </c>
      <c r="S824" s="34" t="s">
        <v>138</v>
      </c>
      <c r="T824" s="35" t="s">
        <v>170</v>
      </c>
      <c r="U824" s="35" t="s">
        <v>142</v>
      </c>
    </row>
    <row r="825" spans="2:21" ht="12" customHeight="1">
      <c r="B825" s="33" t="s">
        <v>2482</v>
      </c>
      <c r="C825" s="34" t="s">
        <v>2413</v>
      </c>
      <c r="D825" s="35" t="s">
        <v>2483</v>
      </c>
      <c r="E825" s="35" t="s">
        <v>2484</v>
      </c>
      <c r="F825" s="36" t="s">
        <v>222</v>
      </c>
      <c r="G825" s="34" t="s">
        <v>136</v>
      </c>
      <c r="H825" s="35" t="s">
        <v>137</v>
      </c>
      <c r="I825" s="37">
        <v>61.878355640535375</v>
      </c>
      <c r="J825" s="36" t="s">
        <v>147</v>
      </c>
      <c r="K825" s="38">
        <v>100.3</v>
      </c>
      <c r="L825" s="39">
        <v>12.8</v>
      </c>
      <c r="M825" s="34" t="s">
        <v>147</v>
      </c>
      <c r="N825" s="39">
        <v>16.600000000000001</v>
      </c>
      <c r="O825" s="34" t="s">
        <v>138</v>
      </c>
      <c r="P825" s="39">
        <v>59.6</v>
      </c>
      <c r="Q825" s="34" t="s">
        <v>147</v>
      </c>
      <c r="R825" s="39">
        <v>11.3</v>
      </c>
      <c r="S825" s="34" t="s">
        <v>138</v>
      </c>
      <c r="T825" s="35" t="s">
        <v>148</v>
      </c>
      <c r="U825" s="35" t="s">
        <v>564</v>
      </c>
    </row>
    <row r="826" spans="2:21" ht="12" customHeight="1">
      <c r="B826" s="33" t="s">
        <v>2485</v>
      </c>
      <c r="C826" s="34" t="s">
        <v>2413</v>
      </c>
      <c r="D826" s="35" t="s">
        <v>2486</v>
      </c>
      <c r="E826" s="35" t="s">
        <v>2487</v>
      </c>
      <c r="F826" s="36" t="s">
        <v>146</v>
      </c>
      <c r="G826" s="34" t="s">
        <v>136</v>
      </c>
      <c r="H826" s="35" t="s">
        <v>192</v>
      </c>
      <c r="I826" s="37">
        <v>3.1550359712230214</v>
      </c>
      <c r="J826" s="36" t="s">
        <v>139</v>
      </c>
      <c r="K826" s="38">
        <v>52.3</v>
      </c>
      <c r="L826" s="39">
        <v>5.2</v>
      </c>
      <c r="M826" s="34" t="s">
        <v>140</v>
      </c>
      <c r="N826" s="39">
        <v>19.7</v>
      </c>
      <c r="O826" s="34" t="s">
        <v>147</v>
      </c>
      <c r="P826" s="39">
        <v>27.4</v>
      </c>
      <c r="Q826" s="34" t="s">
        <v>139</v>
      </c>
      <c r="R826" s="39">
        <v>0</v>
      </c>
      <c r="S826" s="34" t="s">
        <v>147</v>
      </c>
      <c r="T826" s="35" t="s">
        <v>199</v>
      </c>
      <c r="U826" s="35" t="s">
        <v>142</v>
      </c>
    </row>
    <row r="827" spans="2:21" ht="12" customHeight="1">
      <c r="B827" s="35" t="s">
        <v>2485</v>
      </c>
      <c r="C827" s="34" t="s">
        <v>2413</v>
      </c>
      <c r="D827" s="35" t="s">
        <v>2486</v>
      </c>
      <c r="E827" s="35" t="s">
        <v>2487</v>
      </c>
      <c r="F827" s="34" t="s">
        <v>146</v>
      </c>
      <c r="G827" s="34" t="s">
        <v>194</v>
      </c>
      <c r="H827" s="35" t="s">
        <v>195</v>
      </c>
      <c r="I827" s="37">
        <v>2.4612289999999999</v>
      </c>
      <c r="J827" s="34"/>
      <c r="K827" s="39"/>
      <c r="L827" s="39"/>
      <c r="M827" s="34"/>
      <c r="N827" s="39"/>
      <c r="O827" s="34"/>
      <c r="P827" s="39"/>
      <c r="Q827" s="34"/>
      <c r="R827" s="34">
        <v>2</v>
      </c>
      <c r="S827" s="34" t="s">
        <v>223</v>
      </c>
      <c r="T827" s="35" t="s">
        <v>199</v>
      </c>
      <c r="U827" s="35" t="s">
        <v>142</v>
      </c>
    </row>
    <row r="828" spans="2:21" ht="12" customHeight="1">
      <c r="B828" s="33" t="s">
        <v>2488</v>
      </c>
      <c r="C828" s="34" t="s">
        <v>2413</v>
      </c>
      <c r="D828" s="35" t="s">
        <v>2489</v>
      </c>
      <c r="E828" s="35" t="s">
        <v>2490</v>
      </c>
      <c r="F828" s="36" t="s">
        <v>222</v>
      </c>
      <c r="G828" s="34" t="s">
        <v>136</v>
      </c>
      <c r="H828" s="35" t="s">
        <v>155</v>
      </c>
      <c r="I828" s="37">
        <v>60.712330827067667</v>
      </c>
      <c r="J828" s="36" t="s">
        <v>147</v>
      </c>
      <c r="K828" s="38">
        <v>71.8</v>
      </c>
      <c r="L828" s="39">
        <v>12.6</v>
      </c>
      <c r="M828" s="34" t="s">
        <v>147</v>
      </c>
      <c r="N828" s="39">
        <v>23.7</v>
      </c>
      <c r="O828" s="34" t="s">
        <v>147</v>
      </c>
      <c r="P828" s="39">
        <v>32.5</v>
      </c>
      <c r="Q828" s="34" t="s">
        <v>138</v>
      </c>
      <c r="R828" s="39">
        <v>3</v>
      </c>
      <c r="S828" s="34" t="s">
        <v>147</v>
      </c>
      <c r="T828" s="35" t="s">
        <v>148</v>
      </c>
      <c r="U828" s="35" t="s">
        <v>142</v>
      </c>
    </row>
    <row r="829" spans="2:21" ht="12" customHeight="1">
      <c r="B829" s="33" t="s">
        <v>2491</v>
      </c>
      <c r="C829" s="34" t="s">
        <v>2413</v>
      </c>
      <c r="D829" s="35" t="s">
        <v>2492</v>
      </c>
      <c r="E829" s="35" t="s">
        <v>2493</v>
      </c>
      <c r="F829" s="36" t="s">
        <v>782</v>
      </c>
      <c r="G829" s="34" t="s">
        <v>136</v>
      </c>
      <c r="H829" s="35" t="s">
        <v>137</v>
      </c>
      <c r="I829" s="37">
        <v>55.771325301204818</v>
      </c>
      <c r="J829" s="36" t="s">
        <v>147</v>
      </c>
      <c r="K829" s="38">
        <v>75</v>
      </c>
      <c r="L829" s="39">
        <v>10.4</v>
      </c>
      <c r="M829" s="34" t="s">
        <v>147</v>
      </c>
      <c r="N829" s="39">
        <v>16.600000000000001</v>
      </c>
      <c r="O829" s="34" t="s">
        <v>138</v>
      </c>
      <c r="P829" s="39">
        <v>46.5</v>
      </c>
      <c r="Q829" s="34" t="s">
        <v>147</v>
      </c>
      <c r="R829" s="39">
        <v>1.5</v>
      </c>
      <c r="S829" s="34" t="s">
        <v>138</v>
      </c>
      <c r="T829" s="35" t="s">
        <v>170</v>
      </c>
      <c r="U829" s="35" t="s">
        <v>142</v>
      </c>
    </row>
    <row r="830" spans="2:21" ht="12" customHeight="1">
      <c r="B830" s="33" t="s">
        <v>2494</v>
      </c>
      <c r="C830" s="34" t="s">
        <v>2413</v>
      </c>
      <c r="D830" s="35" t="s">
        <v>2495</v>
      </c>
      <c r="E830" s="35" t="s">
        <v>2496</v>
      </c>
      <c r="F830" s="36" t="s">
        <v>135</v>
      </c>
      <c r="G830" s="34" t="s">
        <v>136</v>
      </c>
      <c r="H830" s="35" t="s">
        <v>137</v>
      </c>
      <c r="I830" s="37">
        <v>62.10321678321678</v>
      </c>
      <c r="J830" s="36" t="s">
        <v>147</v>
      </c>
      <c r="K830" s="38">
        <v>88.1</v>
      </c>
      <c r="L830" s="39">
        <v>7.1</v>
      </c>
      <c r="M830" s="34" t="s">
        <v>139</v>
      </c>
      <c r="N830" s="39">
        <v>15</v>
      </c>
      <c r="O830" s="34" t="s">
        <v>138</v>
      </c>
      <c r="P830" s="39">
        <v>60</v>
      </c>
      <c r="Q830" s="34" t="s">
        <v>147</v>
      </c>
      <c r="R830" s="39">
        <v>6</v>
      </c>
      <c r="S830" s="34" t="s">
        <v>140</v>
      </c>
      <c r="T830" s="35" t="s">
        <v>141</v>
      </c>
      <c r="U830" s="35" t="s">
        <v>564</v>
      </c>
    </row>
    <row r="831" spans="2:21" ht="12" customHeight="1">
      <c r="B831" s="33" t="s">
        <v>2497</v>
      </c>
      <c r="C831" s="34" t="s">
        <v>2413</v>
      </c>
      <c r="D831" s="35" t="s">
        <v>2498</v>
      </c>
      <c r="E831" s="35" t="s">
        <v>2499</v>
      </c>
      <c r="F831" s="36" t="s">
        <v>146</v>
      </c>
      <c r="G831" s="34" t="s">
        <v>136</v>
      </c>
      <c r="H831" s="35" t="s">
        <v>137</v>
      </c>
      <c r="I831" s="37">
        <v>59.437738359201781</v>
      </c>
      <c r="J831" s="36" t="s">
        <v>147</v>
      </c>
      <c r="K831" s="38">
        <v>84.8</v>
      </c>
      <c r="L831" s="39">
        <v>14.1</v>
      </c>
      <c r="M831" s="34" t="s">
        <v>147</v>
      </c>
      <c r="N831" s="39">
        <v>25</v>
      </c>
      <c r="O831" s="34" t="s">
        <v>147</v>
      </c>
      <c r="P831" s="39">
        <v>44.2</v>
      </c>
      <c r="Q831" s="34" t="s">
        <v>147</v>
      </c>
      <c r="R831" s="39">
        <v>1.5</v>
      </c>
      <c r="S831" s="34" t="s">
        <v>147</v>
      </c>
      <c r="T831" s="35" t="s">
        <v>148</v>
      </c>
      <c r="U831" s="35" t="s">
        <v>142</v>
      </c>
    </row>
    <row r="832" spans="2:21" ht="12" customHeight="1">
      <c r="B832" s="35" t="s">
        <v>2500</v>
      </c>
      <c r="C832" s="34" t="s">
        <v>2413</v>
      </c>
      <c r="D832" s="35" t="s">
        <v>2501</v>
      </c>
      <c r="E832" s="35" t="s">
        <v>2502</v>
      </c>
      <c r="F832" s="34" t="s">
        <v>184</v>
      </c>
      <c r="G832" s="34" t="s">
        <v>194</v>
      </c>
      <c r="H832" s="35" t="s">
        <v>195</v>
      </c>
      <c r="I832" s="37">
        <v>2.3387829999999998</v>
      </c>
      <c r="J832" s="34"/>
      <c r="K832" s="39"/>
      <c r="L832" s="39"/>
      <c r="M832" s="34"/>
      <c r="N832" s="39"/>
      <c r="O832" s="34"/>
      <c r="P832" s="39"/>
      <c r="Q832" s="34"/>
      <c r="R832" s="34">
        <v>4</v>
      </c>
      <c r="S832" s="34" t="s">
        <v>223</v>
      </c>
      <c r="T832" s="35" t="s">
        <v>141</v>
      </c>
      <c r="U832" s="35" t="s">
        <v>142</v>
      </c>
    </row>
    <row r="833" spans="2:21" ht="12" customHeight="1">
      <c r="B833" s="33" t="s">
        <v>2503</v>
      </c>
      <c r="C833" s="34" t="s">
        <v>2413</v>
      </c>
      <c r="D833" s="35" t="s">
        <v>2504</v>
      </c>
      <c r="E833" s="35" t="s">
        <v>2505</v>
      </c>
      <c r="F833" s="36" t="s">
        <v>146</v>
      </c>
      <c r="G833" s="34" t="s">
        <v>136</v>
      </c>
      <c r="H833" s="35" t="s">
        <v>192</v>
      </c>
      <c r="I833" s="37">
        <v>2.7587499999999991</v>
      </c>
      <c r="J833" s="36" t="s">
        <v>147</v>
      </c>
      <c r="K833" s="38">
        <v>77.7</v>
      </c>
      <c r="L833" s="39">
        <v>11.2</v>
      </c>
      <c r="M833" s="34" t="s">
        <v>147</v>
      </c>
      <c r="N833" s="39">
        <v>25</v>
      </c>
      <c r="O833" s="34" t="s">
        <v>147</v>
      </c>
      <c r="P833" s="39">
        <v>38.5</v>
      </c>
      <c r="Q833" s="34" t="s">
        <v>138</v>
      </c>
      <c r="R833" s="39">
        <v>3</v>
      </c>
      <c r="S833" s="34" t="s">
        <v>147</v>
      </c>
      <c r="T833" s="35" t="s">
        <v>170</v>
      </c>
      <c r="U833" s="35" t="s">
        <v>142</v>
      </c>
    </row>
    <row r="834" spans="2:21" ht="12" customHeight="1">
      <c r="B834" s="35" t="s">
        <v>2506</v>
      </c>
      <c r="C834" s="34" t="s">
        <v>2413</v>
      </c>
      <c r="D834" s="35" t="s">
        <v>2507</v>
      </c>
      <c r="E834" s="35" t="s">
        <v>2508</v>
      </c>
      <c r="F834" s="34" t="s">
        <v>146</v>
      </c>
      <c r="G834" s="34" t="s">
        <v>194</v>
      </c>
      <c r="H834" s="35" t="s">
        <v>195</v>
      </c>
      <c r="I834" s="37">
        <v>2.18038</v>
      </c>
      <c r="J834" s="34" t="s">
        <v>147</v>
      </c>
      <c r="K834" s="39">
        <v>77.099999999999994</v>
      </c>
      <c r="L834" s="39">
        <v>14.9</v>
      </c>
      <c r="M834" s="34" t="s">
        <v>147</v>
      </c>
      <c r="N834" s="39">
        <v>15.3</v>
      </c>
      <c r="O834" s="34" t="s">
        <v>138</v>
      </c>
      <c r="P834" s="39">
        <v>36.9</v>
      </c>
      <c r="Q834" s="34" t="s">
        <v>138</v>
      </c>
      <c r="R834" s="34">
        <v>10</v>
      </c>
      <c r="S834" s="34" t="s">
        <v>147</v>
      </c>
      <c r="T834" s="35" t="s">
        <v>148</v>
      </c>
      <c r="U834" s="35" t="s">
        <v>142</v>
      </c>
    </row>
    <row r="835" spans="2:21" ht="12" customHeight="1">
      <c r="B835" s="35" t="s">
        <v>2509</v>
      </c>
      <c r="C835" s="34" t="s">
        <v>2413</v>
      </c>
      <c r="D835" s="35" t="s">
        <v>2510</v>
      </c>
      <c r="E835" s="35" t="s">
        <v>2511</v>
      </c>
      <c r="F835" s="34" t="s">
        <v>184</v>
      </c>
      <c r="G835" s="34" t="s">
        <v>194</v>
      </c>
      <c r="H835" s="35" t="s">
        <v>195</v>
      </c>
      <c r="I835" s="37">
        <v>2.3183120000000002</v>
      </c>
      <c r="J835" s="34" t="s">
        <v>139</v>
      </c>
      <c r="K835" s="39">
        <v>44.5</v>
      </c>
      <c r="L835" s="39">
        <v>7</v>
      </c>
      <c r="M835" s="34" t="s">
        <v>139</v>
      </c>
      <c r="N835" s="39">
        <v>10.1</v>
      </c>
      <c r="O835" s="34" t="s">
        <v>140</v>
      </c>
      <c r="P835" s="39">
        <v>24.4</v>
      </c>
      <c r="Q835" s="34" t="s">
        <v>140</v>
      </c>
      <c r="R835" s="34">
        <v>3</v>
      </c>
      <c r="S835" s="34" t="s">
        <v>138</v>
      </c>
      <c r="T835" s="35" t="s">
        <v>141</v>
      </c>
      <c r="U835" s="35" t="s">
        <v>142</v>
      </c>
    </row>
    <row r="836" spans="2:21" ht="12" customHeight="1">
      <c r="B836" s="33" t="s">
        <v>2512</v>
      </c>
      <c r="C836" s="34" t="s">
        <v>2413</v>
      </c>
      <c r="D836" s="35" t="s">
        <v>2513</v>
      </c>
      <c r="E836" s="35" t="s">
        <v>2514</v>
      </c>
      <c r="F836" s="36" t="s">
        <v>671</v>
      </c>
      <c r="G836" s="34" t="s">
        <v>136</v>
      </c>
      <c r="H836" s="35" t="s">
        <v>192</v>
      </c>
      <c r="I836" s="37">
        <v>2.988548387096774</v>
      </c>
      <c r="J836" s="36" t="s">
        <v>147</v>
      </c>
      <c r="K836" s="38">
        <v>80.3</v>
      </c>
      <c r="L836" s="39">
        <v>12.1</v>
      </c>
      <c r="M836" s="34" t="s">
        <v>147</v>
      </c>
      <c r="N836" s="39">
        <v>22.4</v>
      </c>
      <c r="O836" s="34" t="s">
        <v>147</v>
      </c>
      <c r="P836" s="39">
        <v>42.8</v>
      </c>
      <c r="Q836" s="34" t="s">
        <v>147</v>
      </c>
      <c r="R836" s="39">
        <v>3</v>
      </c>
      <c r="S836" s="34" t="s">
        <v>138</v>
      </c>
      <c r="T836" s="35" t="s">
        <v>170</v>
      </c>
      <c r="U836" s="35" t="s">
        <v>699</v>
      </c>
    </row>
    <row r="837" spans="2:21" ht="12" customHeight="1">
      <c r="B837" s="35" t="s">
        <v>2512</v>
      </c>
      <c r="C837" s="34" t="s">
        <v>2413</v>
      </c>
      <c r="D837" s="35" t="s">
        <v>2513</v>
      </c>
      <c r="E837" s="35" t="s">
        <v>2515</v>
      </c>
      <c r="F837" s="34" t="s">
        <v>671</v>
      </c>
      <c r="G837" s="34" t="s">
        <v>194</v>
      </c>
      <c r="H837" s="35" t="s">
        <v>195</v>
      </c>
      <c r="I837" s="37">
        <v>2.1766399999999999</v>
      </c>
      <c r="J837" s="34" t="s">
        <v>147</v>
      </c>
      <c r="K837" s="39">
        <v>76.3</v>
      </c>
      <c r="L837" s="39">
        <v>11.9</v>
      </c>
      <c r="M837" s="34" t="s">
        <v>147</v>
      </c>
      <c r="N837" s="39">
        <v>15.7</v>
      </c>
      <c r="O837" s="34" t="s">
        <v>138</v>
      </c>
      <c r="P837" s="39">
        <v>45.7</v>
      </c>
      <c r="Q837" s="34" t="s">
        <v>147</v>
      </c>
      <c r="R837" s="34">
        <v>3</v>
      </c>
      <c r="S837" s="34" t="s">
        <v>138</v>
      </c>
      <c r="T837" s="35" t="s">
        <v>170</v>
      </c>
      <c r="U837" s="35" t="s">
        <v>699</v>
      </c>
    </row>
    <row r="838" spans="2:21" ht="12" customHeight="1">
      <c r="B838" s="33" t="s">
        <v>2516</v>
      </c>
      <c r="C838" s="34" t="s">
        <v>2413</v>
      </c>
      <c r="D838" s="35" t="s">
        <v>2517</v>
      </c>
      <c r="E838" s="35" t="s">
        <v>2518</v>
      </c>
      <c r="F838" s="36" t="s">
        <v>146</v>
      </c>
      <c r="G838" s="34" t="s">
        <v>136</v>
      </c>
      <c r="H838" s="35" t="s">
        <v>192</v>
      </c>
      <c r="I838" s="37">
        <v>3.0632317073170743</v>
      </c>
      <c r="J838" s="36" t="s">
        <v>138</v>
      </c>
      <c r="K838" s="38">
        <v>61</v>
      </c>
      <c r="L838" s="39">
        <v>8.3000000000000007</v>
      </c>
      <c r="M838" s="34" t="s">
        <v>138</v>
      </c>
      <c r="N838" s="39">
        <v>14</v>
      </c>
      <c r="O838" s="34" t="s">
        <v>138</v>
      </c>
      <c r="P838" s="39">
        <v>34.200000000000003</v>
      </c>
      <c r="Q838" s="34" t="s">
        <v>138</v>
      </c>
      <c r="R838" s="39">
        <v>4.5</v>
      </c>
      <c r="S838" s="34" t="s">
        <v>139</v>
      </c>
      <c r="T838" s="35" t="s">
        <v>141</v>
      </c>
      <c r="U838" s="35" t="s">
        <v>142</v>
      </c>
    </row>
    <row r="839" spans="2:21" ht="12" customHeight="1">
      <c r="B839" s="35" t="s">
        <v>2516</v>
      </c>
      <c r="C839" s="34" t="s">
        <v>2413</v>
      </c>
      <c r="D839" s="35" t="s">
        <v>2517</v>
      </c>
      <c r="E839" s="35" t="s">
        <v>2518</v>
      </c>
      <c r="F839" s="34" t="s">
        <v>146</v>
      </c>
      <c r="G839" s="34" t="s">
        <v>194</v>
      </c>
      <c r="H839" s="35" t="s">
        <v>195</v>
      </c>
      <c r="I839" s="37">
        <v>2.251833</v>
      </c>
      <c r="J839" s="34" t="s">
        <v>138</v>
      </c>
      <c r="K839" s="39">
        <v>61.6</v>
      </c>
      <c r="L839" s="39">
        <v>6.6</v>
      </c>
      <c r="M839" s="34" t="s">
        <v>139</v>
      </c>
      <c r="N839" s="39">
        <v>16.8</v>
      </c>
      <c r="O839" s="34" t="s">
        <v>138</v>
      </c>
      <c r="P839" s="39">
        <v>33.200000000000003</v>
      </c>
      <c r="Q839" s="34" t="s">
        <v>138</v>
      </c>
      <c r="R839" s="34">
        <v>5</v>
      </c>
      <c r="S839" s="34" t="s">
        <v>147</v>
      </c>
      <c r="T839" s="35" t="s">
        <v>141</v>
      </c>
      <c r="U839" s="35" t="s">
        <v>142</v>
      </c>
    </row>
    <row r="840" spans="2:21" ht="12" customHeight="1">
      <c r="B840" s="35" t="s">
        <v>2519</v>
      </c>
      <c r="C840" s="34" t="s">
        <v>2413</v>
      </c>
      <c r="D840" s="35" t="s">
        <v>2520</v>
      </c>
      <c r="E840" s="35" t="s">
        <v>2521</v>
      </c>
      <c r="F840" s="34" t="s">
        <v>184</v>
      </c>
      <c r="G840" s="34" t="s">
        <v>194</v>
      </c>
      <c r="H840" s="35" t="s">
        <v>195</v>
      </c>
      <c r="I840" s="37">
        <v>2.0639829999999999</v>
      </c>
      <c r="J840" s="34" t="s">
        <v>139</v>
      </c>
      <c r="K840" s="39">
        <v>51.4</v>
      </c>
      <c r="L840" s="39">
        <v>8.6999999999999993</v>
      </c>
      <c r="M840" s="34" t="s">
        <v>138</v>
      </c>
      <c r="N840" s="39">
        <v>8.1</v>
      </c>
      <c r="O840" s="34" t="s">
        <v>159</v>
      </c>
      <c r="P840" s="39">
        <v>32.6</v>
      </c>
      <c r="Q840" s="34" t="s">
        <v>138</v>
      </c>
      <c r="R840" s="34">
        <v>2</v>
      </c>
      <c r="S840" s="34" t="s">
        <v>138</v>
      </c>
      <c r="T840" s="35" t="s">
        <v>148</v>
      </c>
      <c r="U840" s="35" t="s">
        <v>142</v>
      </c>
    </row>
    <row r="841" spans="2:21" ht="12" customHeight="1">
      <c r="B841" s="35" t="s">
        <v>2522</v>
      </c>
      <c r="C841" s="34" t="s">
        <v>2413</v>
      </c>
      <c r="D841" s="35" t="s">
        <v>2523</v>
      </c>
      <c r="E841" s="35" t="s">
        <v>2524</v>
      </c>
      <c r="F841" s="34" t="s">
        <v>135</v>
      </c>
      <c r="G841" s="34" t="s">
        <v>194</v>
      </c>
      <c r="H841" s="35" t="s">
        <v>195</v>
      </c>
      <c r="I841" s="37">
        <v>2.1162359999999998</v>
      </c>
      <c r="J841" s="34" t="s">
        <v>147</v>
      </c>
      <c r="K841" s="39">
        <v>89.3</v>
      </c>
      <c r="L841" s="39">
        <v>12</v>
      </c>
      <c r="M841" s="34" t="s">
        <v>147</v>
      </c>
      <c r="N841" s="39">
        <v>21</v>
      </c>
      <c r="O841" s="34" t="s">
        <v>147</v>
      </c>
      <c r="P841" s="39">
        <v>49.3</v>
      </c>
      <c r="Q841" s="34" t="s">
        <v>147</v>
      </c>
      <c r="R841" s="34">
        <v>7</v>
      </c>
      <c r="S841" s="34" t="s">
        <v>147</v>
      </c>
      <c r="T841" s="35" t="s">
        <v>148</v>
      </c>
      <c r="U841" s="35" t="s">
        <v>142</v>
      </c>
    </row>
    <row r="842" spans="2:21" ht="12" customHeight="1">
      <c r="B842" s="33" t="s">
        <v>2525</v>
      </c>
      <c r="C842" s="34" t="s">
        <v>2413</v>
      </c>
      <c r="D842" s="35" t="s">
        <v>2526</v>
      </c>
      <c r="E842" s="35" t="s">
        <v>2527</v>
      </c>
      <c r="F842" s="36" t="s">
        <v>627</v>
      </c>
      <c r="G842" s="34" t="s">
        <v>136</v>
      </c>
      <c r="H842" s="35" t="s">
        <v>192</v>
      </c>
      <c r="I842" s="37">
        <v>3.4254782608695646</v>
      </c>
      <c r="J842" s="36" t="s">
        <v>138</v>
      </c>
      <c r="K842" s="38">
        <v>59.8</v>
      </c>
      <c r="L842" s="39">
        <v>9.6999999999999993</v>
      </c>
      <c r="M842" s="34" t="s">
        <v>138</v>
      </c>
      <c r="N842" s="39">
        <v>20.6</v>
      </c>
      <c r="O842" s="34" t="s">
        <v>147</v>
      </c>
      <c r="P842" s="39">
        <v>29.5</v>
      </c>
      <c r="Q842" s="34" t="s">
        <v>139</v>
      </c>
      <c r="R842" s="39">
        <v>0</v>
      </c>
      <c r="S842" s="34" t="s">
        <v>147</v>
      </c>
      <c r="T842" s="35" t="s">
        <v>166</v>
      </c>
      <c r="U842" s="35" t="s">
        <v>142</v>
      </c>
    </row>
    <row r="843" spans="2:21" ht="12" customHeight="1">
      <c r="B843" s="35" t="s">
        <v>2525</v>
      </c>
      <c r="C843" s="34" t="s">
        <v>2413</v>
      </c>
      <c r="D843" s="35" t="s">
        <v>2526</v>
      </c>
      <c r="E843" s="35" t="s">
        <v>2527</v>
      </c>
      <c r="F843" s="34" t="s">
        <v>627</v>
      </c>
      <c r="G843" s="34" t="s">
        <v>194</v>
      </c>
      <c r="H843" s="35" t="s">
        <v>195</v>
      </c>
      <c r="I843" s="37">
        <v>3.1902469999999998</v>
      </c>
      <c r="J843" s="34" t="s">
        <v>147</v>
      </c>
      <c r="K843" s="39">
        <v>81.7</v>
      </c>
      <c r="L843" s="39">
        <v>7.5</v>
      </c>
      <c r="M843" s="34" t="s">
        <v>139</v>
      </c>
      <c r="N843" s="39">
        <v>18.600000000000001</v>
      </c>
      <c r="O843" s="34" t="s">
        <v>147</v>
      </c>
      <c r="P843" s="39">
        <v>55.6</v>
      </c>
      <c r="Q843" s="34" t="s">
        <v>147</v>
      </c>
      <c r="R843" s="34">
        <v>0</v>
      </c>
      <c r="S843" s="34" t="s">
        <v>147</v>
      </c>
      <c r="T843" s="35" t="s">
        <v>166</v>
      </c>
      <c r="U843" s="35" t="s">
        <v>142</v>
      </c>
    </row>
    <row r="844" spans="2:21" ht="12" customHeight="1">
      <c r="B844" s="35" t="s">
        <v>2528</v>
      </c>
      <c r="C844" s="34" t="s">
        <v>2413</v>
      </c>
      <c r="D844" s="35" t="s">
        <v>2529</v>
      </c>
      <c r="E844" s="35" t="s">
        <v>2530</v>
      </c>
      <c r="F844" s="34" t="s">
        <v>184</v>
      </c>
      <c r="G844" s="34" t="s">
        <v>194</v>
      </c>
      <c r="H844" s="35" t="s">
        <v>195</v>
      </c>
      <c r="I844" s="37">
        <v>2.4012519999999999</v>
      </c>
      <c r="J844" s="34" t="s">
        <v>140</v>
      </c>
      <c r="K844" s="39">
        <v>41.1</v>
      </c>
      <c r="L844" s="39">
        <v>9.8000000000000007</v>
      </c>
      <c r="M844" s="34" t="s">
        <v>138</v>
      </c>
      <c r="N844" s="39">
        <v>10.4</v>
      </c>
      <c r="O844" s="34" t="s">
        <v>140</v>
      </c>
      <c r="P844" s="39">
        <v>20.9</v>
      </c>
      <c r="Q844" s="34" t="s">
        <v>159</v>
      </c>
      <c r="R844" s="34">
        <v>0</v>
      </c>
      <c r="S844" s="34" t="s">
        <v>138</v>
      </c>
      <c r="T844" s="35" t="s">
        <v>148</v>
      </c>
      <c r="U844" s="35" t="s">
        <v>142</v>
      </c>
    </row>
    <row r="845" spans="2:21" ht="12" customHeight="1">
      <c r="B845" s="35" t="s">
        <v>2531</v>
      </c>
      <c r="C845" s="34" t="s">
        <v>2413</v>
      </c>
      <c r="D845" s="35" t="s">
        <v>2532</v>
      </c>
      <c r="E845" s="35" t="s">
        <v>2533</v>
      </c>
      <c r="F845" s="34" t="s">
        <v>146</v>
      </c>
      <c r="G845" s="34" t="s">
        <v>194</v>
      </c>
      <c r="H845" s="35" t="s">
        <v>195</v>
      </c>
      <c r="I845" s="37">
        <v>2.8877290000000002</v>
      </c>
      <c r="J845" s="34" t="s">
        <v>147</v>
      </c>
      <c r="K845" s="39">
        <v>88.1</v>
      </c>
      <c r="L845" s="39">
        <v>10.8</v>
      </c>
      <c r="M845" s="34" t="s">
        <v>147</v>
      </c>
      <c r="N845" s="39">
        <v>19.7</v>
      </c>
      <c r="O845" s="34" t="s">
        <v>147</v>
      </c>
      <c r="P845" s="39">
        <v>53.6</v>
      </c>
      <c r="Q845" s="34" t="s">
        <v>147</v>
      </c>
      <c r="R845" s="34">
        <v>4</v>
      </c>
      <c r="S845" s="34" t="s">
        <v>147</v>
      </c>
      <c r="T845" s="35" t="s">
        <v>148</v>
      </c>
      <c r="U845" s="35" t="s">
        <v>142</v>
      </c>
    </row>
    <row r="846" spans="2:21" ht="12" customHeight="1">
      <c r="B846" s="35" t="s">
        <v>2534</v>
      </c>
      <c r="C846" s="34" t="s">
        <v>2413</v>
      </c>
      <c r="D846" s="35" t="s">
        <v>2535</v>
      </c>
      <c r="E846" s="35" t="s">
        <v>2536</v>
      </c>
      <c r="F846" s="34" t="s">
        <v>184</v>
      </c>
      <c r="G846" s="34" t="s">
        <v>194</v>
      </c>
      <c r="H846" s="35" t="s">
        <v>195</v>
      </c>
      <c r="I846" s="37">
        <v>2.4841579999999999</v>
      </c>
      <c r="J846" s="34" t="s">
        <v>139</v>
      </c>
      <c r="K846" s="39">
        <v>52.9</v>
      </c>
      <c r="L846" s="39">
        <v>5.9</v>
      </c>
      <c r="M846" s="34" t="s">
        <v>140</v>
      </c>
      <c r="N846" s="39">
        <v>15.1</v>
      </c>
      <c r="O846" s="34" t="s">
        <v>138</v>
      </c>
      <c r="P846" s="39">
        <v>29.9</v>
      </c>
      <c r="Q846" s="34" t="s">
        <v>139</v>
      </c>
      <c r="R846" s="34">
        <v>2</v>
      </c>
      <c r="S846" s="34" t="s">
        <v>138</v>
      </c>
      <c r="T846" s="35" t="s">
        <v>170</v>
      </c>
      <c r="U846" s="35" t="s">
        <v>142</v>
      </c>
    </row>
    <row r="847" spans="2:21" ht="12" customHeight="1">
      <c r="B847" s="35" t="s">
        <v>2537</v>
      </c>
      <c r="C847" s="34" t="s">
        <v>2413</v>
      </c>
      <c r="D847" s="35" t="s">
        <v>2538</v>
      </c>
      <c r="E847" s="35" t="s">
        <v>2539</v>
      </c>
      <c r="F847" s="34" t="s">
        <v>184</v>
      </c>
      <c r="G847" s="34" t="s">
        <v>194</v>
      </c>
      <c r="H847" s="35" t="s">
        <v>195</v>
      </c>
      <c r="I847" s="37">
        <v>2.4369999999999998</v>
      </c>
      <c r="J847" s="34" t="s">
        <v>138</v>
      </c>
      <c r="K847" s="39">
        <v>68.099999999999994</v>
      </c>
      <c r="L847" s="39">
        <v>9.9</v>
      </c>
      <c r="M847" s="34" t="s">
        <v>138</v>
      </c>
      <c r="N847" s="39">
        <v>19.7</v>
      </c>
      <c r="O847" s="34" t="s">
        <v>147</v>
      </c>
      <c r="P847" s="39">
        <v>35.5</v>
      </c>
      <c r="Q847" s="34" t="s">
        <v>138</v>
      </c>
      <c r="R847" s="34">
        <v>3</v>
      </c>
      <c r="S847" s="34" t="s">
        <v>147</v>
      </c>
      <c r="T847" s="35" t="s">
        <v>170</v>
      </c>
      <c r="U847" s="35" t="s">
        <v>142</v>
      </c>
    </row>
    <row r="848" spans="2:21" ht="12" customHeight="1">
      <c r="B848" s="33" t="s">
        <v>2540</v>
      </c>
      <c r="C848" s="34" t="s">
        <v>2413</v>
      </c>
      <c r="D848" s="35" t="s">
        <v>2541</v>
      </c>
      <c r="E848" s="35" t="s">
        <v>2542</v>
      </c>
      <c r="F848" s="36" t="s">
        <v>135</v>
      </c>
      <c r="G848" s="34" t="s">
        <v>136</v>
      </c>
      <c r="H848" s="35" t="s">
        <v>192</v>
      </c>
      <c r="I848" s="37">
        <v>2.8115423728813576</v>
      </c>
      <c r="J848" s="36" t="s">
        <v>147</v>
      </c>
      <c r="K848" s="38">
        <v>78.3</v>
      </c>
      <c r="L848" s="39">
        <v>9.5</v>
      </c>
      <c r="M848" s="34" t="s">
        <v>138</v>
      </c>
      <c r="N848" s="39">
        <v>20.399999999999999</v>
      </c>
      <c r="O848" s="34" t="s">
        <v>147</v>
      </c>
      <c r="P848" s="39">
        <v>43.1</v>
      </c>
      <c r="Q848" s="34" t="s">
        <v>147</v>
      </c>
      <c r="R848" s="39">
        <v>5.3</v>
      </c>
      <c r="S848" s="34" t="s">
        <v>139</v>
      </c>
      <c r="T848" s="35" t="s">
        <v>199</v>
      </c>
      <c r="U848" s="35" t="s">
        <v>177</v>
      </c>
    </row>
    <row r="849" spans="2:21" ht="12" customHeight="1">
      <c r="B849" s="33" t="s">
        <v>2543</v>
      </c>
      <c r="C849" s="34" t="s">
        <v>2413</v>
      </c>
      <c r="D849" s="35" t="s">
        <v>2544</v>
      </c>
      <c r="E849" s="35" t="s">
        <v>2545</v>
      </c>
      <c r="F849" s="36" t="s">
        <v>627</v>
      </c>
      <c r="G849" s="34" t="s">
        <v>136</v>
      </c>
      <c r="H849" s="35" t="s">
        <v>192</v>
      </c>
      <c r="I849" s="37">
        <v>3.8126136363636367</v>
      </c>
      <c r="J849" s="36" t="s">
        <v>147</v>
      </c>
      <c r="K849" s="38">
        <v>70.5</v>
      </c>
      <c r="L849" s="39">
        <v>9.4</v>
      </c>
      <c r="M849" s="34" t="s">
        <v>138</v>
      </c>
      <c r="N849" s="39">
        <v>20.7</v>
      </c>
      <c r="O849" s="34" t="s">
        <v>147</v>
      </c>
      <c r="P849" s="39">
        <v>40.4</v>
      </c>
      <c r="Q849" s="34" t="s">
        <v>138</v>
      </c>
      <c r="R849" s="39">
        <v>0</v>
      </c>
      <c r="S849" s="34" t="s">
        <v>139</v>
      </c>
      <c r="T849" s="35" t="s">
        <v>141</v>
      </c>
      <c r="U849" s="35" t="s">
        <v>142</v>
      </c>
    </row>
    <row r="850" spans="2:21" ht="12" customHeight="1">
      <c r="B850" s="35" t="s">
        <v>2543</v>
      </c>
      <c r="C850" s="34" t="s">
        <v>2413</v>
      </c>
      <c r="D850" s="35" t="s">
        <v>2544</v>
      </c>
      <c r="E850" s="35" t="s">
        <v>2545</v>
      </c>
      <c r="F850" s="34" t="s">
        <v>627</v>
      </c>
      <c r="G850" s="34" t="s">
        <v>194</v>
      </c>
      <c r="H850" s="35" t="s">
        <v>195</v>
      </c>
      <c r="I850" s="37">
        <v>3.1654279999999999</v>
      </c>
      <c r="J850" s="34" t="s">
        <v>147</v>
      </c>
      <c r="K850" s="39">
        <v>72.400000000000006</v>
      </c>
      <c r="L850" s="39">
        <v>7.9</v>
      </c>
      <c r="M850" s="34" t="s">
        <v>139</v>
      </c>
      <c r="N850" s="39">
        <v>17.399999999999999</v>
      </c>
      <c r="O850" s="34" t="s">
        <v>138</v>
      </c>
      <c r="P850" s="39">
        <v>47.1</v>
      </c>
      <c r="Q850" s="34" t="s">
        <v>147</v>
      </c>
      <c r="R850" s="34">
        <v>0</v>
      </c>
      <c r="S850" s="34" t="s">
        <v>138</v>
      </c>
      <c r="T850" s="35" t="s">
        <v>141</v>
      </c>
      <c r="U850" s="35" t="s">
        <v>142</v>
      </c>
    </row>
    <row r="851" spans="2:21" ht="12" customHeight="1">
      <c r="B851" s="35" t="s">
        <v>2546</v>
      </c>
      <c r="C851" s="34" t="s">
        <v>2413</v>
      </c>
      <c r="D851" s="35" t="s">
        <v>2547</v>
      </c>
      <c r="E851" s="35" t="s">
        <v>2548</v>
      </c>
      <c r="F851" s="34" t="s">
        <v>135</v>
      </c>
      <c r="G851" s="34" t="s">
        <v>194</v>
      </c>
      <c r="H851" s="35" t="s">
        <v>195</v>
      </c>
      <c r="I851" s="37">
        <v>2.5064500000000001</v>
      </c>
      <c r="J851" s="34" t="s">
        <v>138</v>
      </c>
      <c r="K851" s="39">
        <v>54.2</v>
      </c>
      <c r="L851" s="39">
        <v>7.8</v>
      </c>
      <c r="M851" s="34" t="s">
        <v>139</v>
      </c>
      <c r="N851" s="39">
        <v>12.9</v>
      </c>
      <c r="O851" s="34" t="s">
        <v>139</v>
      </c>
      <c r="P851" s="39">
        <v>30.5</v>
      </c>
      <c r="Q851" s="34" t="s">
        <v>139</v>
      </c>
      <c r="R851" s="34">
        <v>3</v>
      </c>
      <c r="S851" s="34" t="s">
        <v>138</v>
      </c>
      <c r="T851" s="35" t="s">
        <v>170</v>
      </c>
      <c r="U851" s="35" t="s">
        <v>142</v>
      </c>
    </row>
    <row r="852" spans="2:21" ht="12" customHeight="1">
      <c r="B852" s="35" t="s">
        <v>2549</v>
      </c>
      <c r="C852" s="34" t="s">
        <v>2413</v>
      </c>
      <c r="D852" s="35" t="s">
        <v>2550</v>
      </c>
      <c r="E852" s="35" t="s">
        <v>2551</v>
      </c>
      <c r="F852" s="34" t="s">
        <v>222</v>
      </c>
      <c r="G852" s="34" t="s">
        <v>194</v>
      </c>
      <c r="H852" s="35" t="s">
        <v>195</v>
      </c>
      <c r="I852" s="37">
        <v>2.0250699999999999</v>
      </c>
      <c r="J852" s="34" t="s">
        <v>139</v>
      </c>
      <c r="K852" s="39">
        <v>45.8</v>
      </c>
      <c r="L852" s="39">
        <v>3.6</v>
      </c>
      <c r="M852" s="34" t="s">
        <v>159</v>
      </c>
      <c r="N852" s="39">
        <v>9.6</v>
      </c>
      <c r="O852" s="34" t="s">
        <v>140</v>
      </c>
      <c r="P852" s="39">
        <v>29.6</v>
      </c>
      <c r="Q852" s="34" t="s">
        <v>139</v>
      </c>
      <c r="R852" s="34">
        <v>3</v>
      </c>
      <c r="S852" s="34" t="s">
        <v>139</v>
      </c>
      <c r="T852" s="35" t="s">
        <v>141</v>
      </c>
      <c r="U852" s="35" t="s">
        <v>1029</v>
      </c>
    </row>
    <row r="853" spans="2:21" ht="12" customHeight="1">
      <c r="B853" s="33" t="s">
        <v>2552</v>
      </c>
      <c r="C853" s="34" t="s">
        <v>2553</v>
      </c>
      <c r="D853" s="35" t="s">
        <v>2554</v>
      </c>
      <c r="E853" s="35" t="s">
        <v>2555</v>
      </c>
      <c r="F853" s="36" t="s">
        <v>146</v>
      </c>
      <c r="G853" s="34" t="s">
        <v>136</v>
      </c>
      <c r="H853" s="35" t="s">
        <v>155</v>
      </c>
      <c r="I853" s="37">
        <v>49.797886056971514</v>
      </c>
      <c r="J853" s="36" t="s">
        <v>147</v>
      </c>
      <c r="K853" s="38">
        <v>94.7</v>
      </c>
      <c r="L853" s="39">
        <v>11</v>
      </c>
      <c r="M853" s="34" t="s">
        <v>147</v>
      </c>
      <c r="N853" s="39">
        <v>17.7</v>
      </c>
      <c r="O853" s="34" t="s">
        <v>147</v>
      </c>
      <c r="P853" s="39">
        <v>60</v>
      </c>
      <c r="Q853" s="34" t="s">
        <v>147</v>
      </c>
      <c r="R853" s="39">
        <v>6</v>
      </c>
      <c r="S853" s="34" t="s">
        <v>140</v>
      </c>
      <c r="T853" s="35" t="s">
        <v>166</v>
      </c>
      <c r="U853" s="35" t="s">
        <v>142</v>
      </c>
    </row>
    <row r="854" spans="2:21" ht="12" customHeight="1">
      <c r="B854" s="33" t="s">
        <v>2556</v>
      </c>
      <c r="C854" s="34" t="s">
        <v>2553</v>
      </c>
      <c r="D854" s="35" t="s">
        <v>2557</v>
      </c>
      <c r="E854" s="35" t="s">
        <v>2558</v>
      </c>
      <c r="F854" s="36" t="s">
        <v>135</v>
      </c>
      <c r="G854" s="34" t="s">
        <v>136</v>
      </c>
      <c r="H854" s="35" t="s">
        <v>192</v>
      </c>
      <c r="I854" s="37">
        <v>2.938893395133253</v>
      </c>
      <c r="J854" s="36" t="s">
        <v>147</v>
      </c>
      <c r="K854" s="38">
        <v>85.5</v>
      </c>
      <c r="L854" s="39">
        <v>9.1</v>
      </c>
      <c r="M854" s="34" t="s">
        <v>138</v>
      </c>
      <c r="N854" s="39">
        <v>23.5</v>
      </c>
      <c r="O854" s="34" t="s">
        <v>147</v>
      </c>
      <c r="P854" s="39">
        <v>46.9</v>
      </c>
      <c r="Q854" s="34" t="s">
        <v>147</v>
      </c>
      <c r="R854" s="39">
        <v>6</v>
      </c>
      <c r="S854" s="34" t="s">
        <v>138</v>
      </c>
      <c r="T854" s="35" t="s">
        <v>170</v>
      </c>
      <c r="U854" s="35" t="s">
        <v>313</v>
      </c>
    </row>
    <row r="855" spans="2:21" ht="12" customHeight="1">
      <c r="B855" s="33" t="s">
        <v>2559</v>
      </c>
      <c r="C855" s="34" t="s">
        <v>2553</v>
      </c>
      <c r="D855" s="35" t="s">
        <v>2560</v>
      </c>
      <c r="E855" s="35" t="s">
        <v>2561</v>
      </c>
      <c r="F855" s="36" t="s">
        <v>135</v>
      </c>
      <c r="G855" s="34" t="s">
        <v>136</v>
      </c>
      <c r="H855" s="35" t="s">
        <v>137</v>
      </c>
      <c r="I855" s="37">
        <v>52.446155717761563</v>
      </c>
      <c r="J855" s="36" t="s">
        <v>138</v>
      </c>
      <c r="K855" s="38">
        <v>64.3</v>
      </c>
      <c r="L855" s="39">
        <v>3.8</v>
      </c>
      <c r="M855" s="34" t="s">
        <v>159</v>
      </c>
      <c r="N855" s="39">
        <v>15.5</v>
      </c>
      <c r="O855" s="34" t="s">
        <v>138</v>
      </c>
      <c r="P855" s="39">
        <v>36.700000000000003</v>
      </c>
      <c r="Q855" s="34" t="s">
        <v>138</v>
      </c>
      <c r="R855" s="39">
        <v>8.3000000000000007</v>
      </c>
      <c r="S855" s="34" t="s">
        <v>138</v>
      </c>
      <c r="T855" s="35" t="s">
        <v>813</v>
      </c>
      <c r="U855" s="35" t="s">
        <v>142</v>
      </c>
    </row>
    <row r="856" spans="2:21" ht="12" customHeight="1">
      <c r="B856" s="33" t="s">
        <v>2562</v>
      </c>
      <c r="C856" s="34" t="s">
        <v>2553</v>
      </c>
      <c r="D856" s="35" t="s">
        <v>2563</v>
      </c>
      <c r="E856" s="35" t="s">
        <v>2564</v>
      </c>
      <c r="F856" s="36" t="s">
        <v>146</v>
      </c>
      <c r="G856" s="34" t="s">
        <v>136</v>
      </c>
      <c r="H856" s="35" t="s">
        <v>137</v>
      </c>
      <c r="I856" s="37">
        <v>52.208883968113376</v>
      </c>
      <c r="J856" s="36" t="s">
        <v>147</v>
      </c>
      <c r="K856" s="38">
        <v>71.900000000000006</v>
      </c>
      <c r="L856" s="39">
        <v>12.8</v>
      </c>
      <c r="M856" s="34" t="s">
        <v>147</v>
      </c>
      <c r="N856" s="39">
        <v>19.5</v>
      </c>
      <c r="O856" s="34" t="s">
        <v>147</v>
      </c>
      <c r="P856" s="39">
        <v>38.799999999999997</v>
      </c>
      <c r="Q856" s="34" t="s">
        <v>138</v>
      </c>
      <c r="R856" s="39">
        <v>0.8</v>
      </c>
      <c r="S856" s="34" t="s">
        <v>147</v>
      </c>
      <c r="T856" s="35" t="s">
        <v>148</v>
      </c>
      <c r="U856" s="35" t="s">
        <v>142</v>
      </c>
    </row>
    <row r="857" spans="2:21" ht="12" customHeight="1">
      <c r="B857" s="33" t="s">
        <v>2565</v>
      </c>
      <c r="C857" s="34" t="s">
        <v>2553</v>
      </c>
      <c r="D857" s="35" t="s">
        <v>2566</v>
      </c>
      <c r="E857" s="35" t="s">
        <v>2567</v>
      </c>
      <c r="F857" s="36" t="s">
        <v>671</v>
      </c>
      <c r="G857" s="34" t="s">
        <v>136</v>
      </c>
      <c r="H857" s="35" t="s">
        <v>137</v>
      </c>
      <c r="I857" s="37">
        <v>55.629446693657215</v>
      </c>
      <c r="J857" s="36" t="s">
        <v>147</v>
      </c>
      <c r="K857" s="38">
        <v>77.5</v>
      </c>
      <c r="L857" s="39">
        <v>13.2</v>
      </c>
      <c r="M857" s="34" t="s">
        <v>147</v>
      </c>
      <c r="N857" s="39">
        <v>18.8</v>
      </c>
      <c r="O857" s="34" t="s">
        <v>147</v>
      </c>
      <c r="P857" s="39">
        <v>42.5</v>
      </c>
      <c r="Q857" s="34" t="s">
        <v>147</v>
      </c>
      <c r="R857" s="39">
        <v>3</v>
      </c>
      <c r="S857" s="34" t="s">
        <v>147</v>
      </c>
      <c r="T857" s="35" t="s">
        <v>148</v>
      </c>
      <c r="U857" s="35" t="s">
        <v>142</v>
      </c>
    </row>
    <row r="858" spans="2:21" ht="12" customHeight="1">
      <c r="B858" s="33" t="s">
        <v>2568</v>
      </c>
      <c r="C858" s="34" t="s">
        <v>2553</v>
      </c>
      <c r="D858" s="35" t="s">
        <v>2569</v>
      </c>
      <c r="E858" s="35" t="s">
        <v>2570</v>
      </c>
      <c r="F858" s="36" t="s">
        <v>146</v>
      </c>
      <c r="G858" s="34" t="s">
        <v>136</v>
      </c>
      <c r="H858" s="35" t="s">
        <v>137</v>
      </c>
      <c r="I858" s="37">
        <v>52.439559748427676</v>
      </c>
      <c r="J858" s="36" t="s">
        <v>147</v>
      </c>
      <c r="K858" s="38">
        <v>73.5</v>
      </c>
      <c r="L858" s="39">
        <v>10.6</v>
      </c>
      <c r="M858" s="34" t="s">
        <v>147</v>
      </c>
      <c r="N858" s="39">
        <v>19.899999999999999</v>
      </c>
      <c r="O858" s="34" t="s">
        <v>147</v>
      </c>
      <c r="P858" s="39">
        <v>41.5</v>
      </c>
      <c r="Q858" s="34" t="s">
        <v>147</v>
      </c>
      <c r="R858" s="39">
        <v>1.5</v>
      </c>
      <c r="S858" s="34" t="s">
        <v>147</v>
      </c>
      <c r="T858" s="35" t="s">
        <v>170</v>
      </c>
      <c r="U858" s="35" t="s">
        <v>142</v>
      </c>
    </row>
    <row r="859" spans="2:21" ht="12" customHeight="1">
      <c r="B859" s="33" t="s">
        <v>2571</v>
      </c>
      <c r="C859" s="34" t="s">
        <v>2553</v>
      </c>
      <c r="D859" s="35" t="s">
        <v>2572</v>
      </c>
      <c r="E859" s="35" t="s">
        <v>2573</v>
      </c>
      <c r="F859" s="36" t="s">
        <v>146</v>
      </c>
      <c r="G859" s="34" t="s">
        <v>136</v>
      </c>
      <c r="H859" s="35" t="s">
        <v>192</v>
      </c>
      <c r="I859" s="37">
        <v>2.8861245674740523</v>
      </c>
      <c r="J859" s="36" t="s">
        <v>147</v>
      </c>
      <c r="K859" s="38">
        <v>93.4</v>
      </c>
      <c r="L859" s="39">
        <v>13.4</v>
      </c>
      <c r="M859" s="34" t="s">
        <v>147</v>
      </c>
      <c r="N859" s="39">
        <v>25</v>
      </c>
      <c r="O859" s="34" t="s">
        <v>147</v>
      </c>
      <c r="P859" s="39">
        <v>45.2</v>
      </c>
      <c r="Q859" s="34" t="s">
        <v>147</v>
      </c>
      <c r="R859" s="39">
        <v>9.8000000000000007</v>
      </c>
      <c r="S859" s="34" t="s">
        <v>147</v>
      </c>
      <c r="T859" s="35" t="s">
        <v>148</v>
      </c>
      <c r="U859" s="35" t="s">
        <v>142</v>
      </c>
    </row>
    <row r="860" spans="2:21" ht="12" customHeight="1">
      <c r="B860" s="33" t="s">
        <v>2574</v>
      </c>
      <c r="C860" s="34" t="s">
        <v>2553</v>
      </c>
      <c r="D860" s="35" t="s">
        <v>2575</v>
      </c>
      <c r="E860" s="35" t="s">
        <v>2576</v>
      </c>
      <c r="F860" s="36" t="s">
        <v>146</v>
      </c>
      <c r="G860" s="34" t="s">
        <v>136</v>
      </c>
      <c r="H860" s="35" t="s">
        <v>137</v>
      </c>
      <c r="I860" s="37">
        <v>58.567661188369158</v>
      </c>
      <c r="J860" s="36" t="s">
        <v>147</v>
      </c>
      <c r="K860" s="38">
        <v>83.8</v>
      </c>
      <c r="L860" s="39">
        <v>8.6999999999999993</v>
      </c>
      <c r="M860" s="34" t="s">
        <v>138</v>
      </c>
      <c r="N860" s="39">
        <v>20.2</v>
      </c>
      <c r="O860" s="34" t="s">
        <v>147</v>
      </c>
      <c r="P860" s="39">
        <v>51.1</v>
      </c>
      <c r="Q860" s="34" t="s">
        <v>147</v>
      </c>
      <c r="R860" s="39">
        <v>3.8</v>
      </c>
      <c r="S860" s="34" t="s">
        <v>138</v>
      </c>
      <c r="T860" s="35" t="s">
        <v>148</v>
      </c>
      <c r="U860" s="35" t="s">
        <v>142</v>
      </c>
    </row>
    <row r="861" spans="2:21" ht="12" customHeight="1">
      <c r="B861" s="33" t="s">
        <v>2577</v>
      </c>
      <c r="C861" s="34" t="s">
        <v>2553</v>
      </c>
      <c r="D861" s="35" t="s">
        <v>2578</v>
      </c>
      <c r="E861" s="35" t="s">
        <v>2579</v>
      </c>
      <c r="F861" s="36" t="s">
        <v>712</v>
      </c>
      <c r="G861" s="34" t="s">
        <v>136</v>
      </c>
      <c r="H861" s="35" t="s">
        <v>192</v>
      </c>
      <c r="I861" s="37"/>
      <c r="J861" s="36" t="s">
        <v>223</v>
      </c>
      <c r="K861" s="38"/>
      <c r="L861" s="39"/>
      <c r="M861" s="34"/>
      <c r="N861" s="39"/>
      <c r="O861" s="34"/>
      <c r="P861" s="39"/>
      <c r="Q861" s="34"/>
      <c r="R861" s="39"/>
      <c r="S861" s="34"/>
      <c r="T861" s="35" t="s">
        <v>224</v>
      </c>
      <c r="U861" s="35" t="s">
        <v>142</v>
      </c>
    </row>
    <row r="862" spans="2:21" ht="12" customHeight="1">
      <c r="B862" s="33" t="s">
        <v>2580</v>
      </c>
      <c r="C862" s="34" t="s">
        <v>2553</v>
      </c>
      <c r="D862" s="35" t="s">
        <v>2581</v>
      </c>
      <c r="E862" s="35" t="s">
        <v>2582</v>
      </c>
      <c r="F862" s="36" t="s">
        <v>222</v>
      </c>
      <c r="G862" s="34" t="s">
        <v>136</v>
      </c>
      <c r="H862" s="35" t="s">
        <v>137</v>
      </c>
      <c r="I862" s="37">
        <v>55.951680440771348</v>
      </c>
      <c r="J862" s="36" t="s">
        <v>147</v>
      </c>
      <c r="K862" s="38">
        <v>90.5</v>
      </c>
      <c r="L862" s="39">
        <v>9.8000000000000007</v>
      </c>
      <c r="M862" s="34" t="s">
        <v>138</v>
      </c>
      <c r="N862" s="39">
        <v>18.399999999999999</v>
      </c>
      <c r="O862" s="34" t="s">
        <v>147</v>
      </c>
      <c r="P862" s="39">
        <v>56.3</v>
      </c>
      <c r="Q862" s="34" t="s">
        <v>147</v>
      </c>
      <c r="R862" s="39">
        <v>6</v>
      </c>
      <c r="S862" s="34" t="s">
        <v>139</v>
      </c>
      <c r="T862" s="35" t="s">
        <v>141</v>
      </c>
      <c r="U862" s="35" t="s">
        <v>142</v>
      </c>
    </row>
    <row r="863" spans="2:21" ht="12" customHeight="1">
      <c r="B863" s="33" t="s">
        <v>2583</v>
      </c>
      <c r="C863" s="34" t="s">
        <v>2553</v>
      </c>
      <c r="D863" s="35" t="s">
        <v>2584</v>
      </c>
      <c r="E863" s="35" t="s">
        <v>2585</v>
      </c>
      <c r="F863" s="36" t="s">
        <v>146</v>
      </c>
      <c r="G863" s="34" t="s">
        <v>136</v>
      </c>
      <c r="H863" s="35" t="s">
        <v>155</v>
      </c>
      <c r="I863" s="37">
        <v>43.302557280118251</v>
      </c>
      <c r="J863" s="36" t="s">
        <v>147</v>
      </c>
      <c r="K863" s="38">
        <v>70.8</v>
      </c>
      <c r="L863" s="39">
        <v>10.8</v>
      </c>
      <c r="M863" s="34" t="s">
        <v>147</v>
      </c>
      <c r="N863" s="39">
        <v>22.6</v>
      </c>
      <c r="O863" s="34" t="s">
        <v>147</v>
      </c>
      <c r="P863" s="39">
        <v>34.4</v>
      </c>
      <c r="Q863" s="34" t="s">
        <v>138</v>
      </c>
      <c r="R863" s="39">
        <v>3</v>
      </c>
      <c r="S863" s="34" t="s">
        <v>138</v>
      </c>
      <c r="T863" s="35" t="s">
        <v>170</v>
      </c>
      <c r="U863" s="35" t="s">
        <v>142</v>
      </c>
    </row>
    <row r="864" spans="2:21" ht="12" customHeight="1">
      <c r="B864" s="33" t="s">
        <v>2586</v>
      </c>
      <c r="C864" s="34" t="s">
        <v>2553</v>
      </c>
      <c r="D864" s="35" t="s">
        <v>2587</v>
      </c>
      <c r="E864" s="35" t="s">
        <v>2588</v>
      </c>
      <c r="F864" s="36" t="s">
        <v>146</v>
      </c>
      <c r="G864" s="34" t="s">
        <v>136</v>
      </c>
      <c r="H864" s="35" t="s">
        <v>137</v>
      </c>
      <c r="I864" s="37">
        <v>53.983909774436086</v>
      </c>
      <c r="J864" s="36" t="s">
        <v>147</v>
      </c>
      <c r="K864" s="38">
        <v>87.5</v>
      </c>
      <c r="L864" s="39">
        <v>11.9</v>
      </c>
      <c r="M864" s="34" t="s">
        <v>147</v>
      </c>
      <c r="N864" s="39">
        <v>20.100000000000001</v>
      </c>
      <c r="O864" s="34" t="s">
        <v>147</v>
      </c>
      <c r="P864" s="39">
        <v>50.2</v>
      </c>
      <c r="Q864" s="34" t="s">
        <v>147</v>
      </c>
      <c r="R864" s="39">
        <v>5.3</v>
      </c>
      <c r="S864" s="34" t="s">
        <v>147</v>
      </c>
      <c r="T864" s="35" t="s">
        <v>148</v>
      </c>
      <c r="U864" s="35" t="s">
        <v>142</v>
      </c>
    </row>
    <row r="865" spans="2:21" ht="12" customHeight="1">
      <c r="B865" s="33" t="s">
        <v>2589</v>
      </c>
      <c r="C865" s="34" t="s">
        <v>2553</v>
      </c>
      <c r="D865" s="35" t="s">
        <v>2590</v>
      </c>
      <c r="E865" s="35" t="s">
        <v>2591</v>
      </c>
      <c r="F865" s="36" t="s">
        <v>222</v>
      </c>
      <c r="G865" s="34" t="s">
        <v>136</v>
      </c>
      <c r="H865" s="35" t="s">
        <v>192</v>
      </c>
      <c r="I865" s="37"/>
      <c r="J865" s="36" t="s">
        <v>223</v>
      </c>
      <c r="K865" s="38"/>
      <c r="L865" s="39"/>
      <c r="M865" s="34"/>
      <c r="N865" s="39"/>
      <c r="O865" s="34"/>
      <c r="P865" s="39"/>
      <c r="Q865" s="34"/>
      <c r="R865" s="39"/>
      <c r="S865" s="34"/>
      <c r="T865" s="35" t="s">
        <v>224</v>
      </c>
      <c r="U865" s="35" t="s">
        <v>142</v>
      </c>
    </row>
    <row r="866" spans="2:21" ht="12" customHeight="1">
      <c r="B866" s="33" t="s">
        <v>2592</v>
      </c>
      <c r="C866" s="34" t="s">
        <v>2553</v>
      </c>
      <c r="D866" s="35" t="s">
        <v>2593</v>
      </c>
      <c r="E866" s="35" t="s">
        <v>2594</v>
      </c>
      <c r="F866" s="36" t="s">
        <v>146</v>
      </c>
      <c r="G866" s="34" t="s">
        <v>136</v>
      </c>
      <c r="H866" s="35" t="s">
        <v>137</v>
      </c>
      <c r="I866" s="37">
        <v>56.702818791946306</v>
      </c>
      <c r="J866" s="36" t="s">
        <v>147</v>
      </c>
      <c r="K866" s="38">
        <v>94.8</v>
      </c>
      <c r="L866" s="39">
        <v>10.6</v>
      </c>
      <c r="M866" s="34" t="s">
        <v>147</v>
      </c>
      <c r="N866" s="39">
        <v>18.3</v>
      </c>
      <c r="O866" s="34" t="s">
        <v>147</v>
      </c>
      <c r="P866" s="39">
        <v>59.9</v>
      </c>
      <c r="Q866" s="34" t="s">
        <v>147</v>
      </c>
      <c r="R866" s="39">
        <v>6</v>
      </c>
      <c r="S866" s="34" t="s">
        <v>138</v>
      </c>
      <c r="T866" s="35" t="s">
        <v>148</v>
      </c>
      <c r="U866" s="35" t="s">
        <v>142</v>
      </c>
    </row>
    <row r="867" spans="2:21" ht="12" customHeight="1">
      <c r="B867" s="33" t="s">
        <v>2595</v>
      </c>
      <c r="C867" s="34" t="s">
        <v>2553</v>
      </c>
      <c r="D867" s="35" t="s">
        <v>2596</v>
      </c>
      <c r="E867" s="35" t="s">
        <v>2597</v>
      </c>
      <c r="F867" s="36" t="s">
        <v>671</v>
      </c>
      <c r="G867" s="34" t="s">
        <v>136</v>
      </c>
      <c r="H867" s="35" t="s">
        <v>137</v>
      </c>
      <c r="I867" s="37">
        <v>56.953788098693757</v>
      </c>
      <c r="J867" s="36" t="s">
        <v>147</v>
      </c>
      <c r="K867" s="38">
        <v>71.7</v>
      </c>
      <c r="L867" s="39">
        <v>6.3</v>
      </c>
      <c r="M867" s="34" t="s">
        <v>140</v>
      </c>
      <c r="N867" s="39">
        <v>15.4</v>
      </c>
      <c r="O867" s="34" t="s">
        <v>138</v>
      </c>
      <c r="P867" s="39">
        <v>49.2</v>
      </c>
      <c r="Q867" s="34" t="s">
        <v>147</v>
      </c>
      <c r="R867" s="39">
        <v>0.8</v>
      </c>
      <c r="S867" s="34" t="s">
        <v>147</v>
      </c>
      <c r="T867" s="35" t="s">
        <v>170</v>
      </c>
      <c r="U867" s="35" t="s">
        <v>142</v>
      </c>
    </row>
    <row r="868" spans="2:21" ht="12" customHeight="1">
      <c r="B868" s="33" t="s">
        <v>2598</v>
      </c>
      <c r="C868" s="34" t="s">
        <v>2553</v>
      </c>
      <c r="D868" s="35" t="s">
        <v>2599</v>
      </c>
      <c r="E868" s="35" t="s">
        <v>2600</v>
      </c>
      <c r="F868" s="36" t="s">
        <v>671</v>
      </c>
      <c r="G868" s="34" t="s">
        <v>136</v>
      </c>
      <c r="H868" s="35" t="s">
        <v>137</v>
      </c>
      <c r="I868" s="37">
        <v>53.758531139835483</v>
      </c>
      <c r="J868" s="36" t="s">
        <v>147</v>
      </c>
      <c r="K868" s="38">
        <v>77.3</v>
      </c>
      <c r="L868" s="39">
        <v>10.7</v>
      </c>
      <c r="M868" s="34" t="s">
        <v>147</v>
      </c>
      <c r="N868" s="39">
        <v>20.2</v>
      </c>
      <c r="O868" s="34" t="s">
        <v>147</v>
      </c>
      <c r="P868" s="39">
        <v>44.1</v>
      </c>
      <c r="Q868" s="34" t="s">
        <v>147</v>
      </c>
      <c r="R868" s="39">
        <v>2.2999999999999998</v>
      </c>
      <c r="S868" s="34" t="s">
        <v>147</v>
      </c>
      <c r="T868" s="35" t="s">
        <v>148</v>
      </c>
      <c r="U868" s="35" t="s">
        <v>142</v>
      </c>
    </row>
    <row r="869" spans="2:21" ht="12" customHeight="1">
      <c r="B869" s="33" t="s">
        <v>2601</v>
      </c>
      <c r="C869" s="34" t="s">
        <v>2553</v>
      </c>
      <c r="D869" s="35" t="s">
        <v>2602</v>
      </c>
      <c r="E869" s="35" t="s">
        <v>2603</v>
      </c>
      <c r="F869" s="36" t="s">
        <v>602</v>
      </c>
      <c r="G869" s="34" t="s">
        <v>136</v>
      </c>
      <c r="H869" s="35" t="s">
        <v>137</v>
      </c>
      <c r="I869" s="37">
        <v>48.845730337078649</v>
      </c>
      <c r="J869" s="36" t="s">
        <v>147</v>
      </c>
      <c r="K869" s="38">
        <v>73.599999999999994</v>
      </c>
      <c r="L869" s="39">
        <v>6.8</v>
      </c>
      <c r="M869" s="34" t="s">
        <v>139</v>
      </c>
      <c r="N869" s="39">
        <v>17.2</v>
      </c>
      <c r="O869" s="34" t="s">
        <v>147</v>
      </c>
      <c r="P869" s="39">
        <v>43.6</v>
      </c>
      <c r="Q869" s="34" t="s">
        <v>147</v>
      </c>
      <c r="R869" s="39">
        <v>6</v>
      </c>
      <c r="S869" s="34" t="s">
        <v>138</v>
      </c>
      <c r="T869" s="35" t="s">
        <v>170</v>
      </c>
      <c r="U869" s="35" t="s">
        <v>142</v>
      </c>
    </row>
    <row r="870" spans="2:21" ht="12" customHeight="1">
      <c r="B870" s="33" t="s">
        <v>2604</v>
      </c>
      <c r="C870" s="34" t="s">
        <v>2553</v>
      </c>
      <c r="D870" s="35" t="s">
        <v>2605</v>
      </c>
      <c r="E870" s="35" t="s">
        <v>2606</v>
      </c>
      <c r="F870" s="36" t="s">
        <v>135</v>
      </c>
      <c r="G870" s="34" t="s">
        <v>136</v>
      </c>
      <c r="H870" s="35" t="s">
        <v>192</v>
      </c>
      <c r="I870" s="37">
        <v>3.1809906213364623</v>
      </c>
      <c r="J870" s="36" t="s">
        <v>138</v>
      </c>
      <c r="K870" s="38">
        <v>63.6</v>
      </c>
      <c r="L870" s="39">
        <v>7.4</v>
      </c>
      <c r="M870" s="34" t="s">
        <v>139</v>
      </c>
      <c r="N870" s="39">
        <v>17.100000000000001</v>
      </c>
      <c r="O870" s="34" t="s">
        <v>147</v>
      </c>
      <c r="P870" s="39">
        <v>32.299999999999997</v>
      </c>
      <c r="Q870" s="34" t="s">
        <v>139</v>
      </c>
      <c r="R870" s="39">
        <v>6.8</v>
      </c>
      <c r="S870" s="34" t="s">
        <v>138</v>
      </c>
      <c r="T870" s="35" t="s">
        <v>141</v>
      </c>
      <c r="U870" s="35" t="s">
        <v>142</v>
      </c>
    </row>
    <row r="871" spans="2:21" ht="12" customHeight="1">
      <c r="B871" s="35" t="s">
        <v>2607</v>
      </c>
      <c r="C871" s="34" t="s">
        <v>2553</v>
      </c>
      <c r="D871" s="35" t="s">
        <v>2608</v>
      </c>
      <c r="E871" s="35" t="s">
        <v>2609</v>
      </c>
      <c r="F871" s="34" t="s">
        <v>135</v>
      </c>
      <c r="G871" s="34" t="s">
        <v>194</v>
      </c>
      <c r="H871" s="35" t="s">
        <v>195</v>
      </c>
      <c r="I871" s="37"/>
      <c r="J871" s="34"/>
      <c r="K871" s="39"/>
      <c r="L871" s="39"/>
      <c r="M871" s="34"/>
      <c r="N871" s="39"/>
      <c r="O871" s="34"/>
      <c r="P871" s="39"/>
      <c r="Q871" s="34"/>
      <c r="R871" s="34">
        <v>4</v>
      </c>
      <c r="S871" s="34" t="s">
        <v>223</v>
      </c>
      <c r="T871" s="35" t="s">
        <v>223</v>
      </c>
      <c r="U871" s="35" t="s">
        <v>235</v>
      </c>
    </row>
    <row r="872" spans="2:21" ht="12" customHeight="1">
      <c r="B872" s="35" t="s">
        <v>2610</v>
      </c>
      <c r="C872" s="34" t="s">
        <v>2553</v>
      </c>
      <c r="D872" s="35" t="s">
        <v>2611</v>
      </c>
      <c r="E872" s="35" t="s">
        <v>2612</v>
      </c>
      <c r="F872" s="34" t="s">
        <v>222</v>
      </c>
      <c r="G872" s="34" t="s">
        <v>194</v>
      </c>
      <c r="H872" s="35" t="s">
        <v>195</v>
      </c>
      <c r="I872" s="37"/>
      <c r="J872" s="34"/>
      <c r="K872" s="39"/>
      <c r="L872" s="39"/>
      <c r="M872" s="34"/>
      <c r="N872" s="39"/>
      <c r="O872" s="34"/>
      <c r="P872" s="39"/>
      <c r="Q872" s="34"/>
      <c r="R872" s="34">
        <v>0</v>
      </c>
      <c r="S872" s="34" t="s">
        <v>223</v>
      </c>
      <c r="T872" s="35" t="s">
        <v>223</v>
      </c>
      <c r="U872" s="35" t="s">
        <v>235</v>
      </c>
    </row>
    <row r="873" spans="2:21" ht="12" customHeight="1">
      <c r="B873" s="35" t="s">
        <v>2613</v>
      </c>
      <c r="C873" s="34" t="s">
        <v>2553</v>
      </c>
      <c r="D873" s="35" t="s">
        <v>2614</v>
      </c>
      <c r="E873" s="35" t="s">
        <v>2615</v>
      </c>
      <c r="F873" s="34" t="s">
        <v>222</v>
      </c>
      <c r="G873" s="34" t="s">
        <v>194</v>
      </c>
      <c r="H873" s="35" t="s">
        <v>195</v>
      </c>
      <c r="I873" s="37"/>
      <c r="J873" s="34"/>
      <c r="K873" s="39"/>
      <c r="L873" s="39"/>
      <c r="M873" s="34"/>
      <c r="N873" s="39"/>
      <c r="O873" s="34"/>
      <c r="P873" s="39"/>
      <c r="Q873" s="34"/>
      <c r="R873" s="34">
        <v>0</v>
      </c>
      <c r="S873" s="34" t="s">
        <v>223</v>
      </c>
      <c r="T873" s="35" t="s">
        <v>223</v>
      </c>
      <c r="U873" s="35" t="s">
        <v>235</v>
      </c>
    </row>
    <row r="874" spans="2:21" ht="12" customHeight="1">
      <c r="B874" s="35" t="s">
        <v>2616</v>
      </c>
      <c r="C874" s="34" t="s">
        <v>2553</v>
      </c>
      <c r="D874" s="35" t="s">
        <v>2617</v>
      </c>
      <c r="E874" s="35" t="s">
        <v>2618</v>
      </c>
      <c r="F874" s="34" t="s">
        <v>135</v>
      </c>
      <c r="G874" s="34" t="s">
        <v>194</v>
      </c>
      <c r="H874" s="35" t="s">
        <v>195</v>
      </c>
      <c r="I874" s="37">
        <v>2.3584610000000001</v>
      </c>
      <c r="J874" s="34"/>
      <c r="K874" s="39"/>
      <c r="L874" s="39"/>
      <c r="M874" s="34"/>
      <c r="N874" s="39"/>
      <c r="O874" s="34"/>
      <c r="P874" s="39"/>
      <c r="Q874" s="34"/>
      <c r="R874" s="34">
        <v>6</v>
      </c>
      <c r="S874" s="34" t="s">
        <v>223</v>
      </c>
      <c r="T874" s="35" t="s">
        <v>141</v>
      </c>
      <c r="U874" s="35" t="s">
        <v>392</v>
      </c>
    </row>
    <row r="875" spans="2:21" ht="12" customHeight="1">
      <c r="B875" s="35" t="s">
        <v>2619</v>
      </c>
      <c r="C875" s="34" t="s">
        <v>2553</v>
      </c>
      <c r="D875" s="35" t="s">
        <v>2620</v>
      </c>
      <c r="E875" s="35" t="s">
        <v>2621</v>
      </c>
      <c r="F875" s="34" t="s">
        <v>602</v>
      </c>
      <c r="G875" s="34" t="s">
        <v>194</v>
      </c>
      <c r="H875" s="35" t="s">
        <v>195</v>
      </c>
      <c r="I875" s="37">
        <v>2.1789230000000002</v>
      </c>
      <c r="J875" s="34"/>
      <c r="K875" s="39"/>
      <c r="L875" s="39"/>
      <c r="M875" s="34"/>
      <c r="N875" s="39"/>
      <c r="O875" s="34"/>
      <c r="P875" s="39"/>
      <c r="Q875" s="34"/>
      <c r="R875" s="34">
        <v>3</v>
      </c>
      <c r="S875" s="34" t="s">
        <v>223</v>
      </c>
      <c r="T875" s="35" t="s">
        <v>141</v>
      </c>
      <c r="U875" s="35" t="s">
        <v>392</v>
      </c>
    </row>
    <row r="876" spans="2:21" ht="12" customHeight="1">
      <c r="B876" s="35" t="s">
        <v>2622</v>
      </c>
      <c r="C876" s="34" t="s">
        <v>2553</v>
      </c>
      <c r="D876" s="35" t="s">
        <v>2623</v>
      </c>
      <c r="E876" s="35" t="s">
        <v>2624</v>
      </c>
      <c r="F876" s="34" t="s">
        <v>146</v>
      </c>
      <c r="G876" s="34" t="s">
        <v>194</v>
      </c>
      <c r="H876" s="35" t="s">
        <v>195</v>
      </c>
      <c r="I876" s="37">
        <v>2.353939</v>
      </c>
      <c r="J876" s="34"/>
      <c r="K876" s="39"/>
      <c r="L876" s="39"/>
      <c r="M876" s="34"/>
      <c r="N876" s="39"/>
      <c r="O876" s="34"/>
      <c r="P876" s="39"/>
      <c r="Q876" s="34"/>
      <c r="R876" s="34">
        <v>0</v>
      </c>
      <c r="S876" s="34" t="s">
        <v>223</v>
      </c>
      <c r="T876" s="35" t="s">
        <v>813</v>
      </c>
      <c r="U876" s="35" t="s">
        <v>392</v>
      </c>
    </row>
    <row r="877" spans="2:21" ht="12" customHeight="1">
      <c r="B877" s="35" t="s">
        <v>2625</v>
      </c>
      <c r="C877" s="34" t="s">
        <v>2553</v>
      </c>
      <c r="D877" s="35" t="s">
        <v>2626</v>
      </c>
      <c r="E877" s="35" t="s">
        <v>2627</v>
      </c>
      <c r="F877" s="34" t="s">
        <v>146</v>
      </c>
      <c r="G877" s="34" t="s">
        <v>194</v>
      </c>
      <c r="H877" s="35" t="s">
        <v>195</v>
      </c>
      <c r="I877" s="37">
        <v>2.3661120000000002</v>
      </c>
      <c r="J877" s="34"/>
      <c r="K877" s="39"/>
      <c r="L877" s="39"/>
      <c r="M877" s="34"/>
      <c r="N877" s="39"/>
      <c r="O877" s="34"/>
      <c r="P877" s="39"/>
      <c r="Q877" s="34"/>
      <c r="R877" s="34">
        <v>1</v>
      </c>
      <c r="S877" s="34" t="s">
        <v>223</v>
      </c>
      <c r="T877" s="35" t="s">
        <v>141</v>
      </c>
      <c r="U877" s="35" t="s">
        <v>392</v>
      </c>
    </row>
    <row r="878" spans="2:21" ht="12" customHeight="1">
      <c r="B878" s="35" t="s">
        <v>2628</v>
      </c>
      <c r="C878" s="34" t="s">
        <v>2553</v>
      </c>
      <c r="D878" s="35" t="s">
        <v>2629</v>
      </c>
      <c r="E878" s="35" t="s">
        <v>2630</v>
      </c>
      <c r="F878" s="34" t="s">
        <v>146</v>
      </c>
      <c r="G878" s="34" t="s">
        <v>194</v>
      </c>
      <c r="H878" s="35" t="s">
        <v>195</v>
      </c>
      <c r="I878" s="37">
        <v>2.4404330000000001</v>
      </c>
      <c r="J878" s="34"/>
      <c r="K878" s="39"/>
      <c r="L878" s="39"/>
      <c r="M878" s="34"/>
      <c r="N878" s="39"/>
      <c r="O878" s="34"/>
      <c r="P878" s="39"/>
      <c r="Q878" s="34"/>
      <c r="R878" s="34">
        <v>4</v>
      </c>
      <c r="S878" s="34" t="s">
        <v>223</v>
      </c>
      <c r="T878" s="35" t="s">
        <v>141</v>
      </c>
      <c r="U878" s="35" t="s">
        <v>392</v>
      </c>
    </row>
    <row r="879" spans="2:21" ht="12" customHeight="1">
      <c r="B879" s="33" t="s">
        <v>2631</v>
      </c>
      <c r="C879" s="34" t="s">
        <v>2553</v>
      </c>
      <c r="D879" s="35" t="s">
        <v>2632</v>
      </c>
      <c r="E879" s="35" t="s">
        <v>2633</v>
      </c>
      <c r="F879" s="36" t="s">
        <v>146</v>
      </c>
      <c r="G879" s="34" t="s">
        <v>136</v>
      </c>
      <c r="H879" s="35" t="s">
        <v>192</v>
      </c>
      <c r="I879" s="37">
        <v>2.8005063291139232</v>
      </c>
      <c r="J879" s="36" t="s">
        <v>147</v>
      </c>
      <c r="K879" s="38">
        <v>98.6</v>
      </c>
      <c r="L879" s="39">
        <v>11.6</v>
      </c>
      <c r="M879" s="34" t="s">
        <v>147</v>
      </c>
      <c r="N879" s="39">
        <v>24.8</v>
      </c>
      <c r="O879" s="34" t="s">
        <v>147</v>
      </c>
      <c r="P879" s="39">
        <v>57.7</v>
      </c>
      <c r="Q879" s="34" t="s">
        <v>147</v>
      </c>
      <c r="R879" s="39">
        <v>4.5</v>
      </c>
      <c r="S879" s="34"/>
      <c r="T879" s="35" t="s">
        <v>141</v>
      </c>
      <c r="U879" s="35" t="s">
        <v>142</v>
      </c>
    </row>
    <row r="880" spans="2:21" ht="12" customHeight="1">
      <c r="B880" s="33" t="s">
        <v>2634</v>
      </c>
      <c r="C880" s="34" t="s">
        <v>2553</v>
      </c>
      <c r="D880" s="35" t="s">
        <v>2635</v>
      </c>
      <c r="E880" s="35" t="s">
        <v>2636</v>
      </c>
      <c r="F880" s="36" t="s">
        <v>222</v>
      </c>
      <c r="G880" s="34" t="s">
        <v>136</v>
      </c>
      <c r="H880" s="35" t="s">
        <v>192</v>
      </c>
      <c r="I880" s="37">
        <v>2.8596590909090898</v>
      </c>
      <c r="J880" s="36" t="s">
        <v>147</v>
      </c>
      <c r="K880" s="38">
        <v>100.5</v>
      </c>
      <c r="L880" s="39">
        <v>9.5</v>
      </c>
      <c r="M880" s="34" t="s">
        <v>138</v>
      </c>
      <c r="N880" s="39">
        <v>25</v>
      </c>
      <c r="O880" s="34" t="s">
        <v>147</v>
      </c>
      <c r="P880" s="39">
        <v>60</v>
      </c>
      <c r="Q880" s="34" t="s">
        <v>147</v>
      </c>
      <c r="R880" s="39">
        <v>6</v>
      </c>
      <c r="S880" s="34"/>
      <c r="T880" s="35" t="s">
        <v>199</v>
      </c>
      <c r="U880" s="35" t="s">
        <v>142</v>
      </c>
    </row>
    <row r="881" spans="2:21" ht="12" customHeight="1">
      <c r="B881" s="35" t="s">
        <v>2637</v>
      </c>
      <c r="C881" s="34" t="s">
        <v>2553</v>
      </c>
      <c r="D881" s="35" t="s">
        <v>2638</v>
      </c>
      <c r="E881" s="35" t="s">
        <v>2639</v>
      </c>
      <c r="F881" s="34" t="s">
        <v>146</v>
      </c>
      <c r="G881" s="34" t="s">
        <v>194</v>
      </c>
      <c r="H881" s="35" t="s">
        <v>195</v>
      </c>
      <c r="I881" s="37">
        <v>2.0425179999999998</v>
      </c>
      <c r="J881" s="34"/>
      <c r="K881" s="39"/>
      <c r="L881" s="39"/>
      <c r="M881" s="34"/>
      <c r="N881" s="39"/>
      <c r="O881" s="34"/>
      <c r="P881" s="39"/>
      <c r="Q881" s="34"/>
      <c r="R881" s="34">
        <v>5</v>
      </c>
      <c r="S881" s="34" t="s">
        <v>223</v>
      </c>
      <c r="T881" s="35" t="s">
        <v>141</v>
      </c>
      <c r="U881" s="35" t="s">
        <v>392</v>
      </c>
    </row>
    <row r="882" spans="2:21" ht="12" customHeight="1">
      <c r="B882" s="33" t="s">
        <v>2640</v>
      </c>
      <c r="C882" s="34" t="s">
        <v>2553</v>
      </c>
      <c r="D882" s="35" t="s">
        <v>2641</v>
      </c>
      <c r="E882" s="35" t="s">
        <v>2642</v>
      </c>
      <c r="F882" s="36" t="s">
        <v>146</v>
      </c>
      <c r="G882" s="34" t="s">
        <v>136</v>
      </c>
      <c r="H882" s="35" t="s">
        <v>192</v>
      </c>
      <c r="I882" s="37">
        <v>2.7991666666666668</v>
      </c>
      <c r="J882" s="36" t="s">
        <v>147</v>
      </c>
      <c r="K882" s="38">
        <v>97.8</v>
      </c>
      <c r="L882" s="39">
        <v>12.8</v>
      </c>
      <c r="M882" s="34" t="s">
        <v>147</v>
      </c>
      <c r="N882" s="39">
        <v>25</v>
      </c>
      <c r="O882" s="34" t="s">
        <v>147</v>
      </c>
      <c r="P882" s="39">
        <v>56.2</v>
      </c>
      <c r="Q882" s="34" t="s">
        <v>147</v>
      </c>
      <c r="R882" s="39">
        <v>3.8</v>
      </c>
      <c r="S882" s="34"/>
      <c r="T882" s="35" t="s">
        <v>166</v>
      </c>
      <c r="U882" s="35" t="s">
        <v>142</v>
      </c>
    </row>
    <row r="883" spans="2:21" ht="12" customHeight="1">
      <c r="B883" s="35" t="s">
        <v>2643</v>
      </c>
      <c r="C883" s="34" t="s">
        <v>2553</v>
      </c>
      <c r="D883" s="35" t="s">
        <v>2644</v>
      </c>
      <c r="E883" s="35" t="s">
        <v>2645</v>
      </c>
      <c r="F883" s="34" t="s">
        <v>184</v>
      </c>
      <c r="G883" s="34" t="s">
        <v>194</v>
      </c>
      <c r="H883" s="35" t="s">
        <v>195</v>
      </c>
      <c r="I883" s="37">
        <v>2.3047800000000001</v>
      </c>
      <c r="J883" s="34"/>
      <c r="K883" s="39"/>
      <c r="L883" s="39"/>
      <c r="M883" s="34"/>
      <c r="N883" s="39"/>
      <c r="O883" s="34"/>
      <c r="P883" s="39"/>
      <c r="Q883" s="34"/>
      <c r="R883" s="34">
        <v>0</v>
      </c>
      <c r="S883" s="34"/>
      <c r="T883" s="35" t="s">
        <v>223</v>
      </c>
      <c r="U883" s="35" t="s">
        <v>392</v>
      </c>
    </row>
    <row r="884" spans="2:21" ht="12" customHeight="1">
      <c r="B884" s="35" t="s">
        <v>2646</v>
      </c>
      <c r="C884" s="34" t="s">
        <v>2553</v>
      </c>
      <c r="D884" s="35" t="s">
        <v>2647</v>
      </c>
      <c r="E884" s="35" t="s">
        <v>2648</v>
      </c>
      <c r="F884" s="34" t="s">
        <v>135</v>
      </c>
      <c r="G884" s="34" t="s">
        <v>194</v>
      </c>
      <c r="H884" s="35" t="s">
        <v>195</v>
      </c>
      <c r="I884" s="37">
        <v>2.312805</v>
      </c>
      <c r="J884" s="34"/>
      <c r="K884" s="39"/>
      <c r="L884" s="39"/>
      <c r="M884" s="34"/>
      <c r="N884" s="39"/>
      <c r="O884" s="34"/>
      <c r="P884" s="39"/>
      <c r="Q884" s="34"/>
      <c r="R884" s="34">
        <v>0</v>
      </c>
      <c r="S884" s="34"/>
      <c r="T884" s="35" t="s">
        <v>223</v>
      </c>
      <c r="U884" s="35" t="s">
        <v>392</v>
      </c>
    </row>
    <row r="885" spans="2:21" ht="12" customHeight="1">
      <c r="B885" s="35" t="s">
        <v>2649</v>
      </c>
      <c r="C885" s="34" t="s">
        <v>2553</v>
      </c>
      <c r="D885" s="35" t="s">
        <v>2650</v>
      </c>
      <c r="E885" s="35" t="s">
        <v>2651</v>
      </c>
      <c r="F885" s="34" t="s">
        <v>146</v>
      </c>
      <c r="G885" s="34" t="s">
        <v>194</v>
      </c>
      <c r="H885" s="35" t="s">
        <v>195</v>
      </c>
      <c r="I885" s="37">
        <v>2.687351</v>
      </c>
      <c r="J885" s="34"/>
      <c r="K885" s="39"/>
      <c r="L885" s="39"/>
      <c r="M885" s="34"/>
      <c r="N885" s="39"/>
      <c r="O885" s="34"/>
      <c r="P885" s="39"/>
      <c r="Q885" s="34"/>
      <c r="R885" s="34">
        <v>2</v>
      </c>
      <c r="S885" s="34"/>
      <c r="T885" s="35" t="s">
        <v>223</v>
      </c>
      <c r="U885" s="35" t="s">
        <v>392</v>
      </c>
    </row>
    <row r="886" spans="2:21" ht="12" customHeight="1">
      <c r="B886" s="35" t="s">
        <v>2652</v>
      </c>
      <c r="C886" s="34" t="s">
        <v>2553</v>
      </c>
      <c r="D886" s="35" t="s">
        <v>2653</v>
      </c>
      <c r="E886" s="35" t="s">
        <v>2654</v>
      </c>
      <c r="F886" s="34" t="s">
        <v>146</v>
      </c>
      <c r="G886" s="34" t="s">
        <v>194</v>
      </c>
      <c r="H886" s="35" t="s">
        <v>195</v>
      </c>
      <c r="I886" s="37">
        <v>2.0639829999999999</v>
      </c>
      <c r="J886" s="34"/>
      <c r="K886" s="39"/>
      <c r="L886" s="39"/>
      <c r="M886" s="34"/>
      <c r="N886" s="39"/>
      <c r="O886" s="34"/>
      <c r="P886" s="39"/>
      <c r="Q886" s="34"/>
      <c r="R886" s="34">
        <v>4</v>
      </c>
      <c r="S886" s="34"/>
      <c r="T886" s="35" t="s">
        <v>223</v>
      </c>
      <c r="U886" s="35" t="s">
        <v>392</v>
      </c>
    </row>
    <row r="887" spans="2:21" ht="12" customHeight="1">
      <c r="B887" s="35" t="s">
        <v>2655</v>
      </c>
      <c r="C887" s="34" t="s">
        <v>2553</v>
      </c>
      <c r="D887" s="35" t="s">
        <v>2656</v>
      </c>
      <c r="E887" s="35" t="s">
        <v>2657</v>
      </c>
      <c r="F887" s="34" t="s">
        <v>146</v>
      </c>
      <c r="G887" s="34" t="s">
        <v>194</v>
      </c>
      <c r="H887" s="35" t="s">
        <v>195</v>
      </c>
      <c r="I887" s="37">
        <v>2.4369999999999998</v>
      </c>
      <c r="J887" s="34"/>
      <c r="K887" s="39"/>
      <c r="L887" s="39"/>
      <c r="M887" s="34"/>
      <c r="N887" s="39"/>
      <c r="O887" s="34"/>
      <c r="P887" s="39"/>
      <c r="Q887" s="34"/>
      <c r="R887" s="34">
        <v>1</v>
      </c>
      <c r="S887" s="34"/>
      <c r="T887" s="35" t="s">
        <v>223</v>
      </c>
      <c r="U887" s="35" t="s">
        <v>392</v>
      </c>
    </row>
    <row r="888" spans="2:21" ht="12" customHeight="1">
      <c r="B888" s="33" t="s">
        <v>2658</v>
      </c>
      <c r="C888" s="34" t="s">
        <v>2659</v>
      </c>
      <c r="D888" s="35" t="s">
        <v>2660</v>
      </c>
      <c r="E888" s="35" t="s">
        <v>2661</v>
      </c>
      <c r="F888" s="36" t="s">
        <v>671</v>
      </c>
      <c r="G888" s="34" t="s">
        <v>136</v>
      </c>
      <c r="H888" s="35" t="s">
        <v>137</v>
      </c>
      <c r="I888" s="37">
        <v>56.472799525504151</v>
      </c>
      <c r="J888" s="36" t="s">
        <v>147</v>
      </c>
      <c r="K888" s="38">
        <v>95.9</v>
      </c>
      <c r="L888" s="39">
        <v>8.9</v>
      </c>
      <c r="M888" s="34" t="s">
        <v>138</v>
      </c>
      <c r="N888" s="39">
        <v>22.1</v>
      </c>
      <c r="O888" s="34" t="s">
        <v>147</v>
      </c>
      <c r="P888" s="39">
        <v>58.9</v>
      </c>
      <c r="Q888" s="34" t="s">
        <v>147</v>
      </c>
      <c r="R888" s="39">
        <v>6</v>
      </c>
      <c r="S888" s="34" t="s">
        <v>138</v>
      </c>
      <c r="T888" s="35" t="s">
        <v>148</v>
      </c>
      <c r="U888" s="35" t="s">
        <v>142</v>
      </c>
    </row>
    <row r="889" spans="2:21" ht="12" customHeight="1">
      <c r="B889" s="33" t="s">
        <v>2662</v>
      </c>
      <c r="C889" s="34" t="s">
        <v>2659</v>
      </c>
      <c r="D889" s="35" t="s">
        <v>2663</v>
      </c>
      <c r="E889" s="35" t="s">
        <v>2664</v>
      </c>
      <c r="F889" s="36" t="s">
        <v>146</v>
      </c>
      <c r="G889" s="34" t="s">
        <v>136</v>
      </c>
      <c r="H889" s="35" t="s">
        <v>137</v>
      </c>
      <c r="I889" s="37">
        <v>60.254657534246569</v>
      </c>
      <c r="J889" s="36" t="s">
        <v>138</v>
      </c>
      <c r="K889" s="38">
        <v>65.2</v>
      </c>
      <c r="L889" s="39">
        <v>7.6</v>
      </c>
      <c r="M889" s="34" t="s">
        <v>139</v>
      </c>
      <c r="N889" s="39">
        <v>15.2</v>
      </c>
      <c r="O889" s="34" t="s">
        <v>138</v>
      </c>
      <c r="P889" s="39">
        <v>41.6</v>
      </c>
      <c r="Q889" s="34" t="s">
        <v>147</v>
      </c>
      <c r="R889" s="39">
        <v>0.8</v>
      </c>
      <c r="S889" s="34" t="s">
        <v>138</v>
      </c>
      <c r="T889" s="35" t="s">
        <v>148</v>
      </c>
      <c r="U889" s="35" t="s">
        <v>313</v>
      </c>
    </row>
    <row r="890" spans="2:21" ht="12" customHeight="1">
      <c r="B890" s="33" t="s">
        <v>2665</v>
      </c>
      <c r="C890" s="34" t="s">
        <v>2659</v>
      </c>
      <c r="D890" s="35" t="s">
        <v>2666</v>
      </c>
      <c r="E890" s="35" t="s">
        <v>2667</v>
      </c>
      <c r="F890" s="36" t="s">
        <v>671</v>
      </c>
      <c r="G890" s="34" t="s">
        <v>136</v>
      </c>
      <c r="H890" s="35" t="s">
        <v>137</v>
      </c>
      <c r="I890" s="37">
        <v>56.73861566484517</v>
      </c>
      <c r="J890" s="36" t="s">
        <v>147</v>
      </c>
      <c r="K890" s="38">
        <v>92.7</v>
      </c>
      <c r="L890" s="39">
        <v>11.3</v>
      </c>
      <c r="M890" s="34" t="s">
        <v>147</v>
      </c>
      <c r="N890" s="39">
        <v>22.5</v>
      </c>
      <c r="O890" s="34" t="s">
        <v>147</v>
      </c>
      <c r="P890" s="39">
        <v>52.9</v>
      </c>
      <c r="Q890" s="34" t="s">
        <v>147</v>
      </c>
      <c r="R890" s="39">
        <v>6</v>
      </c>
      <c r="S890" s="34" t="s">
        <v>138</v>
      </c>
      <c r="T890" s="35" t="s">
        <v>148</v>
      </c>
      <c r="U890" s="35" t="s">
        <v>142</v>
      </c>
    </row>
    <row r="891" spans="2:21" ht="12" customHeight="1">
      <c r="B891" s="33" t="s">
        <v>2668</v>
      </c>
      <c r="C891" s="34" t="s">
        <v>2659</v>
      </c>
      <c r="D891" s="35" t="s">
        <v>2669</v>
      </c>
      <c r="E891" s="35" t="s">
        <v>2670</v>
      </c>
      <c r="F891" s="36" t="s">
        <v>671</v>
      </c>
      <c r="G891" s="34" t="s">
        <v>136</v>
      </c>
      <c r="H891" s="35" t="s">
        <v>155</v>
      </c>
      <c r="I891" s="37"/>
      <c r="J891" s="36" t="s">
        <v>223</v>
      </c>
      <c r="K891" s="38"/>
      <c r="L891" s="39"/>
      <c r="M891" s="34"/>
      <c r="N891" s="39"/>
      <c r="O891" s="34"/>
      <c r="P891" s="39"/>
      <c r="Q891" s="34"/>
      <c r="R891" s="39"/>
      <c r="S891" s="34" t="s">
        <v>140</v>
      </c>
      <c r="T891" s="35" t="s">
        <v>170</v>
      </c>
      <c r="U891" s="35" t="s">
        <v>142</v>
      </c>
    </row>
    <row r="892" spans="2:21" ht="12" customHeight="1">
      <c r="B892" s="33" t="s">
        <v>2671</v>
      </c>
      <c r="C892" s="34" t="s">
        <v>2659</v>
      </c>
      <c r="D892" s="35" t="s">
        <v>2672</v>
      </c>
      <c r="E892" s="35" t="s">
        <v>2673</v>
      </c>
      <c r="F892" s="36" t="s">
        <v>184</v>
      </c>
      <c r="G892" s="34" t="s">
        <v>136</v>
      </c>
      <c r="H892" s="35" t="s">
        <v>155</v>
      </c>
      <c r="I892" s="37">
        <v>61.010612244897956</v>
      </c>
      <c r="J892" s="36" t="s">
        <v>147</v>
      </c>
      <c r="K892" s="38">
        <v>73.7</v>
      </c>
      <c r="L892" s="39">
        <v>13.9</v>
      </c>
      <c r="M892" s="34" t="s">
        <v>147</v>
      </c>
      <c r="N892" s="39">
        <v>18</v>
      </c>
      <c r="O892" s="34" t="s">
        <v>147</v>
      </c>
      <c r="P892" s="39">
        <v>40.299999999999997</v>
      </c>
      <c r="Q892" s="34" t="s">
        <v>138</v>
      </c>
      <c r="R892" s="39">
        <v>1.5</v>
      </c>
      <c r="S892" s="34" t="s">
        <v>147</v>
      </c>
      <c r="T892" s="35" t="s">
        <v>148</v>
      </c>
      <c r="U892" s="35" t="s">
        <v>142</v>
      </c>
    </row>
    <row r="893" spans="2:21" ht="12" customHeight="1">
      <c r="B893" s="33" t="s">
        <v>2674</v>
      </c>
      <c r="C893" s="34" t="s">
        <v>2659</v>
      </c>
      <c r="D893" s="35" t="s">
        <v>2675</v>
      </c>
      <c r="E893" s="35" t="s">
        <v>2676</v>
      </c>
      <c r="F893" s="36" t="s">
        <v>671</v>
      </c>
      <c r="G893" s="34" t="s">
        <v>136</v>
      </c>
      <c r="H893" s="35" t="s">
        <v>137</v>
      </c>
      <c r="I893" s="37">
        <v>57.809124613800208</v>
      </c>
      <c r="J893" s="36" t="s">
        <v>147</v>
      </c>
      <c r="K893" s="38">
        <v>79.3</v>
      </c>
      <c r="L893" s="39">
        <v>11.9</v>
      </c>
      <c r="M893" s="34" t="s">
        <v>147</v>
      </c>
      <c r="N893" s="39">
        <v>22.9</v>
      </c>
      <c r="O893" s="34" t="s">
        <v>147</v>
      </c>
      <c r="P893" s="39">
        <v>41.5</v>
      </c>
      <c r="Q893" s="34" t="s">
        <v>147</v>
      </c>
      <c r="R893" s="39">
        <v>3</v>
      </c>
      <c r="S893" s="34" t="s">
        <v>138</v>
      </c>
      <c r="T893" s="35" t="s">
        <v>148</v>
      </c>
      <c r="U893" s="35" t="s">
        <v>142</v>
      </c>
    </row>
    <row r="894" spans="2:21" ht="12" customHeight="1">
      <c r="B894" s="33" t="s">
        <v>2677</v>
      </c>
      <c r="C894" s="34" t="s">
        <v>2659</v>
      </c>
      <c r="D894" s="35" t="s">
        <v>2678</v>
      </c>
      <c r="E894" s="35" t="s">
        <v>2679</v>
      </c>
      <c r="F894" s="36" t="s">
        <v>146</v>
      </c>
      <c r="G894" s="34" t="s">
        <v>136</v>
      </c>
      <c r="H894" s="35" t="s">
        <v>137</v>
      </c>
      <c r="I894" s="37">
        <v>61.615674547983311</v>
      </c>
      <c r="J894" s="36" t="s">
        <v>147</v>
      </c>
      <c r="K894" s="38">
        <v>74</v>
      </c>
      <c r="L894" s="39">
        <v>8.6</v>
      </c>
      <c r="M894" s="34" t="s">
        <v>138</v>
      </c>
      <c r="N894" s="39">
        <v>21</v>
      </c>
      <c r="O894" s="34" t="s">
        <v>147</v>
      </c>
      <c r="P894" s="39">
        <v>39.1</v>
      </c>
      <c r="Q894" s="34" t="s">
        <v>138</v>
      </c>
      <c r="R894" s="39">
        <v>5.3</v>
      </c>
      <c r="S894" s="34" t="s">
        <v>138</v>
      </c>
      <c r="T894" s="35" t="s">
        <v>148</v>
      </c>
      <c r="U894" s="35" t="s">
        <v>142</v>
      </c>
    </row>
    <row r="895" spans="2:21" ht="12" customHeight="1">
      <c r="B895" s="33" t="s">
        <v>2680</v>
      </c>
      <c r="C895" s="34" t="s">
        <v>2659</v>
      </c>
      <c r="D895" s="35" t="s">
        <v>2681</v>
      </c>
      <c r="E895" s="35" t="s">
        <v>2682</v>
      </c>
      <c r="F895" s="36" t="s">
        <v>671</v>
      </c>
      <c r="G895" s="34" t="s">
        <v>136</v>
      </c>
      <c r="H895" s="35" t="s">
        <v>137</v>
      </c>
      <c r="I895" s="37">
        <v>58.964057450628374</v>
      </c>
      <c r="J895" s="36" t="s">
        <v>147</v>
      </c>
      <c r="K895" s="38">
        <v>85.5</v>
      </c>
      <c r="L895" s="39">
        <v>11.1</v>
      </c>
      <c r="M895" s="34" t="s">
        <v>147</v>
      </c>
      <c r="N895" s="39">
        <v>18.5</v>
      </c>
      <c r="O895" s="34" t="s">
        <v>147</v>
      </c>
      <c r="P895" s="39">
        <v>46.1</v>
      </c>
      <c r="Q895" s="34" t="s">
        <v>147</v>
      </c>
      <c r="R895" s="39">
        <v>9.8000000000000007</v>
      </c>
      <c r="S895" s="34" t="s">
        <v>138</v>
      </c>
      <c r="T895" s="35" t="s">
        <v>148</v>
      </c>
      <c r="U895" s="35" t="s">
        <v>142</v>
      </c>
    </row>
    <row r="896" spans="2:21" ht="12" customHeight="1">
      <c r="B896" s="33" t="s">
        <v>2683</v>
      </c>
      <c r="C896" s="34" t="s">
        <v>2659</v>
      </c>
      <c r="D896" s="35" t="s">
        <v>2684</v>
      </c>
      <c r="E896" s="35" t="s">
        <v>2685</v>
      </c>
      <c r="F896" s="36" t="s">
        <v>671</v>
      </c>
      <c r="G896" s="34" t="s">
        <v>136</v>
      </c>
      <c r="H896" s="35" t="s">
        <v>137</v>
      </c>
      <c r="I896" s="37">
        <v>52.44405405405405</v>
      </c>
      <c r="J896" s="36" t="s">
        <v>147</v>
      </c>
      <c r="K896" s="38">
        <v>73.099999999999994</v>
      </c>
      <c r="L896" s="39">
        <v>9.1</v>
      </c>
      <c r="M896" s="34" t="s">
        <v>138</v>
      </c>
      <c r="N896" s="39">
        <v>14.8</v>
      </c>
      <c r="O896" s="34" t="s">
        <v>138</v>
      </c>
      <c r="P896" s="39">
        <v>42.4</v>
      </c>
      <c r="Q896" s="34" t="s">
        <v>147</v>
      </c>
      <c r="R896" s="39">
        <v>6.8</v>
      </c>
      <c r="S896" s="34" t="s">
        <v>139</v>
      </c>
      <c r="T896" s="35" t="s">
        <v>141</v>
      </c>
      <c r="U896" s="35" t="s">
        <v>699</v>
      </c>
    </row>
    <row r="897" spans="2:21" ht="12" customHeight="1">
      <c r="B897" s="33" t="s">
        <v>2686</v>
      </c>
      <c r="C897" s="34" t="s">
        <v>2659</v>
      </c>
      <c r="D897" s="35" t="s">
        <v>2687</v>
      </c>
      <c r="E897" s="35" t="s">
        <v>2688</v>
      </c>
      <c r="F897" s="36" t="s">
        <v>671</v>
      </c>
      <c r="G897" s="34" t="s">
        <v>136</v>
      </c>
      <c r="H897" s="35" t="s">
        <v>192</v>
      </c>
      <c r="I897" s="37">
        <v>2.7383892617449672</v>
      </c>
      <c r="J897" s="36" t="s">
        <v>138</v>
      </c>
      <c r="K897" s="38">
        <v>62.1</v>
      </c>
      <c r="L897" s="39">
        <v>6</v>
      </c>
      <c r="M897" s="34" t="s">
        <v>140</v>
      </c>
      <c r="N897" s="39">
        <v>18.600000000000001</v>
      </c>
      <c r="O897" s="34" t="s">
        <v>147</v>
      </c>
      <c r="P897" s="39">
        <v>33.700000000000003</v>
      </c>
      <c r="Q897" s="34" t="s">
        <v>138</v>
      </c>
      <c r="R897" s="39">
        <v>3.8</v>
      </c>
      <c r="S897" s="34" t="s">
        <v>138</v>
      </c>
      <c r="T897" s="35" t="s">
        <v>170</v>
      </c>
      <c r="U897" s="35" t="s">
        <v>871</v>
      </c>
    </row>
    <row r="898" spans="2:21" ht="12" customHeight="1">
      <c r="B898" s="33" t="s">
        <v>2689</v>
      </c>
      <c r="C898" s="34" t="s">
        <v>2659</v>
      </c>
      <c r="D898" s="35" t="s">
        <v>2690</v>
      </c>
      <c r="E898" s="35" t="s">
        <v>2691</v>
      </c>
      <c r="F898" s="36" t="s">
        <v>671</v>
      </c>
      <c r="G898" s="34" t="s">
        <v>136</v>
      </c>
      <c r="H898" s="35" t="s">
        <v>192</v>
      </c>
      <c r="I898" s="37">
        <v>3.1348425196850376</v>
      </c>
      <c r="J898" s="36" t="s">
        <v>138</v>
      </c>
      <c r="K898" s="38">
        <v>63.5</v>
      </c>
      <c r="L898" s="39">
        <v>8.6999999999999993</v>
      </c>
      <c r="M898" s="34" t="s">
        <v>138</v>
      </c>
      <c r="N898" s="39">
        <v>15.8</v>
      </c>
      <c r="O898" s="34" t="s">
        <v>138</v>
      </c>
      <c r="P898" s="39">
        <v>35.200000000000003</v>
      </c>
      <c r="Q898" s="34" t="s">
        <v>138</v>
      </c>
      <c r="R898" s="39">
        <v>3.8</v>
      </c>
      <c r="S898" s="34" t="s">
        <v>139</v>
      </c>
      <c r="T898" s="35" t="s">
        <v>141</v>
      </c>
      <c r="U898" s="35" t="s">
        <v>142</v>
      </c>
    </row>
    <row r="899" spans="2:21" ht="12" customHeight="1">
      <c r="B899" s="33" t="s">
        <v>2692</v>
      </c>
      <c r="C899" s="34" t="s">
        <v>2659</v>
      </c>
      <c r="D899" s="35" t="s">
        <v>2693</v>
      </c>
      <c r="E899" s="35" t="s">
        <v>2694</v>
      </c>
      <c r="F899" s="36" t="s">
        <v>671</v>
      </c>
      <c r="G899" s="34" t="s">
        <v>136</v>
      </c>
      <c r="H899" s="35" t="s">
        <v>155</v>
      </c>
      <c r="I899" s="37">
        <v>59.343456221198153</v>
      </c>
      <c r="J899" s="36" t="s">
        <v>138</v>
      </c>
      <c r="K899" s="38">
        <v>59.9</v>
      </c>
      <c r="L899" s="39">
        <v>8</v>
      </c>
      <c r="M899" s="34" t="s">
        <v>139</v>
      </c>
      <c r="N899" s="39">
        <v>13</v>
      </c>
      <c r="O899" s="34" t="s">
        <v>139</v>
      </c>
      <c r="P899" s="39">
        <v>35.1</v>
      </c>
      <c r="Q899" s="34" t="s">
        <v>138</v>
      </c>
      <c r="R899" s="39">
        <v>3.8</v>
      </c>
      <c r="S899" s="34" t="s">
        <v>138</v>
      </c>
      <c r="T899" s="35" t="s">
        <v>148</v>
      </c>
      <c r="U899" s="35" t="s">
        <v>142</v>
      </c>
    </row>
    <row r="900" spans="2:21" ht="12" customHeight="1">
      <c r="B900" s="33" t="s">
        <v>2695</v>
      </c>
      <c r="C900" s="34" t="s">
        <v>2659</v>
      </c>
      <c r="D900" s="35" t="s">
        <v>2696</v>
      </c>
      <c r="E900" s="35" t="s">
        <v>2697</v>
      </c>
      <c r="F900" s="36" t="s">
        <v>671</v>
      </c>
      <c r="G900" s="34" t="s">
        <v>136</v>
      </c>
      <c r="H900" s="35" t="s">
        <v>137</v>
      </c>
      <c r="I900" s="37">
        <v>62.892905982905987</v>
      </c>
      <c r="J900" s="36" t="s">
        <v>147</v>
      </c>
      <c r="K900" s="38">
        <v>83.4</v>
      </c>
      <c r="L900" s="39">
        <v>8.1999999999999993</v>
      </c>
      <c r="M900" s="34" t="s">
        <v>138</v>
      </c>
      <c r="N900" s="39">
        <v>15.1</v>
      </c>
      <c r="O900" s="34" t="s">
        <v>138</v>
      </c>
      <c r="P900" s="39">
        <v>54.1</v>
      </c>
      <c r="Q900" s="34" t="s">
        <v>147</v>
      </c>
      <c r="R900" s="39">
        <v>6</v>
      </c>
      <c r="S900" s="34" t="s">
        <v>140</v>
      </c>
      <c r="T900" s="35" t="s">
        <v>141</v>
      </c>
      <c r="U900" s="35" t="s">
        <v>142</v>
      </c>
    </row>
    <row r="901" spans="2:21" ht="12" customHeight="1">
      <c r="B901" s="33" t="s">
        <v>2698</v>
      </c>
      <c r="C901" s="34" t="s">
        <v>2659</v>
      </c>
      <c r="D901" s="35" t="s">
        <v>2699</v>
      </c>
      <c r="E901" s="35" t="s">
        <v>2700</v>
      </c>
      <c r="F901" s="36" t="s">
        <v>671</v>
      </c>
      <c r="G901" s="34" t="s">
        <v>136</v>
      </c>
      <c r="H901" s="35" t="s">
        <v>155</v>
      </c>
      <c r="I901" s="37">
        <v>60.655655737704919</v>
      </c>
      <c r="J901" s="36" t="s">
        <v>147</v>
      </c>
      <c r="K901" s="38">
        <v>83.1</v>
      </c>
      <c r="L901" s="39">
        <v>10.8</v>
      </c>
      <c r="M901" s="34" t="s">
        <v>147</v>
      </c>
      <c r="N901" s="39">
        <v>22.4</v>
      </c>
      <c r="O901" s="34" t="s">
        <v>147</v>
      </c>
      <c r="P901" s="39">
        <v>43.1</v>
      </c>
      <c r="Q901" s="34" t="s">
        <v>147</v>
      </c>
      <c r="R901" s="39">
        <v>6.8</v>
      </c>
      <c r="S901" s="34" t="s">
        <v>139</v>
      </c>
      <c r="T901" s="35" t="s">
        <v>141</v>
      </c>
      <c r="U901" s="35" t="s">
        <v>142</v>
      </c>
    </row>
    <row r="902" spans="2:21" ht="12" customHeight="1">
      <c r="B902" s="33" t="s">
        <v>2701</v>
      </c>
      <c r="C902" s="34" t="s">
        <v>2659</v>
      </c>
      <c r="D902" s="35" t="s">
        <v>2702</v>
      </c>
      <c r="E902" s="35" t="s">
        <v>2703</v>
      </c>
      <c r="F902" s="36" t="s">
        <v>146</v>
      </c>
      <c r="G902" s="34" t="s">
        <v>136</v>
      </c>
      <c r="H902" s="35" t="s">
        <v>137</v>
      </c>
      <c r="I902" s="37">
        <v>62.598004158004159</v>
      </c>
      <c r="J902" s="36" t="s">
        <v>147</v>
      </c>
      <c r="K902" s="38">
        <v>75.900000000000006</v>
      </c>
      <c r="L902" s="39">
        <v>9</v>
      </c>
      <c r="M902" s="34" t="s">
        <v>138</v>
      </c>
      <c r="N902" s="39">
        <v>21.7</v>
      </c>
      <c r="O902" s="34" t="s">
        <v>147</v>
      </c>
      <c r="P902" s="39">
        <v>42.9</v>
      </c>
      <c r="Q902" s="34" t="s">
        <v>147</v>
      </c>
      <c r="R902" s="39">
        <v>2.2999999999999998</v>
      </c>
      <c r="S902" s="34" t="s">
        <v>138</v>
      </c>
      <c r="T902" s="35" t="s">
        <v>148</v>
      </c>
      <c r="U902" s="35" t="s">
        <v>142</v>
      </c>
    </row>
    <row r="903" spans="2:21" ht="12" customHeight="1">
      <c r="B903" s="33" t="s">
        <v>2704</v>
      </c>
      <c r="C903" s="34" t="s">
        <v>2659</v>
      </c>
      <c r="D903" s="35" t="s">
        <v>2705</v>
      </c>
      <c r="E903" s="35" t="s">
        <v>2706</v>
      </c>
      <c r="F903" s="36" t="s">
        <v>671</v>
      </c>
      <c r="G903" s="34" t="s">
        <v>136</v>
      </c>
      <c r="H903" s="35" t="s">
        <v>137</v>
      </c>
      <c r="I903" s="37">
        <v>49.337883817427382</v>
      </c>
      <c r="J903" s="36" t="s">
        <v>147</v>
      </c>
      <c r="K903" s="38">
        <v>88.8</v>
      </c>
      <c r="L903" s="39">
        <v>9</v>
      </c>
      <c r="M903" s="34" t="s">
        <v>138</v>
      </c>
      <c r="N903" s="39">
        <v>15.2</v>
      </c>
      <c r="O903" s="34" t="s">
        <v>138</v>
      </c>
      <c r="P903" s="39">
        <v>51.8</v>
      </c>
      <c r="Q903" s="34" t="s">
        <v>147</v>
      </c>
      <c r="R903" s="39">
        <v>12.8</v>
      </c>
      <c r="S903" s="34" t="s">
        <v>139</v>
      </c>
      <c r="T903" s="35" t="s">
        <v>141</v>
      </c>
      <c r="U903" s="35" t="s">
        <v>177</v>
      </c>
    </row>
    <row r="904" spans="2:21" ht="12" customHeight="1">
      <c r="B904" s="33" t="s">
        <v>2707</v>
      </c>
      <c r="C904" s="34" t="s">
        <v>2659</v>
      </c>
      <c r="D904" s="35" t="s">
        <v>2708</v>
      </c>
      <c r="E904" s="35" t="s">
        <v>2709</v>
      </c>
      <c r="F904" s="36" t="s">
        <v>671</v>
      </c>
      <c r="G904" s="34" t="s">
        <v>136</v>
      </c>
      <c r="H904" s="35" t="s">
        <v>192</v>
      </c>
      <c r="I904" s="37">
        <v>2.9571949509116431</v>
      </c>
      <c r="J904" s="36" t="s">
        <v>147</v>
      </c>
      <c r="K904" s="38">
        <v>86.4</v>
      </c>
      <c r="L904" s="39">
        <v>8.1999999999999993</v>
      </c>
      <c r="M904" s="34" t="s">
        <v>138</v>
      </c>
      <c r="N904" s="39">
        <v>25</v>
      </c>
      <c r="O904" s="34" t="s">
        <v>147</v>
      </c>
      <c r="P904" s="39">
        <v>43.4</v>
      </c>
      <c r="Q904" s="34" t="s">
        <v>147</v>
      </c>
      <c r="R904" s="39">
        <v>9.8000000000000007</v>
      </c>
      <c r="S904" s="34" t="s">
        <v>138</v>
      </c>
      <c r="T904" s="35" t="s">
        <v>170</v>
      </c>
      <c r="U904" s="35" t="s">
        <v>142</v>
      </c>
    </row>
    <row r="905" spans="2:21" ht="12" customHeight="1">
      <c r="B905" s="33" t="s">
        <v>2710</v>
      </c>
      <c r="C905" s="34" t="s">
        <v>2659</v>
      </c>
      <c r="D905" s="35" t="s">
        <v>2711</v>
      </c>
      <c r="E905" s="35" t="s">
        <v>2712</v>
      </c>
      <c r="F905" s="36" t="s">
        <v>671</v>
      </c>
      <c r="G905" s="34" t="s">
        <v>136</v>
      </c>
      <c r="H905" s="35" t="s">
        <v>137</v>
      </c>
      <c r="I905" s="37">
        <v>58.293525179856111</v>
      </c>
      <c r="J905" s="36" t="s">
        <v>147</v>
      </c>
      <c r="K905" s="38">
        <v>82.2</v>
      </c>
      <c r="L905" s="39">
        <v>8.5</v>
      </c>
      <c r="M905" s="34" t="s">
        <v>138</v>
      </c>
      <c r="N905" s="39">
        <v>14.5</v>
      </c>
      <c r="O905" s="34" t="s">
        <v>138</v>
      </c>
      <c r="P905" s="39">
        <v>50.2</v>
      </c>
      <c r="Q905" s="34" t="s">
        <v>147</v>
      </c>
      <c r="R905" s="39">
        <v>9</v>
      </c>
      <c r="S905" s="34" t="s">
        <v>140</v>
      </c>
      <c r="T905" s="35" t="s">
        <v>141</v>
      </c>
      <c r="U905" s="35" t="s">
        <v>142</v>
      </c>
    </row>
    <row r="906" spans="2:21" ht="12" customHeight="1">
      <c r="B906" s="33" t="s">
        <v>2713</v>
      </c>
      <c r="C906" s="34" t="s">
        <v>2659</v>
      </c>
      <c r="D906" s="35" t="s">
        <v>2714</v>
      </c>
      <c r="E906" s="35" t="s">
        <v>2715</v>
      </c>
      <c r="F906" s="36" t="s">
        <v>671</v>
      </c>
      <c r="G906" s="34" t="s">
        <v>136</v>
      </c>
      <c r="H906" s="35" t="s">
        <v>137</v>
      </c>
      <c r="I906" s="37">
        <v>55.48545667447307</v>
      </c>
      <c r="J906" s="36" t="s">
        <v>138</v>
      </c>
      <c r="K906" s="38">
        <v>55.6</v>
      </c>
      <c r="L906" s="39">
        <v>5.3</v>
      </c>
      <c r="M906" s="34" t="s">
        <v>140</v>
      </c>
      <c r="N906" s="39">
        <v>12.6</v>
      </c>
      <c r="O906" s="34" t="s">
        <v>139</v>
      </c>
      <c r="P906" s="39">
        <v>36.200000000000003</v>
      </c>
      <c r="Q906" s="34" t="s">
        <v>138</v>
      </c>
      <c r="R906" s="39">
        <v>1.5</v>
      </c>
      <c r="S906" s="34" t="s">
        <v>159</v>
      </c>
      <c r="T906" s="35" t="s">
        <v>141</v>
      </c>
      <c r="U906" s="35" t="s">
        <v>142</v>
      </c>
    </row>
    <row r="907" spans="2:21" ht="12" customHeight="1">
      <c r="B907" s="33" t="s">
        <v>2716</v>
      </c>
      <c r="C907" s="34" t="s">
        <v>2659</v>
      </c>
      <c r="D907" s="35" t="s">
        <v>2717</v>
      </c>
      <c r="E907" s="35" t="s">
        <v>2718</v>
      </c>
      <c r="F907" s="36" t="s">
        <v>146</v>
      </c>
      <c r="G907" s="34" t="s">
        <v>136</v>
      </c>
      <c r="H907" s="35" t="s">
        <v>137</v>
      </c>
      <c r="I907" s="37">
        <v>57.357450199203193</v>
      </c>
      <c r="J907" s="36" t="s">
        <v>147</v>
      </c>
      <c r="K907" s="38">
        <v>77.2</v>
      </c>
      <c r="L907" s="39">
        <v>12.8</v>
      </c>
      <c r="M907" s="34" t="s">
        <v>147</v>
      </c>
      <c r="N907" s="39">
        <v>18.8</v>
      </c>
      <c r="O907" s="34" t="s">
        <v>147</v>
      </c>
      <c r="P907" s="39">
        <v>42.6</v>
      </c>
      <c r="Q907" s="34" t="s">
        <v>147</v>
      </c>
      <c r="R907" s="39">
        <v>3</v>
      </c>
      <c r="S907" s="34" t="s">
        <v>147</v>
      </c>
      <c r="T907" s="35" t="s">
        <v>148</v>
      </c>
      <c r="U907" s="35" t="s">
        <v>142</v>
      </c>
    </row>
    <row r="908" spans="2:21" ht="12" customHeight="1">
      <c r="B908" s="33" t="s">
        <v>2719</v>
      </c>
      <c r="C908" s="34" t="s">
        <v>2659</v>
      </c>
      <c r="D908" s="35" t="s">
        <v>2720</v>
      </c>
      <c r="E908" s="35" t="s">
        <v>2721</v>
      </c>
      <c r="F908" s="36" t="s">
        <v>671</v>
      </c>
      <c r="G908" s="34" t="s">
        <v>136</v>
      </c>
      <c r="H908" s="35" t="s">
        <v>137</v>
      </c>
      <c r="I908" s="37">
        <v>60.313703703703702</v>
      </c>
      <c r="J908" s="36" t="s">
        <v>147</v>
      </c>
      <c r="K908" s="38">
        <v>80.400000000000006</v>
      </c>
      <c r="L908" s="39">
        <v>11.6</v>
      </c>
      <c r="M908" s="34" t="s">
        <v>147</v>
      </c>
      <c r="N908" s="39">
        <v>20.5</v>
      </c>
      <c r="O908" s="34" t="s">
        <v>147</v>
      </c>
      <c r="P908" s="39">
        <v>45.3</v>
      </c>
      <c r="Q908" s="34" t="s">
        <v>147</v>
      </c>
      <c r="R908" s="39">
        <v>3</v>
      </c>
      <c r="S908" s="34" t="s">
        <v>147</v>
      </c>
      <c r="T908" s="35" t="s">
        <v>148</v>
      </c>
      <c r="U908" s="35" t="s">
        <v>142</v>
      </c>
    </row>
    <row r="909" spans="2:21" ht="12" customHeight="1">
      <c r="B909" s="33" t="s">
        <v>2722</v>
      </c>
      <c r="C909" s="34" t="s">
        <v>2659</v>
      </c>
      <c r="D909" s="35" t="s">
        <v>2723</v>
      </c>
      <c r="E909" s="35" t="s">
        <v>2724</v>
      </c>
      <c r="F909" s="36" t="s">
        <v>671</v>
      </c>
      <c r="G909" s="34" t="s">
        <v>136</v>
      </c>
      <c r="H909" s="35" t="s">
        <v>192</v>
      </c>
      <c r="I909" s="37">
        <v>3.0227786144578328</v>
      </c>
      <c r="J909" s="36" t="s">
        <v>147</v>
      </c>
      <c r="K909" s="38">
        <v>81</v>
      </c>
      <c r="L909" s="39">
        <v>8.3000000000000007</v>
      </c>
      <c r="M909" s="34" t="s">
        <v>138</v>
      </c>
      <c r="N909" s="39">
        <v>21.6</v>
      </c>
      <c r="O909" s="34" t="s">
        <v>147</v>
      </c>
      <c r="P909" s="39">
        <v>44.3</v>
      </c>
      <c r="Q909" s="34" t="s">
        <v>147</v>
      </c>
      <c r="R909" s="39">
        <v>6.8</v>
      </c>
      <c r="S909" s="34" t="s">
        <v>138</v>
      </c>
      <c r="T909" s="35" t="s">
        <v>148</v>
      </c>
      <c r="U909" s="35" t="s">
        <v>313</v>
      </c>
    </row>
    <row r="910" spans="2:21" ht="12" customHeight="1">
      <c r="B910" s="33" t="s">
        <v>2725</v>
      </c>
      <c r="C910" s="34" t="s">
        <v>2659</v>
      </c>
      <c r="D910" s="35" t="s">
        <v>2726</v>
      </c>
      <c r="E910" s="35" t="s">
        <v>2727</v>
      </c>
      <c r="F910" s="36" t="s">
        <v>671</v>
      </c>
      <c r="G910" s="34" t="s">
        <v>136</v>
      </c>
      <c r="H910" s="35" t="s">
        <v>192</v>
      </c>
      <c r="I910" s="37">
        <v>3.0122506082725113</v>
      </c>
      <c r="J910" s="36" t="s">
        <v>138</v>
      </c>
      <c r="K910" s="38">
        <v>63.7</v>
      </c>
      <c r="L910" s="39">
        <v>8.5</v>
      </c>
      <c r="M910" s="34" t="s">
        <v>138</v>
      </c>
      <c r="N910" s="39">
        <v>18.8</v>
      </c>
      <c r="O910" s="34" t="s">
        <v>147</v>
      </c>
      <c r="P910" s="39">
        <v>33.4</v>
      </c>
      <c r="Q910" s="34" t="s">
        <v>138</v>
      </c>
      <c r="R910" s="39">
        <v>3</v>
      </c>
      <c r="S910" s="34" t="s">
        <v>140</v>
      </c>
      <c r="T910" s="35" t="s">
        <v>141</v>
      </c>
      <c r="U910" s="35" t="s">
        <v>313</v>
      </c>
    </row>
    <row r="911" spans="2:21" ht="12" customHeight="1">
      <c r="B911" s="33" t="s">
        <v>2728</v>
      </c>
      <c r="C911" s="34" t="s">
        <v>2659</v>
      </c>
      <c r="D911" s="35" t="s">
        <v>2729</v>
      </c>
      <c r="E911" s="35" t="s">
        <v>2730</v>
      </c>
      <c r="F911" s="36" t="s">
        <v>671</v>
      </c>
      <c r="G911" s="34" t="s">
        <v>136</v>
      </c>
      <c r="H911" s="35" t="s">
        <v>155</v>
      </c>
      <c r="I911" s="37">
        <v>59.793914327917278</v>
      </c>
      <c r="J911" s="36" t="s">
        <v>147</v>
      </c>
      <c r="K911" s="38">
        <v>73.3</v>
      </c>
      <c r="L911" s="39">
        <v>6.9</v>
      </c>
      <c r="M911" s="34" t="s">
        <v>139</v>
      </c>
      <c r="N911" s="39">
        <v>16.100000000000001</v>
      </c>
      <c r="O911" s="34" t="s">
        <v>138</v>
      </c>
      <c r="P911" s="39">
        <v>45</v>
      </c>
      <c r="Q911" s="34" t="s">
        <v>147</v>
      </c>
      <c r="R911" s="39">
        <v>5.3</v>
      </c>
      <c r="S911" s="34" t="s">
        <v>139</v>
      </c>
      <c r="T911" s="35" t="s">
        <v>141</v>
      </c>
      <c r="U911" s="35" t="s">
        <v>142</v>
      </c>
    </row>
    <row r="912" spans="2:21" ht="12" customHeight="1">
      <c r="B912" s="33" t="s">
        <v>2731</v>
      </c>
      <c r="C912" s="34" t="s">
        <v>2659</v>
      </c>
      <c r="D912" s="35" t="s">
        <v>2732</v>
      </c>
      <c r="E912" s="35" t="s">
        <v>2733</v>
      </c>
      <c r="F912" s="36" t="s">
        <v>146</v>
      </c>
      <c r="G912" s="34" t="s">
        <v>136</v>
      </c>
      <c r="H912" s="35" t="s">
        <v>192</v>
      </c>
      <c r="I912" s="37">
        <v>3.0824651162790704</v>
      </c>
      <c r="J912" s="36" t="s">
        <v>138</v>
      </c>
      <c r="K912" s="38">
        <v>62.4</v>
      </c>
      <c r="L912" s="39">
        <v>9</v>
      </c>
      <c r="M912" s="34" t="s">
        <v>138</v>
      </c>
      <c r="N912" s="39">
        <v>18.8</v>
      </c>
      <c r="O912" s="34" t="s">
        <v>147</v>
      </c>
      <c r="P912" s="39">
        <v>34.6</v>
      </c>
      <c r="Q912" s="34" t="s">
        <v>138</v>
      </c>
      <c r="R912" s="39">
        <v>0</v>
      </c>
      <c r="S912" s="34" t="s">
        <v>138</v>
      </c>
      <c r="T912" s="35" t="s">
        <v>148</v>
      </c>
      <c r="U912" s="35" t="s">
        <v>142</v>
      </c>
    </row>
    <row r="913" spans="2:21" ht="12" customHeight="1">
      <c r="B913" s="33" t="s">
        <v>2734</v>
      </c>
      <c r="C913" s="34" t="s">
        <v>2659</v>
      </c>
      <c r="D913" s="35" t="s">
        <v>2735</v>
      </c>
      <c r="E913" s="35" t="s">
        <v>2736</v>
      </c>
      <c r="F913" s="36" t="s">
        <v>671</v>
      </c>
      <c r="G913" s="34" t="s">
        <v>136</v>
      </c>
      <c r="H913" s="35" t="s">
        <v>155</v>
      </c>
      <c r="I913" s="37">
        <v>64.781930116472552</v>
      </c>
      <c r="J913" s="36" t="s">
        <v>147</v>
      </c>
      <c r="K913" s="38">
        <v>69.2</v>
      </c>
      <c r="L913" s="39">
        <v>7.7</v>
      </c>
      <c r="M913" s="34" t="s">
        <v>139</v>
      </c>
      <c r="N913" s="39">
        <v>18.2</v>
      </c>
      <c r="O913" s="34" t="s">
        <v>147</v>
      </c>
      <c r="P913" s="39">
        <v>36.5</v>
      </c>
      <c r="Q913" s="34" t="s">
        <v>138</v>
      </c>
      <c r="R913" s="39">
        <v>6.8</v>
      </c>
      <c r="S913" s="34" t="s">
        <v>138</v>
      </c>
      <c r="T913" s="35" t="s">
        <v>170</v>
      </c>
      <c r="U913" s="35" t="s">
        <v>313</v>
      </c>
    </row>
    <row r="914" spans="2:21" ht="12" customHeight="1">
      <c r="B914" s="33" t="s">
        <v>2737</v>
      </c>
      <c r="C914" s="34" t="s">
        <v>2659</v>
      </c>
      <c r="D914" s="35" t="s">
        <v>2738</v>
      </c>
      <c r="E914" s="35" t="s">
        <v>2739</v>
      </c>
      <c r="F914" s="36" t="s">
        <v>671</v>
      </c>
      <c r="G914" s="34" t="s">
        <v>136</v>
      </c>
      <c r="H914" s="35" t="s">
        <v>137</v>
      </c>
      <c r="I914" s="37">
        <v>62.646157205240172</v>
      </c>
      <c r="J914" s="36" t="s">
        <v>147</v>
      </c>
      <c r="K914" s="38">
        <v>70.400000000000006</v>
      </c>
      <c r="L914" s="39">
        <v>7.7</v>
      </c>
      <c r="M914" s="34" t="s">
        <v>139</v>
      </c>
      <c r="N914" s="39">
        <v>17.7</v>
      </c>
      <c r="O914" s="34" t="s">
        <v>147</v>
      </c>
      <c r="P914" s="39">
        <v>39.700000000000003</v>
      </c>
      <c r="Q914" s="34" t="s">
        <v>138</v>
      </c>
      <c r="R914" s="39">
        <v>5.3</v>
      </c>
      <c r="S914" s="34" t="s">
        <v>139</v>
      </c>
      <c r="T914" s="35" t="s">
        <v>141</v>
      </c>
      <c r="U914" s="35" t="s">
        <v>142</v>
      </c>
    </row>
    <row r="915" spans="2:21" ht="12" customHeight="1">
      <c r="B915" s="33" t="s">
        <v>2740</v>
      </c>
      <c r="C915" s="34" t="s">
        <v>2659</v>
      </c>
      <c r="D915" s="35" t="s">
        <v>2741</v>
      </c>
      <c r="E915" s="35" t="s">
        <v>2742</v>
      </c>
      <c r="F915" s="36" t="s">
        <v>671</v>
      </c>
      <c r="G915" s="34" t="s">
        <v>136</v>
      </c>
      <c r="H915" s="35" t="s">
        <v>137</v>
      </c>
      <c r="I915" s="37">
        <v>52.366357615894039</v>
      </c>
      <c r="J915" s="36" t="s">
        <v>147</v>
      </c>
      <c r="K915" s="38">
        <v>75.400000000000006</v>
      </c>
      <c r="L915" s="39">
        <v>6.9</v>
      </c>
      <c r="M915" s="34" t="s">
        <v>139</v>
      </c>
      <c r="N915" s="39">
        <v>18.399999999999999</v>
      </c>
      <c r="O915" s="34" t="s">
        <v>147</v>
      </c>
      <c r="P915" s="39">
        <v>44.1</v>
      </c>
      <c r="Q915" s="34" t="s">
        <v>147</v>
      </c>
      <c r="R915" s="39">
        <v>6</v>
      </c>
      <c r="S915" s="34" t="s">
        <v>138</v>
      </c>
      <c r="T915" s="35" t="s">
        <v>148</v>
      </c>
      <c r="U915" s="35" t="s">
        <v>142</v>
      </c>
    </row>
    <row r="916" spans="2:21" ht="12" customHeight="1">
      <c r="B916" s="33" t="s">
        <v>2743</v>
      </c>
      <c r="C916" s="34" t="s">
        <v>2659</v>
      </c>
      <c r="D916" s="35" t="s">
        <v>2744</v>
      </c>
      <c r="E916" s="35" t="s">
        <v>2745</v>
      </c>
      <c r="F916" s="36" t="s">
        <v>671</v>
      </c>
      <c r="G916" s="34" t="s">
        <v>136</v>
      </c>
      <c r="H916" s="35" t="s">
        <v>192</v>
      </c>
      <c r="I916" s="37">
        <v>3.1424663072776275</v>
      </c>
      <c r="J916" s="36" t="s">
        <v>147</v>
      </c>
      <c r="K916" s="38">
        <v>79.099999999999994</v>
      </c>
      <c r="L916" s="39">
        <v>7.4</v>
      </c>
      <c r="M916" s="34" t="s">
        <v>139</v>
      </c>
      <c r="N916" s="39">
        <v>22.2</v>
      </c>
      <c r="O916" s="34" t="s">
        <v>147</v>
      </c>
      <c r="P916" s="39">
        <v>44.2</v>
      </c>
      <c r="Q916" s="34" t="s">
        <v>147</v>
      </c>
      <c r="R916" s="39">
        <v>5.3</v>
      </c>
      <c r="S916" s="34" t="s">
        <v>147</v>
      </c>
      <c r="T916" s="35" t="s">
        <v>148</v>
      </c>
      <c r="U916" s="35" t="s">
        <v>142</v>
      </c>
    </row>
    <row r="917" spans="2:21" ht="12" customHeight="1">
      <c r="B917" s="33" t="s">
        <v>2746</v>
      </c>
      <c r="C917" s="34" t="s">
        <v>2659</v>
      </c>
      <c r="D917" s="35" t="s">
        <v>2747</v>
      </c>
      <c r="E917" s="35" t="s">
        <v>2748</v>
      </c>
      <c r="F917" s="36" t="s">
        <v>146</v>
      </c>
      <c r="G917" s="34" t="s">
        <v>136</v>
      </c>
      <c r="H917" s="35" t="s">
        <v>192</v>
      </c>
      <c r="I917" s="37">
        <v>3.4271481481481474</v>
      </c>
      <c r="J917" s="36" t="s">
        <v>147</v>
      </c>
      <c r="K917" s="38">
        <v>70.900000000000006</v>
      </c>
      <c r="L917" s="39">
        <v>9.8000000000000007</v>
      </c>
      <c r="M917" s="34" t="s">
        <v>138</v>
      </c>
      <c r="N917" s="39">
        <v>25</v>
      </c>
      <c r="O917" s="34" t="s">
        <v>147</v>
      </c>
      <c r="P917" s="39">
        <v>36.1</v>
      </c>
      <c r="Q917" s="34" t="s">
        <v>138</v>
      </c>
      <c r="R917" s="39">
        <v>0</v>
      </c>
      <c r="S917" s="34" t="s">
        <v>147</v>
      </c>
      <c r="T917" s="35" t="s">
        <v>148</v>
      </c>
      <c r="U917" s="35" t="s">
        <v>142</v>
      </c>
    </row>
    <row r="918" spans="2:21" ht="12" customHeight="1">
      <c r="B918" s="35" t="s">
        <v>2746</v>
      </c>
      <c r="C918" s="34" t="s">
        <v>2659</v>
      </c>
      <c r="D918" s="35" t="s">
        <v>2747</v>
      </c>
      <c r="E918" s="35" t="s">
        <v>2748</v>
      </c>
      <c r="F918" s="34" t="s">
        <v>146</v>
      </c>
      <c r="G918" s="34" t="s">
        <v>194</v>
      </c>
      <c r="H918" s="35" t="s">
        <v>195</v>
      </c>
      <c r="I918" s="37">
        <v>2.76492</v>
      </c>
      <c r="J918" s="34" t="s">
        <v>138</v>
      </c>
      <c r="K918" s="39">
        <v>63.7</v>
      </c>
      <c r="L918" s="39">
        <v>9.8000000000000007</v>
      </c>
      <c r="M918" s="34" t="s">
        <v>138</v>
      </c>
      <c r="N918" s="39">
        <v>15.4</v>
      </c>
      <c r="O918" s="34" t="s">
        <v>138</v>
      </c>
      <c r="P918" s="39">
        <v>36.5</v>
      </c>
      <c r="Q918" s="34" t="s">
        <v>138</v>
      </c>
      <c r="R918" s="34">
        <v>2</v>
      </c>
      <c r="S918" s="34" t="s">
        <v>138</v>
      </c>
      <c r="T918" s="35" t="s">
        <v>148</v>
      </c>
      <c r="U918" s="35" t="s">
        <v>142</v>
      </c>
    </row>
    <row r="919" spans="2:21" ht="12" customHeight="1">
      <c r="B919" s="35" t="s">
        <v>2749</v>
      </c>
      <c r="C919" s="34" t="s">
        <v>2659</v>
      </c>
      <c r="D919" s="35" t="s">
        <v>2750</v>
      </c>
      <c r="E919" s="35" t="s">
        <v>2751</v>
      </c>
      <c r="F919" s="34" t="s">
        <v>146</v>
      </c>
      <c r="G919" s="34" t="s">
        <v>194</v>
      </c>
      <c r="H919" s="35" t="s">
        <v>195</v>
      </c>
      <c r="I919" s="37"/>
      <c r="J919" s="34"/>
      <c r="K919" s="39"/>
      <c r="L919" s="39"/>
      <c r="M919" s="34"/>
      <c r="N919" s="39"/>
      <c r="O919" s="34"/>
      <c r="P919" s="39"/>
      <c r="Q919" s="34"/>
      <c r="R919" s="34">
        <v>0</v>
      </c>
      <c r="S919" s="34" t="s">
        <v>223</v>
      </c>
      <c r="T919" s="35" t="s">
        <v>223</v>
      </c>
      <c r="U919" s="35" t="s">
        <v>235</v>
      </c>
    </row>
    <row r="920" spans="2:21" ht="12" customHeight="1">
      <c r="B920" s="33" t="s">
        <v>2752</v>
      </c>
      <c r="C920" s="34" t="s">
        <v>2659</v>
      </c>
      <c r="D920" s="35" t="s">
        <v>2753</v>
      </c>
      <c r="E920" s="35" t="s">
        <v>2754</v>
      </c>
      <c r="F920" s="36" t="s">
        <v>671</v>
      </c>
      <c r="G920" s="34" t="s">
        <v>136</v>
      </c>
      <c r="H920" s="35" t="s">
        <v>192</v>
      </c>
      <c r="I920" s="37">
        <v>3.5283070866141744</v>
      </c>
      <c r="J920" s="36" t="s">
        <v>147</v>
      </c>
      <c r="K920" s="38">
        <v>70.099999999999994</v>
      </c>
      <c r="L920" s="39">
        <v>10.199999999999999</v>
      </c>
      <c r="M920" s="34" t="s">
        <v>147</v>
      </c>
      <c r="N920" s="39">
        <v>19.2</v>
      </c>
      <c r="O920" s="34" t="s">
        <v>147</v>
      </c>
      <c r="P920" s="39">
        <v>39.9</v>
      </c>
      <c r="Q920" s="34" t="s">
        <v>138</v>
      </c>
      <c r="R920" s="39">
        <v>0.8</v>
      </c>
      <c r="S920" s="34" t="s">
        <v>159</v>
      </c>
      <c r="T920" s="35" t="s">
        <v>141</v>
      </c>
      <c r="U920" s="35" t="s">
        <v>142</v>
      </c>
    </row>
    <row r="921" spans="2:21" ht="12" customHeight="1">
      <c r="B921" s="35" t="s">
        <v>2755</v>
      </c>
      <c r="C921" s="34" t="s">
        <v>2659</v>
      </c>
      <c r="D921" s="35" t="s">
        <v>2756</v>
      </c>
      <c r="E921" s="35" t="s">
        <v>2757</v>
      </c>
      <c r="F921" s="34" t="s">
        <v>184</v>
      </c>
      <c r="G921" s="34" t="s">
        <v>194</v>
      </c>
      <c r="H921" s="35" t="s">
        <v>195</v>
      </c>
      <c r="I921" s="37">
        <v>2.0487320000000002</v>
      </c>
      <c r="J921" s="34" t="s">
        <v>139</v>
      </c>
      <c r="K921" s="39">
        <v>49.6</v>
      </c>
      <c r="L921" s="39">
        <v>7.9</v>
      </c>
      <c r="M921" s="34" t="s">
        <v>139</v>
      </c>
      <c r="N921" s="39">
        <v>9.6999999999999993</v>
      </c>
      <c r="O921" s="34" t="s">
        <v>140</v>
      </c>
      <c r="P921" s="39">
        <v>30</v>
      </c>
      <c r="Q921" s="34" t="s">
        <v>139</v>
      </c>
      <c r="R921" s="34">
        <v>2</v>
      </c>
      <c r="S921" s="34" t="s">
        <v>159</v>
      </c>
      <c r="T921" s="35" t="s">
        <v>141</v>
      </c>
      <c r="U921" s="35" t="s">
        <v>142</v>
      </c>
    </row>
    <row r="922" spans="2:21" ht="12" customHeight="1">
      <c r="B922" s="35" t="s">
        <v>2758</v>
      </c>
      <c r="C922" s="34" t="s">
        <v>2659</v>
      </c>
      <c r="D922" s="35" t="s">
        <v>2759</v>
      </c>
      <c r="E922" s="35" t="s">
        <v>2760</v>
      </c>
      <c r="F922" s="34" t="s">
        <v>671</v>
      </c>
      <c r="G922" s="34" t="s">
        <v>194</v>
      </c>
      <c r="H922" s="35" t="s">
        <v>195</v>
      </c>
      <c r="I922" s="37">
        <v>2.1707730000000001</v>
      </c>
      <c r="J922" s="34" t="s">
        <v>139</v>
      </c>
      <c r="K922" s="39">
        <v>52.8</v>
      </c>
      <c r="L922" s="39">
        <v>8.5</v>
      </c>
      <c r="M922" s="34" t="s">
        <v>138</v>
      </c>
      <c r="N922" s="39">
        <v>12.6</v>
      </c>
      <c r="O922" s="34" t="s">
        <v>139</v>
      </c>
      <c r="P922" s="39">
        <v>28.7</v>
      </c>
      <c r="Q922" s="34" t="s">
        <v>139</v>
      </c>
      <c r="R922" s="34">
        <v>3</v>
      </c>
      <c r="S922" s="34" t="s">
        <v>139</v>
      </c>
      <c r="T922" s="35" t="s">
        <v>199</v>
      </c>
      <c r="U922" s="35" t="s">
        <v>142</v>
      </c>
    </row>
    <row r="923" spans="2:21" ht="12" customHeight="1">
      <c r="B923" s="35" t="s">
        <v>2761</v>
      </c>
      <c r="C923" s="34" t="s">
        <v>2659</v>
      </c>
      <c r="D923" s="35" t="s">
        <v>2762</v>
      </c>
      <c r="E923" s="35" t="s">
        <v>2763</v>
      </c>
      <c r="F923" s="34" t="s">
        <v>146</v>
      </c>
      <c r="G923" s="34" t="s">
        <v>194</v>
      </c>
      <c r="H923" s="35" t="s">
        <v>195</v>
      </c>
      <c r="I923" s="37">
        <v>2.2193939999999999</v>
      </c>
      <c r="J923" s="34" t="s">
        <v>138</v>
      </c>
      <c r="K923" s="39">
        <v>68.599999999999994</v>
      </c>
      <c r="L923" s="39">
        <v>9.5</v>
      </c>
      <c r="M923" s="34" t="s">
        <v>138</v>
      </c>
      <c r="N923" s="39">
        <v>17.2</v>
      </c>
      <c r="O923" s="34" t="s">
        <v>138</v>
      </c>
      <c r="P923" s="39">
        <v>37.9</v>
      </c>
      <c r="Q923" s="34" t="s">
        <v>138</v>
      </c>
      <c r="R923" s="34">
        <v>4</v>
      </c>
      <c r="S923" s="34" t="s">
        <v>147</v>
      </c>
      <c r="T923" s="35" t="s">
        <v>148</v>
      </c>
      <c r="U923" s="35" t="s">
        <v>142</v>
      </c>
    </row>
    <row r="924" spans="2:21" ht="12" customHeight="1">
      <c r="B924" s="35" t="s">
        <v>2764</v>
      </c>
      <c r="C924" s="34" t="s">
        <v>2659</v>
      </c>
      <c r="D924" s="35" t="s">
        <v>2765</v>
      </c>
      <c r="E924" s="35" t="s">
        <v>2766</v>
      </c>
      <c r="F924" s="34" t="s">
        <v>184</v>
      </c>
      <c r="G924" s="34" t="s">
        <v>194</v>
      </c>
      <c r="H924" s="35" t="s">
        <v>195</v>
      </c>
      <c r="I924" s="37">
        <v>2.2218529999999999</v>
      </c>
      <c r="J924" s="34" t="s">
        <v>138</v>
      </c>
      <c r="K924" s="39">
        <v>62.8</v>
      </c>
      <c r="L924" s="39">
        <v>8.9</v>
      </c>
      <c r="M924" s="34" t="s">
        <v>138</v>
      </c>
      <c r="N924" s="39">
        <v>13.4</v>
      </c>
      <c r="O924" s="34" t="s">
        <v>139</v>
      </c>
      <c r="P924" s="39">
        <v>35.5</v>
      </c>
      <c r="Q924" s="34" t="s">
        <v>138</v>
      </c>
      <c r="R924" s="34">
        <v>5</v>
      </c>
      <c r="S924" s="34" t="s">
        <v>138</v>
      </c>
      <c r="T924" s="35" t="s">
        <v>170</v>
      </c>
      <c r="U924" s="35" t="s">
        <v>142</v>
      </c>
    </row>
    <row r="925" spans="2:21" ht="12" customHeight="1">
      <c r="B925" s="35" t="s">
        <v>2767</v>
      </c>
      <c r="C925" s="34" t="s">
        <v>2659</v>
      </c>
      <c r="D925" s="35" t="s">
        <v>2768</v>
      </c>
      <c r="E925" s="35" t="s">
        <v>2769</v>
      </c>
      <c r="F925" s="34" t="s">
        <v>146</v>
      </c>
      <c r="G925" s="34" t="s">
        <v>194</v>
      </c>
      <c r="H925" s="35" t="s">
        <v>195</v>
      </c>
      <c r="I925" s="37">
        <v>1.935667</v>
      </c>
      <c r="J925" s="34"/>
      <c r="K925" s="39"/>
      <c r="L925" s="39"/>
      <c r="M925" s="34"/>
      <c r="N925" s="39"/>
      <c r="O925" s="34"/>
      <c r="P925" s="39"/>
      <c r="Q925" s="34"/>
      <c r="R925" s="34">
        <v>4</v>
      </c>
      <c r="S925" s="34" t="s">
        <v>223</v>
      </c>
      <c r="T925" s="35" t="s">
        <v>166</v>
      </c>
      <c r="U925" s="35" t="s">
        <v>392</v>
      </c>
    </row>
    <row r="926" spans="2:21" ht="12" customHeight="1">
      <c r="B926" s="35" t="s">
        <v>2770</v>
      </c>
      <c r="C926" s="34" t="s">
        <v>2659</v>
      </c>
      <c r="D926" s="35" t="s">
        <v>2771</v>
      </c>
      <c r="E926" s="35" t="s">
        <v>2772</v>
      </c>
      <c r="F926" s="34" t="s">
        <v>671</v>
      </c>
      <c r="G926" s="34" t="s">
        <v>194</v>
      </c>
      <c r="H926" s="35" t="s">
        <v>195</v>
      </c>
      <c r="I926" s="37">
        <v>2.483088</v>
      </c>
      <c r="J926" s="34" t="s">
        <v>138</v>
      </c>
      <c r="K926" s="39">
        <v>69.5</v>
      </c>
      <c r="L926" s="39">
        <v>8.1</v>
      </c>
      <c r="M926" s="34" t="s">
        <v>138</v>
      </c>
      <c r="N926" s="39">
        <v>16.3</v>
      </c>
      <c r="O926" s="34" t="s">
        <v>138</v>
      </c>
      <c r="P926" s="39">
        <v>39.1</v>
      </c>
      <c r="Q926" s="34" t="s">
        <v>138</v>
      </c>
      <c r="R926" s="34">
        <v>6</v>
      </c>
      <c r="S926" s="34" t="s">
        <v>138</v>
      </c>
      <c r="T926" s="35" t="s">
        <v>148</v>
      </c>
      <c r="U926" s="35" t="s">
        <v>142</v>
      </c>
    </row>
    <row r="927" spans="2:21" ht="12" customHeight="1">
      <c r="B927" s="35" t="s">
        <v>2773</v>
      </c>
      <c r="C927" s="34" t="s">
        <v>2659</v>
      </c>
      <c r="D927" s="35" t="s">
        <v>2774</v>
      </c>
      <c r="E927" s="35" t="s">
        <v>2775</v>
      </c>
      <c r="F927" s="34" t="s">
        <v>184</v>
      </c>
      <c r="G927" s="34" t="s">
        <v>194</v>
      </c>
      <c r="H927" s="35" t="s">
        <v>195</v>
      </c>
      <c r="I927" s="37">
        <v>2.271652</v>
      </c>
      <c r="J927" s="34"/>
      <c r="K927" s="39"/>
      <c r="L927" s="39"/>
      <c r="M927" s="34"/>
      <c r="N927" s="39"/>
      <c r="O927" s="34"/>
      <c r="P927" s="39"/>
      <c r="Q927" s="34"/>
      <c r="R927" s="34">
        <v>5</v>
      </c>
      <c r="S927" s="34"/>
      <c r="T927" s="35" t="s">
        <v>223</v>
      </c>
      <c r="U927" s="35" t="s">
        <v>392</v>
      </c>
    </row>
    <row r="928" spans="2:21" ht="12" customHeight="1">
      <c r="B928" s="35" t="s">
        <v>2776</v>
      </c>
      <c r="C928" s="34" t="s">
        <v>2659</v>
      </c>
      <c r="D928" s="35" t="s">
        <v>2777</v>
      </c>
      <c r="E928" s="35" t="s">
        <v>2778</v>
      </c>
      <c r="F928" s="34" t="s">
        <v>146</v>
      </c>
      <c r="G928" s="34" t="s">
        <v>194</v>
      </c>
      <c r="H928" s="35" t="s">
        <v>195</v>
      </c>
      <c r="I928" s="37">
        <v>2.3280259999999999</v>
      </c>
      <c r="J928" s="34"/>
      <c r="K928" s="39"/>
      <c r="L928" s="39"/>
      <c r="M928" s="34"/>
      <c r="N928" s="39"/>
      <c r="O928" s="34"/>
      <c r="P928" s="39"/>
      <c r="Q928" s="34"/>
      <c r="R928" s="34">
        <v>1</v>
      </c>
      <c r="S928" s="34"/>
      <c r="T928" s="35" t="s">
        <v>223</v>
      </c>
      <c r="U928" s="35" t="s">
        <v>392</v>
      </c>
    </row>
    <row r="929" spans="2:21" ht="12" customHeight="1">
      <c r="B929" s="35" t="s">
        <v>2779</v>
      </c>
      <c r="C929" s="34" t="s">
        <v>2659</v>
      </c>
      <c r="D929" s="35" t="s">
        <v>2780</v>
      </c>
      <c r="E929" s="35" t="s">
        <v>2781</v>
      </c>
      <c r="F929" s="34" t="s">
        <v>146</v>
      </c>
      <c r="G929" s="34" t="s">
        <v>194</v>
      </c>
      <c r="H929" s="35" t="s">
        <v>195</v>
      </c>
      <c r="I929" s="37">
        <v>2.4998649999999998</v>
      </c>
      <c r="J929" s="34"/>
      <c r="K929" s="39"/>
      <c r="L929" s="39"/>
      <c r="M929" s="34"/>
      <c r="N929" s="39"/>
      <c r="O929" s="34"/>
      <c r="P929" s="39"/>
      <c r="Q929" s="34"/>
      <c r="R929" s="34">
        <v>6</v>
      </c>
      <c r="S929" s="34"/>
      <c r="T929" s="35" t="s">
        <v>141</v>
      </c>
      <c r="U929" s="35" t="s">
        <v>392</v>
      </c>
    </row>
    <row r="930" spans="2:21" ht="12" customHeight="1">
      <c r="B930" s="35" t="s">
        <v>2782</v>
      </c>
      <c r="C930" s="34" t="s">
        <v>2659</v>
      </c>
      <c r="D930" s="35" t="s">
        <v>2783</v>
      </c>
      <c r="E930" s="35" t="s">
        <v>2784</v>
      </c>
      <c r="F930" s="34" t="s">
        <v>671</v>
      </c>
      <c r="G930" s="34" t="s">
        <v>194</v>
      </c>
      <c r="H930" s="35" t="s">
        <v>195</v>
      </c>
      <c r="I930" s="37">
        <v>1.869227</v>
      </c>
      <c r="J930" s="34" t="s">
        <v>140</v>
      </c>
      <c r="K930" s="39">
        <v>42.7</v>
      </c>
      <c r="L930" s="39">
        <v>6.3</v>
      </c>
      <c r="M930" s="34" t="s">
        <v>140</v>
      </c>
      <c r="N930" s="39">
        <v>8.3000000000000007</v>
      </c>
      <c r="O930" s="34" t="s">
        <v>159</v>
      </c>
      <c r="P930" s="39">
        <v>28.1</v>
      </c>
      <c r="Q930" s="34" t="s">
        <v>139</v>
      </c>
      <c r="R930" s="34">
        <v>0</v>
      </c>
      <c r="S930" s="34" t="s">
        <v>140</v>
      </c>
      <c r="T930" s="35" t="s">
        <v>141</v>
      </c>
      <c r="U930" s="35" t="s">
        <v>235</v>
      </c>
    </row>
    <row r="931" spans="2:21" ht="12" customHeight="1">
      <c r="B931" s="33" t="s">
        <v>2785</v>
      </c>
      <c r="C931" s="34" t="s">
        <v>2786</v>
      </c>
      <c r="D931" s="35" t="s">
        <v>2787</v>
      </c>
      <c r="E931" s="35" t="s">
        <v>2788</v>
      </c>
      <c r="F931" s="36" t="s">
        <v>135</v>
      </c>
      <c r="G931" s="34" t="s">
        <v>136</v>
      </c>
      <c r="H931" s="35" t="s">
        <v>192</v>
      </c>
      <c r="I931" s="37">
        <v>3.3819397993311036</v>
      </c>
      <c r="J931" s="36" t="s">
        <v>147</v>
      </c>
      <c r="K931" s="38">
        <v>88.1</v>
      </c>
      <c r="L931" s="39">
        <v>11</v>
      </c>
      <c r="M931" s="34" t="s">
        <v>147</v>
      </c>
      <c r="N931" s="39">
        <v>24.3</v>
      </c>
      <c r="O931" s="34" t="s">
        <v>147</v>
      </c>
      <c r="P931" s="39">
        <v>49</v>
      </c>
      <c r="Q931" s="34" t="s">
        <v>147</v>
      </c>
      <c r="R931" s="39">
        <v>3.8</v>
      </c>
      <c r="S931" s="34" t="s">
        <v>147</v>
      </c>
      <c r="T931" s="35" t="s">
        <v>148</v>
      </c>
      <c r="U931" s="35" t="s">
        <v>142</v>
      </c>
    </row>
    <row r="932" spans="2:21" ht="12" customHeight="1">
      <c r="B932" s="33" t="s">
        <v>2789</v>
      </c>
      <c r="C932" s="34" t="s">
        <v>2786</v>
      </c>
      <c r="D932" s="35" t="s">
        <v>2790</v>
      </c>
      <c r="E932" s="35" t="s">
        <v>2791</v>
      </c>
      <c r="F932" s="36" t="s">
        <v>146</v>
      </c>
      <c r="G932" s="34" t="s">
        <v>136</v>
      </c>
      <c r="H932" s="35" t="s">
        <v>137</v>
      </c>
      <c r="I932" s="37">
        <v>34.686077057793348</v>
      </c>
      <c r="J932" s="36" t="s">
        <v>147</v>
      </c>
      <c r="K932" s="38">
        <v>84.7</v>
      </c>
      <c r="L932" s="39">
        <v>8.6999999999999993</v>
      </c>
      <c r="M932" s="34" t="s">
        <v>138</v>
      </c>
      <c r="N932" s="39">
        <v>20.9</v>
      </c>
      <c r="O932" s="34" t="s">
        <v>147</v>
      </c>
      <c r="P932" s="39">
        <v>51.3</v>
      </c>
      <c r="Q932" s="34" t="s">
        <v>147</v>
      </c>
      <c r="R932" s="39">
        <v>3.8</v>
      </c>
      <c r="S932" s="34" t="s">
        <v>147</v>
      </c>
      <c r="T932" s="35" t="s">
        <v>148</v>
      </c>
      <c r="U932" s="35" t="s">
        <v>142</v>
      </c>
    </row>
    <row r="933" spans="2:21" ht="12" customHeight="1">
      <c r="B933" s="33" t="s">
        <v>2792</v>
      </c>
      <c r="C933" s="34" t="s">
        <v>2786</v>
      </c>
      <c r="D933" s="35" t="s">
        <v>2793</v>
      </c>
      <c r="E933" s="35" t="s">
        <v>2794</v>
      </c>
      <c r="F933" s="36" t="s">
        <v>602</v>
      </c>
      <c r="G933" s="34" t="s">
        <v>136</v>
      </c>
      <c r="H933" s="35" t="s">
        <v>192</v>
      </c>
      <c r="I933" s="37">
        <v>3.0087347391786858</v>
      </c>
      <c r="J933" s="36" t="s">
        <v>147</v>
      </c>
      <c r="K933" s="38">
        <v>90.9</v>
      </c>
      <c r="L933" s="39">
        <v>12</v>
      </c>
      <c r="M933" s="34" t="s">
        <v>147</v>
      </c>
      <c r="N933" s="39">
        <v>23.5</v>
      </c>
      <c r="O933" s="34" t="s">
        <v>147</v>
      </c>
      <c r="P933" s="39">
        <v>44.9</v>
      </c>
      <c r="Q933" s="34" t="s">
        <v>147</v>
      </c>
      <c r="R933" s="39">
        <v>10.5</v>
      </c>
      <c r="S933" s="34" t="s">
        <v>147</v>
      </c>
      <c r="T933" s="35" t="s">
        <v>148</v>
      </c>
      <c r="U933" s="35" t="s">
        <v>313</v>
      </c>
    </row>
    <row r="934" spans="2:21" ht="12" customHeight="1">
      <c r="B934" s="33" t="s">
        <v>2795</v>
      </c>
      <c r="C934" s="34" t="s">
        <v>2786</v>
      </c>
      <c r="D934" s="35" t="s">
        <v>2796</v>
      </c>
      <c r="E934" s="35" t="s">
        <v>2797</v>
      </c>
      <c r="F934" s="36" t="s">
        <v>135</v>
      </c>
      <c r="G934" s="34" t="s">
        <v>136</v>
      </c>
      <c r="H934" s="35" t="s">
        <v>137</v>
      </c>
      <c r="I934" s="37">
        <v>38.198697788697785</v>
      </c>
      <c r="J934" s="36" t="s">
        <v>147</v>
      </c>
      <c r="K934" s="38">
        <v>75.900000000000006</v>
      </c>
      <c r="L934" s="39">
        <v>10.9</v>
      </c>
      <c r="M934" s="34" t="s">
        <v>147</v>
      </c>
      <c r="N934" s="39">
        <v>14.1</v>
      </c>
      <c r="O934" s="34" t="s">
        <v>138</v>
      </c>
      <c r="P934" s="39">
        <v>46.4</v>
      </c>
      <c r="Q934" s="34" t="s">
        <v>147</v>
      </c>
      <c r="R934" s="39">
        <v>4.5</v>
      </c>
      <c r="S934" s="34" t="s">
        <v>147</v>
      </c>
      <c r="T934" s="35" t="s">
        <v>148</v>
      </c>
      <c r="U934" s="35" t="s">
        <v>142</v>
      </c>
    </row>
    <row r="935" spans="2:21" ht="12" customHeight="1">
      <c r="B935" s="33" t="s">
        <v>2798</v>
      </c>
      <c r="C935" s="34" t="s">
        <v>2786</v>
      </c>
      <c r="D935" s="35" t="s">
        <v>2799</v>
      </c>
      <c r="E935" s="35" t="s">
        <v>2800</v>
      </c>
      <c r="F935" s="36" t="s">
        <v>146</v>
      </c>
      <c r="G935" s="34" t="s">
        <v>136</v>
      </c>
      <c r="H935" s="35" t="s">
        <v>137</v>
      </c>
      <c r="I935" s="37">
        <v>33.198397212543554</v>
      </c>
      <c r="J935" s="36" t="s">
        <v>147</v>
      </c>
      <c r="K935" s="38">
        <v>82.8</v>
      </c>
      <c r="L935" s="39">
        <v>10.5</v>
      </c>
      <c r="M935" s="34" t="s">
        <v>147</v>
      </c>
      <c r="N935" s="39">
        <v>18.5</v>
      </c>
      <c r="O935" s="34" t="s">
        <v>147</v>
      </c>
      <c r="P935" s="39">
        <v>45.5</v>
      </c>
      <c r="Q935" s="34" t="s">
        <v>147</v>
      </c>
      <c r="R935" s="39">
        <v>8.3000000000000007</v>
      </c>
      <c r="S935" s="34" t="s">
        <v>147</v>
      </c>
      <c r="T935" s="35" t="s">
        <v>148</v>
      </c>
      <c r="U935" s="35" t="s">
        <v>142</v>
      </c>
    </row>
    <row r="936" spans="2:21" ht="12" customHeight="1">
      <c r="B936" s="33" t="s">
        <v>2801</v>
      </c>
      <c r="C936" s="34" t="s">
        <v>2786</v>
      </c>
      <c r="D936" s="35" t="s">
        <v>2802</v>
      </c>
      <c r="E936" s="35" t="s">
        <v>2803</v>
      </c>
      <c r="F936" s="36" t="s">
        <v>146</v>
      </c>
      <c r="G936" s="34" t="s">
        <v>136</v>
      </c>
      <c r="H936" s="35" t="s">
        <v>155</v>
      </c>
      <c r="I936" s="37">
        <v>25.365433070866143</v>
      </c>
      <c r="J936" s="36" t="s">
        <v>138</v>
      </c>
      <c r="K936" s="38">
        <v>67.3</v>
      </c>
      <c r="L936" s="39">
        <v>10.7</v>
      </c>
      <c r="M936" s="34" t="s">
        <v>147</v>
      </c>
      <c r="N936" s="39">
        <v>17.8</v>
      </c>
      <c r="O936" s="34" t="s">
        <v>147</v>
      </c>
      <c r="P936" s="39">
        <v>34.299999999999997</v>
      </c>
      <c r="Q936" s="34" t="s">
        <v>138</v>
      </c>
      <c r="R936" s="39">
        <v>4.5</v>
      </c>
      <c r="S936" s="34" t="s">
        <v>138</v>
      </c>
      <c r="T936" s="35" t="s">
        <v>148</v>
      </c>
      <c r="U936" s="35" t="s">
        <v>142</v>
      </c>
    </row>
    <row r="937" spans="2:21" ht="12" customHeight="1">
      <c r="B937" s="33" t="s">
        <v>2804</v>
      </c>
      <c r="C937" s="34" t="s">
        <v>2786</v>
      </c>
      <c r="D937" s="35" t="s">
        <v>2805</v>
      </c>
      <c r="E937" s="35" t="s">
        <v>2806</v>
      </c>
      <c r="F937" s="36" t="s">
        <v>146</v>
      </c>
      <c r="G937" s="34" t="s">
        <v>136</v>
      </c>
      <c r="H937" s="35" t="s">
        <v>137</v>
      </c>
      <c r="I937" s="37">
        <v>33.820996784565914</v>
      </c>
      <c r="J937" s="36" t="s">
        <v>147</v>
      </c>
      <c r="K937" s="38">
        <v>85.3</v>
      </c>
      <c r="L937" s="39">
        <v>12.4</v>
      </c>
      <c r="M937" s="34" t="s">
        <v>147</v>
      </c>
      <c r="N937" s="39">
        <v>21.5</v>
      </c>
      <c r="O937" s="34" t="s">
        <v>147</v>
      </c>
      <c r="P937" s="39">
        <v>48.4</v>
      </c>
      <c r="Q937" s="34" t="s">
        <v>147</v>
      </c>
      <c r="R937" s="39">
        <v>3</v>
      </c>
      <c r="S937" s="34" t="s">
        <v>147</v>
      </c>
      <c r="T937" s="35" t="s">
        <v>148</v>
      </c>
      <c r="U937" s="35" t="s">
        <v>142</v>
      </c>
    </row>
    <row r="938" spans="2:21" ht="12" customHeight="1">
      <c r="B938" s="33" t="s">
        <v>2807</v>
      </c>
      <c r="C938" s="34" t="s">
        <v>2786</v>
      </c>
      <c r="D938" s="35" t="s">
        <v>2808</v>
      </c>
      <c r="E938" s="35" t="s">
        <v>2809</v>
      </c>
      <c r="F938" s="36" t="s">
        <v>146</v>
      </c>
      <c r="G938" s="34" t="s">
        <v>136</v>
      </c>
      <c r="H938" s="35" t="s">
        <v>137</v>
      </c>
      <c r="I938" s="37">
        <v>30.677172995780591</v>
      </c>
      <c r="J938" s="36" t="s">
        <v>147</v>
      </c>
      <c r="K938" s="38">
        <v>81.3</v>
      </c>
      <c r="L938" s="39">
        <v>10.9</v>
      </c>
      <c r="M938" s="34" t="s">
        <v>147</v>
      </c>
      <c r="N938" s="39">
        <v>21.3</v>
      </c>
      <c r="O938" s="34" t="s">
        <v>147</v>
      </c>
      <c r="P938" s="39">
        <v>47.6</v>
      </c>
      <c r="Q938" s="34" t="s">
        <v>147</v>
      </c>
      <c r="R938" s="39">
        <v>1.5</v>
      </c>
      <c r="S938" s="34" t="s">
        <v>147</v>
      </c>
      <c r="T938" s="35" t="s">
        <v>148</v>
      </c>
      <c r="U938" s="35" t="s">
        <v>142</v>
      </c>
    </row>
    <row r="939" spans="2:21" ht="12" customHeight="1">
      <c r="B939" s="33" t="s">
        <v>2810</v>
      </c>
      <c r="C939" s="34" t="s">
        <v>2786</v>
      </c>
      <c r="D939" s="35" t="s">
        <v>2811</v>
      </c>
      <c r="E939" s="35" t="s">
        <v>2812</v>
      </c>
      <c r="F939" s="36" t="s">
        <v>146</v>
      </c>
      <c r="G939" s="34" t="s">
        <v>136</v>
      </c>
      <c r="H939" s="35" t="s">
        <v>137</v>
      </c>
      <c r="I939" s="37">
        <v>33.535718157181577</v>
      </c>
      <c r="J939" s="36" t="s">
        <v>138</v>
      </c>
      <c r="K939" s="38">
        <v>65.3</v>
      </c>
      <c r="L939" s="39">
        <v>9.6999999999999993</v>
      </c>
      <c r="M939" s="34" t="s">
        <v>138</v>
      </c>
      <c r="N939" s="39">
        <v>15.4</v>
      </c>
      <c r="O939" s="34" t="s">
        <v>138</v>
      </c>
      <c r="P939" s="39">
        <v>39.4</v>
      </c>
      <c r="Q939" s="34" t="s">
        <v>138</v>
      </c>
      <c r="R939" s="39">
        <v>0.8</v>
      </c>
      <c r="S939" s="34" t="s">
        <v>138</v>
      </c>
      <c r="T939" s="35" t="s">
        <v>148</v>
      </c>
      <c r="U939" s="35" t="s">
        <v>142</v>
      </c>
    </row>
    <row r="940" spans="2:21" ht="12" customHeight="1">
      <c r="B940" s="33" t="s">
        <v>2813</v>
      </c>
      <c r="C940" s="34" t="s">
        <v>2786</v>
      </c>
      <c r="D940" s="35" t="s">
        <v>2814</v>
      </c>
      <c r="E940" s="35" t="s">
        <v>2815</v>
      </c>
      <c r="F940" s="36" t="s">
        <v>146</v>
      </c>
      <c r="G940" s="34" t="s">
        <v>136</v>
      </c>
      <c r="H940" s="35" t="s">
        <v>137</v>
      </c>
      <c r="I940" s="37">
        <v>40.244412955465592</v>
      </c>
      <c r="J940" s="36" t="s">
        <v>147</v>
      </c>
      <c r="K940" s="38">
        <v>79</v>
      </c>
      <c r="L940" s="39">
        <v>10.199999999999999</v>
      </c>
      <c r="M940" s="34" t="s">
        <v>147</v>
      </c>
      <c r="N940" s="39">
        <v>19</v>
      </c>
      <c r="O940" s="34" t="s">
        <v>147</v>
      </c>
      <c r="P940" s="39">
        <v>46.8</v>
      </c>
      <c r="Q940" s="34" t="s">
        <v>147</v>
      </c>
      <c r="R940" s="39">
        <v>3</v>
      </c>
      <c r="S940" s="34" t="s">
        <v>138</v>
      </c>
      <c r="T940" s="35" t="s">
        <v>148</v>
      </c>
      <c r="U940" s="35" t="s">
        <v>142</v>
      </c>
    </row>
    <row r="941" spans="2:21" ht="12" customHeight="1">
      <c r="B941" s="33" t="s">
        <v>2816</v>
      </c>
      <c r="C941" s="34" t="s">
        <v>2786</v>
      </c>
      <c r="D941" s="35" t="s">
        <v>2817</v>
      </c>
      <c r="E941" s="35" t="s">
        <v>2818</v>
      </c>
      <c r="F941" s="36" t="s">
        <v>135</v>
      </c>
      <c r="G941" s="34" t="s">
        <v>136</v>
      </c>
      <c r="H941" s="35" t="s">
        <v>137</v>
      </c>
      <c r="I941" s="37">
        <v>35.280689655172417</v>
      </c>
      <c r="J941" s="36" t="s">
        <v>147</v>
      </c>
      <c r="K941" s="38">
        <v>81.099999999999994</v>
      </c>
      <c r="L941" s="39">
        <v>11.3</v>
      </c>
      <c r="M941" s="34" t="s">
        <v>147</v>
      </c>
      <c r="N941" s="39">
        <v>18.399999999999999</v>
      </c>
      <c r="O941" s="34" t="s">
        <v>147</v>
      </c>
      <c r="P941" s="39">
        <v>48.4</v>
      </c>
      <c r="Q941" s="34" t="s">
        <v>147</v>
      </c>
      <c r="R941" s="39">
        <v>3</v>
      </c>
      <c r="S941" s="34" t="s">
        <v>147</v>
      </c>
      <c r="T941" s="35" t="s">
        <v>148</v>
      </c>
      <c r="U941" s="35" t="s">
        <v>142</v>
      </c>
    </row>
    <row r="942" spans="2:21" ht="12" customHeight="1">
      <c r="B942" s="33" t="s">
        <v>2819</v>
      </c>
      <c r="C942" s="34" t="s">
        <v>2786</v>
      </c>
      <c r="D942" s="35" t="s">
        <v>2820</v>
      </c>
      <c r="E942" s="35" t="s">
        <v>2821</v>
      </c>
      <c r="F942" s="36" t="s">
        <v>146</v>
      </c>
      <c r="G942" s="34" t="s">
        <v>136</v>
      </c>
      <c r="H942" s="35" t="s">
        <v>137</v>
      </c>
      <c r="I942" s="37">
        <v>55.749585253456218</v>
      </c>
      <c r="J942" s="36" t="s">
        <v>147</v>
      </c>
      <c r="K942" s="38">
        <v>108</v>
      </c>
      <c r="L942" s="39">
        <v>14.3</v>
      </c>
      <c r="M942" s="34" t="s">
        <v>147</v>
      </c>
      <c r="N942" s="39">
        <v>24.7</v>
      </c>
      <c r="O942" s="34" t="s">
        <v>147</v>
      </c>
      <c r="P942" s="39">
        <v>60</v>
      </c>
      <c r="Q942" s="34" t="s">
        <v>147</v>
      </c>
      <c r="R942" s="39">
        <v>9</v>
      </c>
      <c r="S942" s="34" t="s">
        <v>147</v>
      </c>
      <c r="T942" s="35" t="s">
        <v>148</v>
      </c>
      <c r="U942" s="35" t="s">
        <v>142</v>
      </c>
    </row>
    <row r="943" spans="2:21" ht="12" customHeight="1">
      <c r="B943" s="33" t="s">
        <v>2822</v>
      </c>
      <c r="C943" s="34" t="s">
        <v>2786</v>
      </c>
      <c r="D943" s="35" t="s">
        <v>2823</v>
      </c>
      <c r="E943" s="35" t="s">
        <v>2824</v>
      </c>
      <c r="F943" s="36" t="s">
        <v>135</v>
      </c>
      <c r="G943" s="34" t="s">
        <v>136</v>
      </c>
      <c r="H943" s="35" t="s">
        <v>137</v>
      </c>
      <c r="I943" s="37">
        <v>35.787327478042663</v>
      </c>
      <c r="J943" s="36" t="s">
        <v>147</v>
      </c>
      <c r="K943" s="38">
        <v>87.2</v>
      </c>
      <c r="L943" s="39">
        <v>8.6999999999999993</v>
      </c>
      <c r="M943" s="34" t="s">
        <v>138</v>
      </c>
      <c r="N943" s="39">
        <v>16.100000000000001</v>
      </c>
      <c r="O943" s="34" t="s">
        <v>138</v>
      </c>
      <c r="P943" s="39">
        <v>53.4</v>
      </c>
      <c r="Q943" s="34" t="s">
        <v>147</v>
      </c>
      <c r="R943" s="39">
        <v>9</v>
      </c>
      <c r="S943" s="34" t="s">
        <v>138</v>
      </c>
      <c r="T943" s="35" t="s">
        <v>170</v>
      </c>
      <c r="U943" s="35" t="s">
        <v>142</v>
      </c>
    </row>
    <row r="944" spans="2:21" ht="12" customHeight="1">
      <c r="B944" s="33" t="s">
        <v>2825</v>
      </c>
      <c r="C944" s="34" t="s">
        <v>2786</v>
      </c>
      <c r="D944" s="35" t="s">
        <v>2826</v>
      </c>
      <c r="E944" s="35" t="s">
        <v>2827</v>
      </c>
      <c r="F944" s="36" t="s">
        <v>135</v>
      </c>
      <c r="G944" s="34" t="s">
        <v>136</v>
      </c>
      <c r="H944" s="35" t="s">
        <v>137</v>
      </c>
      <c r="I944" s="37">
        <v>31.74144665461121</v>
      </c>
      <c r="J944" s="36" t="s">
        <v>147</v>
      </c>
      <c r="K944" s="38">
        <v>91.4</v>
      </c>
      <c r="L944" s="39">
        <v>11.2</v>
      </c>
      <c r="M944" s="34" t="s">
        <v>147</v>
      </c>
      <c r="N944" s="39">
        <v>19.100000000000001</v>
      </c>
      <c r="O944" s="34" t="s">
        <v>147</v>
      </c>
      <c r="P944" s="39">
        <v>52.1</v>
      </c>
      <c r="Q944" s="34" t="s">
        <v>147</v>
      </c>
      <c r="R944" s="39">
        <v>9</v>
      </c>
      <c r="S944" s="34" t="s">
        <v>147</v>
      </c>
      <c r="T944" s="35" t="s">
        <v>170</v>
      </c>
      <c r="U944" s="35" t="s">
        <v>142</v>
      </c>
    </row>
    <row r="945" spans="2:21" ht="12" customHeight="1">
      <c r="B945" s="33" t="s">
        <v>2828</v>
      </c>
      <c r="C945" s="34" t="s">
        <v>2786</v>
      </c>
      <c r="D945" s="35" t="s">
        <v>2829</v>
      </c>
      <c r="E945" s="35" t="s">
        <v>2830</v>
      </c>
      <c r="F945" s="36" t="s">
        <v>146</v>
      </c>
      <c r="G945" s="34" t="s">
        <v>136</v>
      </c>
      <c r="H945" s="35" t="s">
        <v>137</v>
      </c>
      <c r="I945" s="37">
        <v>44.108076477404403</v>
      </c>
      <c r="J945" s="36" t="s">
        <v>147</v>
      </c>
      <c r="K945" s="38">
        <v>79.8</v>
      </c>
      <c r="L945" s="39">
        <v>9.1999999999999993</v>
      </c>
      <c r="M945" s="34" t="s">
        <v>138</v>
      </c>
      <c r="N945" s="39">
        <v>15</v>
      </c>
      <c r="O945" s="34" t="s">
        <v>138</v>
      </c>
      <c r="P945" s="39">
        <v>46.6</v>
      </c>
      <c r="Q945" s="34" t="s">
        <v>147</v>
      </c>
      <c r="R945" s="39">
        <v>9</v>
      </c>
      <c r="S945" s="34" t="s">
        <v>139</v>
      </c>
      <c r="T945" s="35" t="s">
        <v>199</v>
      </c>
      <c r="U945" s="35" t="s">
        <v>177</v>
      </c>
    </row>
    <row r="946" spans="2:21" ht="12" customHeight="1">
      <c r="B946" s="33" t="s">
        <v>2831</v>
      </c>
      <c r="C946" s="34" t="s">
        <v>2786</v>
      </c>
      <c r="D946" s="35" t="s">
        <v>2832</v>
      </c>
      <c r="E946" s="35" t="s">
        <v>2833</v>
      </c>
      <c r="F946" s="36" t="s">
        <v>146</v>
      </c>
      <c r="G946" s="34" t="s">
        <v>136</v>
      </c>
      <c r="H946" s="35" t="s">
        <v>155</v>
      </c>
      <c r="I946" s="37">
        <v>28.08727272727273</v>
      </c>
      <c r="J946" s="36" t="s">
        <v>147</v>
      </c>
      <c r="K946" s="38">
        <v>70.3</v>
      </c>
      <c r="L946" s="39">
        <v>11.1</v>
      </c>
      <c r="M946" s="34" t="s">
        <v>147</v>
      </c>
      <c r="N946" s="39">
        <v>15.8</v>
      </c>
      <c r="O946" s="34" t="s">
        <v>138</v>
      </c>
      <c r="P946" s="39">
        <v>36.6</v>
      </c>
      <c r="Q946" s="34" t="s">
        <v>138</v>
      </c>
      <c r="R946" s="39">
        <v>6.8</v>
      </c>
      <c r="S946" s="34" t="s">
        <v>147</v>
      </c>
      <c r="T946" s="35" t="s">
        <v>148</v>
      </c>
      <c r="U946" s="35" t="s">
        <v>142</v>
      </c>
    </row>
    <row r="947" spans="2:21" ht="12" customHeight="1">
      <c r="B947" s="33" t="s">
        <v>2834</v>
      </c>
      <c r="C947" s="34" t="s">
        <v>2786</v>
      </c>
      <c r="D947" s="35" t="s">
        <v>2835</v>
      </c>
      <c r="E947" s="35" t="s">
        <v>2836</v>
      </c>
      <c r="F947" s="36" t="s">
        <v>135</v>
      </c>
      <c r="G947" s="34" t="s">
        <v>136</v>
      </c>
      <c r="H947" s="35" t="s">
        <v>137</v>
      </c>
      <c r="I947" s="37">
        <v>20.199773013871372</v>
      </c>
      <c r="J947" s="36" t="s">
        <v>147</v>
      </c>
      <c r="K947" s="38">
        <v>69.900000000000006</v>
      </c>
      <c r="L947" s="39">
        <v>10.199999999999999</v>
      </c>
      <c r="M947" s="34" t="s">
        <v>147</v>
      </c>
      <c r="N947" s="39">
        <v>19.100000000000001</v>
      </c>
      <c r="O947" s="34" t="s">
        <v>147</v>
      </c>
      <c r="P947" s="39">
        <v>40.6</v>
      </c>
      <c r="Q947" s="34" t="s">
        <v>138</v>
      </c>
      <c r="R947" s="39">
        <v>0</v>
      </c>
      <c r="S947" s="34" t="s">
        <v>138</v>
      </c>
      <c r="T947" s="35" t="s">
        <v>148</v>
      </c>
      <c r="U947" s="35" t="s">
        <v>142</v>
      </c>
    </row>
    <row r="948" spans="2:21" ht="12" customHeight="1">
      <c r="B948" s="33" t="s">
        <v>2837</v>
      </c>
      <c r="C948" s="34" t="s">
        <v>2786</v>
      </c>
      <c r="D948" s="35" t="s">
        <v>2838</v>
      </c>
      <c r="E948" s="35" t="s">
        <v>2839</v>
      </c>
      <c r="F948" s="36" t="s">
        <v>135</v>
      </c>
      <c r="G948" s="34" t="s">
        <v>136</v>
      </c>
      <c r="H948" s="35" t="s">
        <v>137</v>
      </c>
      <c r="I948" s="37">
        <v>33.283262233375162</v>
      </c>
      <c r="J948" s="36" t="s">
        <v>147</v>
      </c>
      <c r="K948" s="38">
        <v>86.3</v>
      </c>
      <c r="L948" s="39">
        <v>7.6</v>
      </c>
      <c r="M948" s="34" t="s">
        <v>139</v>
      </c>
      <c r="N948" s="39">
        <v>17.399999999999999</v>
      </c>
      <c r="O948" s="34" t="s">
        <v>147</v>
      </c>
      <c r="P948" s="39">
        <v>53</v>
      </c>
      <c r="Q948" s="34" t="s">
        <v>147</v>
      </c>
      <c r="R948" s="39">
        <v>8.3000000000000007</v>
      </c>
      <c r="S948" s="34" t="s">
        <v>147</v>
      </c>
      <c r="T948" s="35" t="s">
        <v>148</v>
      </c>
      <c r="U948" s="35" t="s">
        <v>142</v>
      </c>
    </row>
    <row r="949" spans="2:21" ht="12" customHeight="1">
      <c r="B949" s="33" t="s">
        <v>2840</v>
      </c>
      <c r="C949" s="34" t="s">
        <v>2786</v>
      </c>
      <c r="D949" s="35" t="s">
        <v>2841</v>
      </c>
      <c r="E949" s="35" t="s">
        <v>2842</v>
      </c>
      <c r="F949" s="36" t="s">
        <v>135</v>
      </c>
      <c r="G949" s="34" t="s">
        <v>136</v>
      </c>
      <c r="H949" s="35" t="s">
        <v>192</v>
      </c>
      <c r="I949" s="37">
        <v>4.043528784648184</v>
      </c>
      <c r="J949" s="36" t="s">
        <v>147</v>
      </c>
      <c r="K949" s="38">
        <v>89.9</v>
      </c>
      <c r="L949" s="39">
        <v>12</v>
      </c>
      <c r="M949" s="34" t="s">
        <v>147</v>
      </c>
      <c r="N949" s="39">
        <v>24.1</v>
      </c>
      <c r="O949" s="34" t="s">
        <v>147</v>
      </c>
      <c r="P949" s="39">
        <v>53.8</v>
      </c>
      <c r="Q949" s="34" t="s">
        <v>147</v>
      </c>
      <c r="R949" s="39">
        <v>0</v>
      </c>
      <c r="S949" s="34" t="s">
        <v>147</v>
      </c>
      <c r="T949" s="35" t="s">
        <v>148</v>
      </c>
      <c r="U949" s="35" t="s">
        <v>142</v>
      </c>
    </row>
    <row r="950" spans="2:21" ht="12" customHeight="1">
      <c r="B950" s="33" t="s">
        <v>2843</v>
      </c>
      <c r="C950" s="34" t="s">
        <v>2786</v>
      </c>
      <c r="D950" s="35" t="s">
        <v>2844</v>
      </c>
      <c r="E950" s="35" t="s">
        <v>2845</v>
      </c>
      <c r="F950" s="36" t="s">
        <v>146</v>
      </c>
      <c r="G950" s="34" t="s">
        <v>136</v>
      </c>
      <c r="H950" s="35" t="s">
        <v>155</v>
      </c>
      <c r="I950" s="37">
        <v>53.791116173120727</v>
      </c>
      <c r="J950" s="36" t="s">
        <v>147</v>
      </c>
      <c r="K950" s="38">
        <v>92.5</v>
      </c>
      <c r="L950" s="39">
        <v>11.4</v>
      </c>
      <c r="M950" s="34" t="s">
        <v>147</v>
      </c>
      <c r="N950" s="39">
        <v>15.6</v>
      </c>
      <c r="O950" s="34" t="s">
        <v>138</v>
      </c>
      <c r="P950" s="39">
        <v>56.5</v>
      </c>
      <c r="Q950" s="34" t="s">
        <v>147</v>
      </c>
      <c r="R950" s="39">
        <v>9</v>
      </c>
      <c r="S950" s="34" t="s">
        <v>147</v>
      </c>
      <c r="T950" s="35" t="s">
        <v>148</v>
      </c>
      <c r="U950" s="35" t="s">
        <v>142</v>
      </c>
    </row>
    <row r="951" spans="2:21" ht="12" customHeight="1">
      <c r="B951" s="33" t="s">
        <v>2846</v>
      </c>
      <c r="C951" s="34" t="s">
        <v>2786</v>
      </c>
      <c r="D951" s="35" t="s">
        <v>2847</v>
      </c>
      <c r="E951" s="35" t="s">
        <v>2848</v>
      </c>
      <c r="F951" s="36" t="s">
        <v>135</v>
      </c>
      <c r="G951" s="34" t="s">
        <v>136</v>
      </c>
      <c r="H951" s="35" t="s">
        <v>137</v>
      </c>
      <c r="I951" s="37">
        <v>28.801325518485122</v>
      </c>
      <c r="J951" s="36" t="s">
        <v>147</v>
      </c>
      <c r="K951" s="38">
        <v>69.3</v>
      </c>
      <c r="L951" s="39">
        <v>8.9</v>
      </c>
      <c r="M951" s="34" t="s">
        <v>138</v>
      </c>
      <c r="N951" s="39">
        <v>16.100000000000001</v>
      </c>
      <c r="O951" s="34" t="s">
        <v>138</v>
      </c>
      <c r="P951" s="39">
        <v>42</v>
      </c>
      <c r="Q951" s="34" t="s">
        <v>147</v>
      </c>
      <c r="R951" s="39">
        <v>2.2999999999999998</v>
      </c>
      <c r="S951" s="34" t="s">
        <v>138</v>
      </c>
      <c r="T951" s="35" t="s">
        <v>141</v>
      </c>
      <c r="U951" s="35" t="s">
        <v>142</v>
      </c>
    </row>
    <row r="952" spans="2:21" ht="12" customHeight="1">
      <c r="B952" s="33" t="s">
        <v>2849</v>
      </c>
      <c r="C952" s="34" t="s">
        <v>2786</v>
      </c>
      <c r="D952" s="35" t="s">
        <v>2850</v>
      </c>
      <c r="E952" s="35" t="s">
        <v>2851</v>
      </c>
      <c r="F952" s="36" t="s">
        <v>135</v>
      </c>
      <c r="G952" s="34" t="s">
        <v>136</v>
      </c>
      <c r="H952" s="35" t="s">
        <v>192</v>
      </c>
      <c r="I952" s="37">
        <v>3.5417818181818141</v>
      </c>
      <c r="J952" s="36" t="s">
        <v>147</v>
      </c>
      <c r="K952" s="38">
        <v>85.7</v>
      </c>
      <c r="L952" s="39">
        <v>10.3</v>
      </c>
      <c r="M952" s="34" t="s">
        <v>147</v>
      </c>
      <c r="N952" s="39">
        <v>22.1</v>
      </c>
      <c r="O952" s="34" t="s">
        <v>147</v>
      </c>
      <c r="P952" s="39">
        <v>46.5</v>
      </c>
      <c r="Q952" s="34" t="s">
        <v>147</v>
      </c>
      <c r="R952" s="39">
        <v>6.8</v>
      </c>
      <c r="S952" s="34" t="s">
        <v>147</v>
      </c>
      <c r="T952" s="35" t="s">
        <v>148</v>
      </c>
      <c r="U952" s="35" t="s">
        <v>142</v>
      </c>
    </row>
    <row r="953" spans="2:21" ht="12" customHeight="1">
      <c r="B953" s="33" t="s">
        <v>2852</v>
      </c>
      <c r="C953" s="34" t="s">
        <v>2786</v>
      </c>
      <c r="D953" s="35" t="s">
        <v>2853</v>
      </c>
      <c r="E953" s="35" t="s">
        <v>2854</v>
      </c>
      <c r="F953" s="36" t="s">
        <v>135</v>
      </c>
      <c r="G953" s="34" t="s">
        <v>136</v>
      </c>
      <c r="H953" s="35" t="s">
        <v>137</v>
      </c>
      <c r="I953" s="37">
        <v>25.706574585635359</v>
      </c>
      <c r="J953" s="36" t="s">
        <v>147</v>
      </c>
      <c r="K953" s="38">
        <v>84.3</v>
      </c>
      <c r="L953" s="39">
        <v>13.2</v>
      </c>
      <c r="M953" s="34" t="s">
        <v>147</v>
      </c>
      <c r="N953" s="39">
        <v>17.3</v>
      </c>
      <c r="O953" s="34" t="s">
        <v>147</v>
      </c>
      <c r="P953" s="39">
        <v>47</v>
      </c>
      <c r="Q953" s="34" t="s">
        <v>147</v>
      </c>
      <c r="R953" s="39">
        <v>6.8</v>
      </c>
      <c r="S953" s="34" t="s">
        <v>138</v>
      </c>
      <c r="T953" s="35" t="s">
        <v>148</v>
      </c>
      <c r="U953" s="35" t="s">
        <v>142</v>
      </c>
    </row>
    <row r="954" spans="2:21" ht="12" customHeight="1">
      <c r="B954" s="33" t="s">
        <v>2855</v>
      </c>
      <c r="C954" s="34" t="s">
        <v>2786</v>
      </c>
      <c r="D954" s="35" t="s">
        <v>2856</v>
      </c>
      <c r="E954" s="35" t="s">
        <v>2857</v>
      </c>
      <c r="F954" s="36" t="s">
        <v>146</v>
      </c>
      <c r="G954" s="34" t="s">
        <v>136</v>
      </c>
      <c r="H954" s="35" t="s">
        <v>137</v>
      </c>
      <c r="I954" s="37">
        <v>38.211176470588235</v>
      </c>
      <c r="J954" s="36" t="s">
        <v>147</v>
      </c>
      <c r="K954" s="38">
        <v>85</v>
      </c>
      <c r="L954" s="39">
        <v>7.2</v>
      </c>
      <c r="M954" s="34" t="s">
        <v>139</v>
      </c>
      <c r="N954" s="39">
        <v>16.600000000000001</v>
      </c>
      <c r="O954" s="34" t="s">
        <v>138</v>
      </c>
      <c r="P954" s="39">
        <v>50.7</v>
      </c>
      <c r="Q954" s="34" t="s">
        <v>147</v>
      </c>
      <c r="R954" s="39">
        <v>10.5</v>
      </c>
      <c r="S954" s="34" t="s">
        <v>147</v>
      </c>
      <c r="T954" s="35" t="s">
        <v>148</v>
      </c>
      <c r="U954" s="35" t="s">
        <v>142</v>
      </c>
    </row>
    <row r="955" spans="2:21" ht="12" customHeight="1">
      <c r="B955" s="33" t="s">
        <v>2858</v>
      </c>
      <c r="C955" s="34" t="s">
        <v>2786</v>
      </c>
      <c r="D955" s="35" t="s">
        <v>2859</v>
      </c>
      <c r="E955" s="35" t="s">
        <v>2860</v>
      </c>
      <c r="F955" s="36" t="s">
        <v>135</v>
      </c>
      <c r="G955" s="34" t="s">
        <v>136</v>
      </c>
      <c r="H955" s="35" t="s">
        <v>192</v>
      </c>
      <c r="I955" s="37">
        <v>3.1036844660194194</v>
      </c>
      <c r="J955" s="36" t="s">
        <v>138</v>
      </c>
      <c r="K955" s="38">
        <v>66.2</v>
      </c>
      <c r="L955" s="39">
        <v>8.5</v>
      </c>
      <c r="M955" s="34" t="s">
        <v>138</v>
      </c>
      <c r="N955" s="39">
        <v>17</v>
      </c>
      <c r="O955" s="34" t="s">
        <v>147</v>
      </c>
      <c r="P955" s="39">
        <v>39.200000000000003</v>
      </c>
      <c r="Q955" s="34" t="s">
        <v>138</v>
      </c>
      <c r="R955" s="39">
        <v>1.5</v>
      </c>
      <c r="S955" s="34" t="s">
        <v>138</v>
      </c>
      <c r="T955" s="35" t="s">
        <v>148</v>
      </c>
      <c r="U955" s="35" t="s">
        <v>142</v>
      </c>
    </row>
    <row r="956" spans="2:21" ht="12" customHeight="1">
      <c r="B956" s="33" t="s">
        <v>2861</v>
      </c>
      <c r="C956" s="34" t="s">
        <v>2786</v>
      </c>
      <c r="D956" s="35" t="s">
        <v>2862</v>
      </c>
      <c r="E956" s="35" t="s">
        <v>2863</v>
      </c>
      <c r="F956" s="36" t="s">
        <v>135</v>
      </c>
      <c r="G956" s="34" t="s">
        <v>136</v>
      </c>
      <c r="H956" s="35" t="s">
        <v>192</v>
      </c>
      <c r="I956" s="37">
        <v>2.9455178907721304</v>
      </c>
      <c r="J956" s="36" t="s">
        <v>147</v>
      </c>
      <c r="K956" s="38">
        <v>91.8</v>
      </c>
      <c r="L956" s="39">
        <v>10.5</v>
      </c>
      <c r="M956" s="34" t="s">
        <v>147</v>
      </c>
      <c r="N956" s="39">
        <v>24.3</v>
      </c>
      <c r="O956" s="34" t="s">
        <v>147</v>
      </c>
      <c r="P956" s="39">
        <v>48</v>
      </c>
      <c r="Q956" s="34" t="s">
        <v>147</v>
      </c>
      <c r="R956" s="39">
        <v>9</v>
      </c>
      <c r="S956" s="34" t="s">
        <v>147</v>
      </c>
      <c r="T956" s="35" t="s">
        <v>170</v>
      </c>
      <c r="U956" s="35" t="s">
        <v>142</v>
      </c>
    </row>
    <row r="957" spans="2:21" ht="12" customHeight="1">
      <c r="B957" s="33" t="s">
        <v>2864</v>
      </c>
      <c r="C957" s="34" t="s">
        <v>2786</v>
      </c>
      <c r="D957" s="35" t="s">
        <v>2865</v>
      </c>
      <c r="E957" s="35" t="s">
        <v>2866</v>
      </c>
      <c r="F957" s="36" t="s">
        <v>222</v>
      </c>
      <c r="G957" s="34" t="s">
        <v>136</v>
      </c>
      <c r="H957" s="35" t="s">
        <v>192</v>
      </c>
      <c r="I957" s="37">
        <v>3.196978319783196</v>
      </c>
      <c r="J957" s="36" t="s">
        <v>147</v>
      </c>
      <c r="K957" s="38">
        <v>73.2</v>
      </c>
      <c r="L957" s="39">
        <v>7.7</v>
      </c>
      <c r="M957" s="34" t="s">
        <v>139</v>
      </c>
      <c r="N957" s="39">
        <v>19.2</v>
      </c>
      <c r="O957" s="34" t="s">
        <v>147</v>
      </c>
      <c r="P957" s="39">
        <v>40.299999999999997</v>
      </c>
      <c r="Q957" s="34" t="s">
        <v>138</v>
      </c>
      <c r="R957" s="39">
        <v>6</v>
      </c>
      <c r="S957" s="34" t="s">
        <v>138</v>
      </c>
      <c r="T957" s="35" t="s">
        <v>170</v>
      </c>
      <c r="U957" s="35" t="s">
        <v>142</v>
      </c>
    </row>
    <row r="958" spans="2:21" ht="12" customHeight="1">
      <c r="B958" s="33" t="s">
        <v>2867</v>
      </c>
      <c r="C958" s="34" t="s">
        <v>2786</v>
      </c>
      <c r="D958" s="35" t="s">
        <v>2868</v>
      </c>
      <c r="E958" s="35" t="s">
        <v>2869</v>
      </c>
      <c r="F958" s="36" t="s">
        <v>146</v>
      </c>
      <c r="G958" s="34" t="s">
        <v>136</v>
      </c>
      <c r="H958" s="35" t="s">
        <v>137</v>
      </c>
      <c r="I958" s="37">
        <v>20.356666666666666</v>
      </c>
      <c r="J958" s="36" t="s">
        <v>147</v>
      </c>
      <c r="K958" s="38">
        <v>75.2</v>
      </c>
      <c r="L958" s="39">
        <v>11.4</v>
      </c>
      <c r="M958" s="34" t="s">
        <v>147</v>
      </c>
      <c r="N958" s="39">
        <v>20.8</v>
      </c>
      <c r="O958" s="34" t="s">
        <v>147</v>
      </c>
      <c r="P958" s="39">
        <v>43</v>
      </c>
      <c r="Q958" s="34" t="s">
        <v>147</v>
      </c>
      <c r="R958" s="39">
        <v>0</v>
      </c>
      <c r="S958" s="34" t="s">
        <v>147</v>
      </c>
      <c r="T958" s="35" t="s">
        <v>148</v>
      </c>
      <c r="U958" s="35" t="s">
        <v>142</v>
      </c>
    </row>
    <row r="959" spans="2:21" ht="12" customHeight="1">
      <c r="B959" s="33" t="s">
        <v>2870</v>
      </c>
      <c r="C959" s="34" t="s">
        <v>2786</v>
      </c>
      <c r="D959" s="35" t="s">
        <v>2871</v>
      </c>
      <c r="E959" s="35" t="s">
        <v>2872</v>
      </c>
      <c r="F959" s="36" t="s">
        <v>146</v>
      </c>
      <c r="G959" s="34" t="s">
        <v>136</v>
      </c>
      <c r="H959" s="35" t="s">
        <v>137</v>
      </c>
      <c r="I959" s="37">
        <v>29.915084745762712</v>
      </c>
      <c r="J959" s="36" t="s">
        <v>147</v>
      </c>
      <c r="K959" s="38">
        <v>84.7</v>
      </c>
      <c r="L959" s="39">
        <v>9.3000000000000007</v>
      </c>
      <c r="M959" s="34" t="s">
        <v>138</v>
      </c>
      <c r="N959" s="39">
        <v>20.100000000000001</v>
      </c>
      <c r="O959" s="34" t="s">
        <v>147</v>
      </c>
      <c r="P959" s="39">
        <v>51.5</v>
      </c>
      <c r="Q959" s="34" t="s">
        <v>147</v>
      </c>
      <c r="R959" s="39">
        <v>3.8</v>
      </c>
      <c r="S959" s="34" t="s">
        <v>147</v>
      </c>
      <c r="T959" s="35" t="s">
        <v>148</v>
      </c>
      <c r="U959" s="35" t="s">
        <v>142</v>
      </c>
    </row>
    <row r="960" spans="2:21" ht="12" customHeight="1">
      <c r="B960" s="33" t="s">
        <v>2873</v>
      </c>
      <c r="C960" s="34" t="s">
        <v>2786</v>
      </c>
      <c r="D960" s="35" t="s">
        <v>2874</v>
      </c>
      <c r="E960" s="35" t="s">
        <v>2875</v>
      </c>
      <c r="F960" s="36" t="s">
        <v>135</v>
      </c>
      <c r="G960" s="34" t="s">
        <v>136</v>
      </c>
      <c r="H960" s="35" t="s">
        <v>192</v>
      </c>
      <c r="I960" s="37">
        <v>3.3263596872284968</v>
      </c>
      <c r="J960" s="36" t="s">
        <v>147</v>
      </c>
      <c r="K960" s="38">
        <v>80.900000000000006</v>
      </c>
      <c r="L960" s="39">
        <v>11.6</v>
      </c>
      <c r="M960" s="34" t="s">
        <v>147</v>
      </c>
      <c r="N960" s="39">
        <v>22.1</v>
      </c>
      <c r="O960" s="34" t="s">
        <v>147</v>
      </c>
      <c r="P960" s="39">
        <v>40.4</v>
      </c>
      <c r="Q960" s="34" t="s">
        <v>138</v>
      </c>
      <c r="R960" s="39">
        <v>6.8</v>
      </c>
      <c r="S960" s="34" t="s">
        <v>147</v>
      </c>
      <c r="T960" s="35" t="s">
        <v>148</v>
      </c>
      <c r="U960" s="35" t="s">
        <v>193</v>
      </c>
    </row>
    <row r="961" spans="2:21" ht="12" customHeight="1">
      <c r="B961" s="35" t="s">
        <v>2876</v>
      </c>
      <c r="C961" s="34" t="s">
        <v>2786</v>
      </c>
      <c r="D961" s="35" t="s">
        <v>2877</v>
      </c>
      <c r="E961" s="35" t="s">
        <v>2878</v>
      </c>
      <c r="F961" s="34" t="s">
        <v>222</v>
      </c>
      <c r="G961" s="34" t="s">
        <v>194</v>
      </c>
      <c r="H961" s="35" t="s">
        <v>195</v>
      </c>
      <c r="I961" s="37">
        <v>2.3933309999999999</v>
      </c>
      <c r="J961" s="34" t="s">
        <v>138</v>
      </c>
      <c r="K961" s="39">
        <v>64.900000000000006</v>
      </c>
      <c r="L961" s="39">
        <v>9.5</v>
      </c>
      <c r="M961" s="34" t="s">
        <v>138</v>
      </c>
      <c r="N961" s="39">
        <v>15.7</v>
      </c>
      <c r="O961" s="34" t="s">
        <v>138</v>
      </c>
      <c r="P961" s="39">
        <v>33.700000000000003</v>
      </c>
      <c r="Q961" s="34" t="s">
        <v>138</v>
      </c>
      <c r="R961" s="34">
        <v>6</v>
      </c>
      <c r="S961" s="34" t="s">
        <v>138</v>
      </c>
      <c r="T961" s="35" t="s">
        <v>148</v>
      </c>
      <c r="U961" s="35" t="s">
        <v>778</v>
      </c>
    </row>
    <row r="962" spans="2:21" ht="12" customHeight="1">
      <c r="B962" s="35" t="s">
        <v>2879</v>
      </c>
      <c r="C962" s="34" t="s">
        <v>2786</v>
      </c>
      <c r="D962" s="35" t="s">
        <v>2880</v>
      </c>
      <c r="E962" s="35" t="s">
        <v>2881</v>
      </c>
      <c r="F962" s="34" t="s">
        <v>184</v>
      </c>
      <c r="G962" s="34" t="s">
        <v>194</v>
      </c>
      <c r="H962" s="35" t="s">
        <v>195</v>
      </c>
      <c r="I962" s="37">
        <v>2.5853510000000002</v>
      </c>
      <c r="J962" s="34" t="s">
        <v>147</v>
      </c>
      <c r="K962" s="39">
        <v>86.6</v>
      </c>
      <c r="L962" s="39">
        <v>11.5</v>
      </c>
      <c r="M962" s="34" t="s">
        <v>147</v>
      </c>
      <c r="N962" s="39">
        <v>22.1</v>
      </c>
      <c r="O962" s="34" t="s">
        <v>147</v>
      </c>
      <c r="P962" s="39">
        <v>41</v>
      </c>
      <c r="Q962" s="34" t="s">
        <v>138</v>
      </c>
      <c r="R962" s="34">
        <v>12</v>
      </c>
      <c r="S962" s="34" t="s">
        <v>147</v>
      </c>
      <c r="T962" s="35" t="s">
        <v>273</v>
      </c>
      <c r="U962" s="35" t="s">
        <v>142</v>
      </c>
    </row>
    <row r="963" spans="2:21" ht="12" customHeight="1">
      <c r="B963" s="35" t="s">
        <v>2882</v>
      </c>
      <c r="C963" s="34" t="s">
        <v>2786</v>
      </c>
      <c r="D963" s="35" t="s">
        <v>2883</v>
      </c>
      <c r="E963" s="35" t="s">
        <v>2884</v>
      </c>
      <c r="F963" s="34" t="s">
        <v>146</v>
      </c>
      <c r="G963" s="34" t="s">
        <v>194</v>
      </c>
      <c r="H963" s="35" t="s">
        <v>195</v>
      </c>
      <c r="I963" s="37">
        <v>2.522697</v>
      </c>
      <c r="J963" s="34" t="s">
        <v>138</v>
      </c>
      <c r="K963" s="39">
        <v>61.7</v>
      </c>
      <c r="L963" s="39">
        <v>10.199999999999999</v>
      </c>
      <c r="M963" s="34" t="s">
        <v>138</v>
      </c>
      <c r="N963" s="39">
        <v>12.1</v>
      </c>
      <c r="O963" s="34" t="s">
        <v>139</v>
      </c>
      <c r="P963" s="39">
        <v>34.4</v>
      </c>
      <c r="Q963" s="34" t="s">
        <v>138</v>
      </c>
      <c r="R963" s="34">
        <v>5</v>
      </c>
      <c r="S963" s="34" t="s">
        <v>138</v>
      </c>
      <c r="T963" s="35" t="s">
        <v>148</v>
      </c>
      <c r="U963" s="35" t="s">
        <v>313</v>
      </c>
    </row>
    <row r="964" spans="2:21" ht="12" customHeight="1">
      <c r="B964" s="33" t="s">
        <v>2885</v>
      </c>
      <c r="C964" s="34" t="s">
        <v>2786</v>
      </c>
      <c r="D964" s="35" t="s">
        <v>2886</v>
      </c>
      <c r="E964" s="35" t="s">
        <v>2887</v>
      </c>
      <c r="F964" s="36" t="s">
        <v>146</v>
      </c>
      <c r="G964" s="34" t="s">
        <v>136</v>
      </c>
      <c r="H964" s="35" t="s">
        <v>137</v>
      </c>
      <c r="I964" s="37">
        <v>58.823333333333331</v>
      </c>
      <c r="J964" s="36" t="s">
        <v>147</v>
      </c>
      <c r="K964" s="38">
        <v>76</v>
      </c>
      <c r="L964" s="39">
        <v>12.3</v>
      </c>
      <c r="M964" s="34" t="s">
        <v>147</v>
      </c>
      <c r="N964" s="39">
        <v>18.3</v>
      </c>
      <c r="O964" s="34" t="s">
        <v>147</v>
      </c>
      <c r="P964" s="39">
        <v>40.9</v>
      </c>
      <c r="Q964" s="34" t="s">
        <v>147</v>
      </c>
      <c r="R964" s="39">
        <v>4.5</v>
      </c>
      <c r="S964" s="34" t="s">
        <v>147</v>
      </c>
      <c r="T964" s="35" t="s">
        <v>141</v>
      </c>
      <c r="U964" s="35" t="s">
        <v>142</v>
      </c>
    </row>
    <row r="965" spans="2:21" ht="12" customHeight="1">
      <c r="B965" s="35" t="s">
        <v>2888</v>
      </c>
      <c r="C965" s="34" t="s">
        <v>2786</v>
      </c>
      <c r="D965" s="35" t="s">
        <v>2889</v>
      </c>
      <c r="E965" s="35" t="s">
        <v>2890</v>
      </c>
      <c r="F965" s="34" t="s">
        <v>671</v>
      </c>
      <c r="G965" s="34" t="s">
        <v>194</v>
      </c>
      <c r="H965" s="35" t="s">
        <v>195</v>
      </c>
      <c r="I965" s="37">
        <v>2.3148249999999999</v>
      </c>
      <c r="J965" s="34" t="s">
        <v>138</v>
      </c>
      <c r="K965" s="39">
        <v>59.4</v>
      </c>
      <c r="L965" s="39">
        <v>8.9</v>
      </c>
      <c r="M965" s="34" t="s">
        <v>138</v>
      </c>
      <c r="N965" s="39">
        <v>11.2</v>
      </c>
      <c r="O965" s="34" t="s">
        <v>139</v>
      </c>
      <c r="P965" s="39">
        <v>34.299999999999997</v>
      </c>
      <c r="Q965" s="34" t="s">
        <v>138</v>
      </c>
      <c r="R965" s="34">
        <v>5</v>
      </c>
      <c r="S965" s="34" t="s">
        <v>138</v>
      </c>
      <c r="T965" s="35" t="s">
        <v>148</v>
      </c>
      <c r="U965" s="35" t="s">
        <v>235</v>
      </c>
    </row>
    <row r="966" spans="2:21" ht="12" customHeight="1">
      <c r="B966" s="33" t="s">
        <v>2891</v>
      </c>
      <c r="C966" s="34" t="s">
        <v>2786</v>
      </c>
      <c r="D966" s="35" t="s">
        <v>2892</v>
      </c>
      <c r="E966" s="35" t="s">
        <v>2893</v>
      </c>
      <c r="F966" s="36" t="s">
        <v>146</v>
      </c>
      <c r="G966" s="34" t="s">
        <v>136</v>
      </c>
      <c r="H966" s="35" t="s">
        <v>137</v>
      </c>
      <c r="I966" s="37">
        <v>56.731586402266288</v>
      </c>
      <c r="J966" s="36" t="s">
        <v>147</v>
      </c>
      <c r="K966" s="38">
        <v>74.900000000000006</v>
      </c>
      <c r="L966" s="39">
        <v>11</v>
      </c>
      <c r="M966" s="34" t="s">
        <v>147</v>
      </c>
      <c r="N966" s="39">
        <v>16.2</v>
      </c>
      <c r="O966" s="34" t="s">
        <v>138</v>
      </c>
      <c r="P966" s="39">
        <v>42.4</v>
      </c>
      <c r="Q966" s="34" t="s">
        <v>147</v>
      </c>
      <c r="R966" s="39">
        <v>5.3</v>
      </c>
      <c r="S966" s="34" t="s">
        <v>147</v>
      </c>
      <c r="T966" s="35" t="s">
        <v>148</v>
      </c>
      <c r="U966" s="35" t="s">
        <v>142</v>
      </c>
    </row>
    <row r="967" spans="2:21" ht="12" customHeight="1">
      <c r="B967" s="33" t="s">
        <v>2894</v>
      </c>
      <c r="C967" s="34" t="s">
        <v>2786</v>
      </c>
      <c r="D967" s="35" t="s">
        <v>2895</v>
      </c>
      <c r="E967" s="35" t="s">
        <v>2896</v>
      </c>
      <c r="F967" s="36" t="s">
        <v>146</v>
      </c>
      <c r="G967" s="34" t="s">
        <v>136</v>
      </c>
      <c r="H967" s="35" t="s">
        <v>192</v>
      </c>
      <c r="I967" s="37">
        <v>3.1659420289855071</v>
      </c>
      <c r="J967" s="36" t="s">
        <v>147</v>
      </c>
      <c r="K967" s="38">
        <v>83.9</v>
      </c>
      <c r="L967" s="39">
        <v>12.7</v>
      </c>
      <c r="M967" s="34" t="s">
        <v>147</v>
      </c>
      <c r="N967" s="39">
        <v>24</v>
      </c>
      <c r="O967" s="34" t="s">
        <v>147</v>
      </c>
      <c r="P967" s="39">
        <v>44.9</v>
      </c>
      <c r="Q967" s="34" t="s">
        <v>147</v>
      </c>
      <c r="R967" s="39">
        <v>2.2999999999999998</v>
      </c>
      <c r="S967" s="34"/>
      <c r="T967" s="35" t="s">
        <v>141</v>
      </c>
      <c r="U967" s="35" t="s">
        <v>142</v>
      </c>
    </row>
    <row r="968" spans="2:21" ht="12" customHeight="1">
      <c r="B968" s="33" t="s">
        <v>2897</v>
      </c>
      <c r="C968" s="34" t="s">
        <v>2898</v>
      </c>
      <c r="D968" s="35" t="s">
        <v>2899</v>
      </c>
      <c r="E968" s="35" t="s">
        <v>2900</v>
      </c>
      <c r="F968" s="36" t="s">
        <v>135</v>
      </c>
      <c r="G968" s="34" t="s">
        <v>136</v>
      </c>
      <c r="H968" s="35" t="s">
        <v>137</v>
      </c>
      <c r="I968" s="37">
        <v>55.408978622327787</v>
      </c>
      <c r="J968" s="36" t="s">
        <v>147</v>
      </c>
      <c r="K968" s="38">
        <v>97.2</v>
      </c>
      <c r="L968" s="39">
        <v>13.3</v>
      </c>
      <c r="M968" s="34" t="s">
        <v>147</v>
      </c>
      <c r="N968" s="39">
        <v>17.5</v>
      </c>
      <c r="O968" s="34" t="s">
        <v>147</v>
      </c>
      <c r="P968" s="39">
        <v>54.4</v>
      </c>
      <c r="Q968" s="34" t="s">
        <v>147</v>
      </c>
      <c r="R968" s="39">
        <v>12</v>
      </c>
      <c r="S968" s="34" t="s">
        <v>147</v>
      </c>
      <c r="T968" s="35" t="s">
        <v>148</v>
      </c>
      <c r="U968" s="35" t="s">
        <v>699</v>
      </c>
    </row>
    <row r="969" spans="2:21" ht="12" customHeight="1">
      <c r="B969" s="33" t="s">
        <v>2901</v>
      </c>
      <c r="C969" s="34" t="s">
        <v>2898</v>
      </c>
      <c r="D969" s="35" t="s">
        <v>2902</v>
      </c>
      <c r="E969" s="35" t="s">
        <v>2903</v>
      </c>
      <c r="F969" s="36" t="s">
        <v>146</v>
      </c>
      <c r="G969" s="34" t="s">
        <v>136</v>
      </c>
      <c r="H969" s="35" t="s">
        <v>155</v>
      </c>
      <c r="I969" s="37">
        <v>37.5713725490196</v>
      </c>
      <c r="J969" s="36" t="s">
        <v>138</v>
      </c>
      <c r="K969" s="38">
        <v>58.6</v>
      </c>
      <c r="L969" s="39">
        <v>5.7</v>
      </c>
      <c r="M969" s="34" t="s">
        <v>140</v>
      </c>
      <c r="N969" s="39">
        <v>13.3</v>
      </c>
      <c r="O969" s="34" t="s">
        <v>139</v>
      </c>
      <c r="P969" s="39">
        <v>36.6</v>
      </c>
      <c r="Q969" s="34" t="s">
        <v>138</v>
      </c>
      <c r="R969" s="39">
        <v>3</v>
      </c>
      <c r="S969" s="34" t="s">
        <v>139</v>
      </c>
      <c r="T969" s="35" t="s">
        <v>199</v>
      </c>
      <c r="U969" s="35" t="s">
        <v>142</v>
      </c>
    </row>
    <row r="970" spans="2:21" ht="12" customHeight="1">
      <c r="B970" s="33" t="s">
        <v>2904</v>
      </c>
      <c r="C970" s="34" t="s">
        <v>2898</v>
      </c>
      <c r="D970" s="35" t="s">
        <v>2905</v>
      </c>
      <c r="E970" s="35" t="s">
        <v>2906</v>
      </c>
      <c r="F970" s="36" t="s">
        <v>146</v>
      </c>
      <c r="G970" s="34" t="s">
        <v>136</v>
      </c>
      <c r="H970" s="35" t="s">
        <v>192</v>
      </c>
      <c r="I970" s="37">
        <v>3.2424866310160465</v>
      </c>
      <c r="J970" s="36" t="s">
        <v>147</v>
      </c>
      <c r="K970" s="38">
        <v>77.099999999999994</v>
      </c>
      <c r="L970" s="39">
        <v>8.1999999999999993</v>
      </c>
      <c r="M970" s="34" t="s">
        <v>138</v>
      </c>
      <c r="N970" s="39">
        <v>18.8</v>
      </c>
      <c r="O970" s="34" t="s">
        <v>147</v>
      </c>
      <c r="P970" s="39">
        <v>41.8</v>
      </c>
      <c r="Q970" s="34" t="s">
        <v>147</v>
      </c>
      <c r="R970" s="39">
        <v>8.3000000000000007</v>
      </c>
      <c r="S970" s="34" t="s">
        <v>138</v>
      </c>
      <c r="T970" s="35" t="s">
        <v>199</v>
      </c>
      <c r="U970" s="35" t="s">
        <v>142</v>
      </c>
    </row>
    <row r="971" spans="2:21" ht="12" customHeight="1">
      <c r="B971" s="33" t="s">
        <v>2907</v>
      </c>
      <c r="C971" s="34" t="s">
        <v>2898</v>
      </c>
      <c r="D971" s="35" t="s">
        <v>2908</v>
      </c>
      <c r="E971" s="35" t="s">
        <v>2909</v>
      </c>
      <c r="F971" s="36" t="s">
        <v>146</v>
      </c>
      <c r="G971" s="34" t="s">
        <v>136</v>
      </c>
      <c r="H971" s="35" t="s">
        <v>137</v>
      </c>
      <c r="I971" s="37">
        <v>28.243687150837989</v>
      </c>
      <c r="J971" s="36" t="s">
        <v>147</v>
      </c>
      <c r="K971" s="38">
        <v>79.8</v>
      </c>
      <c r="L971" s="39">
        <v>9.6999999999999993</v>
      </c>
      <c r="M971" s="34" t="s">
        <v>138</v>
      </c>
      <c r="N971" s="39">
        <v>16</v>
      </c>
      <c r="O971" s="34" t="s">
        <v>138</v>
      </c>
      <c r="P971" s="39">
        <v>50.3</v>
      </c>
      <c r="Q971" s="34" t="s">
        <v>147</v>
      </c>
      <c r="R971" s="39">
        <v>3.8</v>
      </c>
      <c r="S971" s="34" t="s">
        <v>147</v>
      </c>
      <c r="T971" s="35" t="s">
        <v>170</v>
      </c>
      <c r="U971" s="35" t="s">
        <v>142</v>
      </c>
    </row>
    <row r="972" spans="2:21" ht="12" customHeight="1">
      <c r="B972" s="33" t="s">
        <v>2910</v>
      </c>
      <c r="C972" s="34" t="s">
        <v>2898</v>
      </c>
      <c r="D972" s="35" t="s">
        <v>2911</v>
      </c>
      <c r="E972" s="35" t="s">
        <v>2912</v>
      </c>
      <c r="F972" s="36" t="s">
        <v>146</v>
      </c>
      <c r="G972" s="34" t="s">
        <v>136</v>
      </c>
      <c r="H972" s="35" t="s">
        <v>192</v>
      </c>
      <c r="I972" s="37">
        <v>3.7775910064239833</v>
      </c>
      <c r="J972" s="36" t="s">
        <v>138</v>
      </c>
      <c r="K972" s="38">
        <v>65.599999999999994</v>
      </c>
      <c r="L972" s="39">
        <v>9.1</v>
      </c>
      <c r="M972" s="34" t="s">
        <v>138</v>
      </c>
      <c r="N972" s="39">
        <v>20.8</v>
      </c>
      <c r="O972" s="34" t="s">
        <v>147</v>
      </c>
      <c r="P972" s="39">
        <v>29.7</v>
      </c>
      <c r="Q972" s="34" t="s">
        <v>139</v>
      </c>
      <c r="R972" s="39">
        <v>6</v>
      </c>
      <c r="S972" s="34" t="s">
        <v>138</v>
      </c>
      <c r="T972" s="35" t="s">
        <v>148</v>
      </c>
      <c r="U972" s="35" t="s">
        <v>142</v>
      </c>
    </row>
    <row r="973" spans="2:21" ht="12" customHeight="1">
      <c r="B973" s="33" t="s">
        <v>2913</v>
      </c>
      <c r="C973" s="34" t="s">
        <v>2898</v>
      </c>
      <c r="D973" s="35" t="s">
        <v>2914</v>
      </c>
      <c r="E973" s="35" t="s">
        <v>2915</v>
      </c>
      <c r="F973" s="36" t="s">
        <v>146</v>
      </c>
      <c r="G973" s="34" t="s">
        <v>136</v>
      </c>
      <c r="H973" s="35" t="s">
        <v>155</v>
      </c>
      <c r="I973" s="37">
        <v>40.704474761255121</v>
      </c>
      <c r="J973" s="36" t="s">
        <v>147</v>
      </c>
      <c r="K973" s="38">
        <v>92.2</v>
      </c>
      <c r="L973" s="39">
        <v>13.3</v>
      </c>
      <c r="M973" s="34" t="s">
        <v>147</v>
      </c>
      <c r="N973" s="39">
        <v>18.2</v>
      </c>
      <c r="O973" s="34" t="s">
        <v>147</v>
      </c>
      <c r="P973" s="39">
        <v>55.4</v>
      </c>
      <c r="Q973" s="34" t="s">
        <v>147</v>
      </c>
      <c r="R973" s="39">
        <v>5.3</v>
      </c>
      <c r="S973" s="34" t="s">
        <v>139</v>
      </c>
      <c r="T973" s="35" t="s">
        <v>199</v>
      </c>
      <c r="U973" s="35" t="s">
        <v>142</v>
      </c>
    </row>
    <row r="974" spans="2:21" ht="12" customHeight="1">
      <c r="B974" s="33" t="s">
        <v>2916</v>
      </c>
      <c r="C974" s="34" t="s">
        <v>2898</v>
      </c>
      <c r="D974" s="35" t="s">
        <v>2917</v>
      </c>
      <c r="E974" s="35" t="s">
        <v>2918</v>
      </c>
      <c r="F974" s="36" t="s">
        <v>135</v>
      </c>
      <c r="G974" s="34" t="s">
        <v>136</v>
      </c>
      <c r="H974" s="35" t="s">
        <v>137</v>
      </c>
      <c r="I974" s="37">
        <v>29.741068702290072</v>
      </c>
      <c r="J974" s="36" t="s">
        <v>147</v>
      </c>
      <c r="K974" s="38">
        <v>77.400000000000006</v>
      </c>
      <c r="L974" s="39">
        <v>8.9</v>
      </c>
      <c r="M974" s="34" t="s">
        <v>138</v>
      </c>
      <c r="N974" s="39">
        <v>20.7</v>
      </c>
      <c r="O974" s="34" t="s">
        <v>147</v>
      </c>
      <c r="P974" s="39">
        <v>44</v>
      </c>
      <c r="Q974" s="34" t="s">
        <v>147</v>
      </c>
      <c r="R974" s="39">
        <v>3.8</v>
      </c>
      <c r="S974" s="34" t="s">
        <v>138</v>
      </c>
      <c r="T974" s="35" t="s">
        <v>148</v>
      </c>
      <c r="U974" s="35" t="s">
        <v>142</v>
      </c>
    </row>
    <row r="975" spans="2:21" ht="12" customHeight="1">
      <c r="B975" s="33" t="s">
        <v>2919</v>
      </c>
      <c r="C975" s="34" t="s">
        <v>2898</v>
      </c>
      <c r="D975" s="35" t="s">
        <v>2920</v>
      </c>
      <c r="E975" s="35" t="s">
        <v>2921</v>
      </c>
      <c r="F975" s="36" t="s">
        <v>135</v>
      </c>
      <c r="G975" s="34" t="s">
        <v>136</v>
      </c>
      <c r="H975" s="35" t="s">
        <v>137</v>
      </c>
      <c r="I975" s="37">
        <v>29.261743119266054</v>
      </c>
      <c r="J975" s="36" t="s">
        <v>147</v>
      </c>
      <c r="K975" s="38">
        <v>101.8</v>
      </c>
      <c r="L975" s="39">
        <v>13</v>
      </c>
      <c r="M975" s="34" t="s">
        <v>147</v>
      </c>
      <c r="N975" s="39">
        <v>19</v>
      </c>
      <c r="O975" s="34" t="s">
        <v>147</v>
      </c>
      <c r="P975" s="39">
        <v>60</v>
      </c>
      <c r="Q975" s="34" t="s">
        <v>147</v>
      </c>
      <c r="R975" s="39">
        <v>9.8000000000000007</v>
      </c>
      <c r="S975" s="34" t="s">
        <v>147</v>
      </c>
      <c r="T975" s="35" t="s">
        <v>148</v>
      </c>
      <c r="U975" s="35" t="s">
        <v>142</v>
      </c>
    </row>
    <row r="976" spans="2:21" ht="12" customHeight="1">
      <c r="B976" s="33" t="s">
        <v>2922</v>
      </c>
      <c r="C976" s="34" t="s">
        <v>2898</v>
      </c>
      <c r="D976" s="35" t="s">
        <v>2923</v>
      </c>
      <c r="E976" s="35" t="s">
        <v>2924</v>
      </c>
      <c r="F976" s="36" t="s">
        <v>146</v>
      </c>
      <c r="G976" s="34" t="s">
        <v>136</v>
      </c>
      <c r="H976" s="35" t="s">
        <v>155</v>
      </c>
      <c r="I976" s="37">
        <v>41.152648401826482</v>
      </c>
      <c r="J976" s="36" t="s">
        <v>147</v>
      </c>
      <c r="K976" s="38">
        <v>87.3</v>
      </c>
      <c r="L976" s="39">
        <v>12.8</v>
      </c>
      <c r="M976" s="34" t="s">
        <v>147</v>
      </c>
      <c r="N976" s="39">
        <v>20.3</v>
      </c>
      <c r="O976" s="34" t="s">
        <v>147</v>
      </c>
      <c r="P976" s="39">
        <v>49.7</v>
      </c>
      <c r="Q976" s="34" t="s">
        <v>147</v>
      </c>
      <c r="R976" s="39">
        <v>4.5</v>
      </c>
      <c r="S976" s="34" t="s">
        <v>147</v>
      </c>
      <c r="T976" s="35" t="s">
        <v>148</v>
      </c>
      <c r="U976" s="35" t="s">
        <v>142</v>
      </c>
    </row>
    <row r="977" spans="2:21" ht="12" customHeight="1">
      <c r="B977" s="33" t="s">
        <v>2925</v>
      </c>
      <c r="C977" s="34" t="s">
        <v>2898</v>
      </c>
      <c r="D977" s="35" t="s">
        <v>2926</v>
      </c>
      <c r="E977" s="35" t="s">
        <v>2927</v>
      </c>
      <c r="F977" s="36" t="s">
        <v>135</v>
      </c>
      <c r="G977" s="34" t="s">
        <v>136</v>
      </c>
      <c r="H977" s="35" t="s">
        <v>137</v>
      </c>
      <c r="I977" s="37">
        <v>33.724668769716089</v>
      </c>
      <c r="J977" s="36" t="s">
        <v>138</v>
      </c>
      <c r="K977" s="38">
        <v>60.3</v>
      </c>
      <c r="L977" s="39">
        <v>10.199999999999999</v>
      </c>
      <c r="M977" s="34" t="s">
        <v>147</v>
      </c>
      <c r="N977" s="39">
        <v>7.9</v>
      </c>
      <c r="O977" s="34" t="s">
        <v>159</v>
      </c>
      <c r="P977" s="39">
        <v>41.4</v>
      </c>
      <c r="Q977" s="34" t="s">
        <v>147</v>
      </c>
      <c r="R977" s="39">
        <v>0.8</v>
      </c>
      <c r="S977" s="34" t="s">
        <v>138</v>
      </c>
      <c r="T977" s="35" t="s">
        <v>148</v>
      </c>
      <c r="U977" s="35" t="s">
        <v>142</v>
      </c>
    </row>
    <row r="978" spans="2:21" ht="12" customHeight="1">
      <c r="B978" s="33" t="s">
        <v>2928</v>
      </c>
      <c r="C978" s="34" t="s">
        <v>2898</v>
      </c>
      <c r="D978" s="35" t="s">
        <v>2929</v>
      </c>
      <c r="E978" s="35" t="s">
        <v>2930</v>
      </c>
      <c r="F978" s="36" t="s">
        <v>135</v>
      </c>
      <c r="G978" s="34" t="s">
        <v>136</v>
      </c>
      <c r="H978" s="35" t="s">
        <v>137</v>
      </c>
      <c r="I978" s="37">
        <v>37.471751412429377</v>
      </c>
      <c r="J978" s="36" t="s">
        <v>147</v>
      </c>
      <c r="K978" s="38">
        <v>94.8</v>
      </c>
      <c r="L978" s="39">
        <v>7.5</v>
      </c>
      <c r="M978" s="34" t="s">
        <v>139</v>
      </c>
      <c r="N978" s="39">
        <v>16.8</v>
      </c>
      <c r="O978" s="34" t="s">
        <v>138</v>
      </c>
      <c r="P978" s="39">
        <v>60</v>
      </c>
      <c r="Q978" s="34" t="s">
        <v>147</v>
      </c>
      <c r="R978" s="39">
        <v>10.5</v>
      </c>
      <c r="S978" s="34" t="s">
        <v>138</v>
      </c>
      <c r="T978" s="35" t="s">
        <v>170</v>
      </c>
      <c r="U978" s="35" t="s">
        <v>142</v>
      </c>
    </row>
    <row r="979" spans="2:21" ht="12" customHeight="1">
      <c r="B979" s="33" t="s">
        <v>2931</v>
      </c>
      <c r="C979" s="34" t="s">
        <v>2898</v>
      </c>
      <c r="D979" s="35" t="s">
        <v>2932</v>
      </c>
      <c r="E979" s="35" t="s">
        <v>2933</v>
      </c>
      <c r="F979" s="36" t="s">
        <v>146</v>
      </c>
      <c r="G979" s="34" t="s">
        <v>136</v>
      </c>
      <c r="H979" s="35" t="s">
        <v>137</v>
      </c>
      <c r="I979" s="37">
        <v>36.665628140703518</v>
      </c>
      <c r="J979" s="36" t="s">
        <v>147</v>
      </c>
      <c r="K979" s="38">
        <v>81.900000000000006</v>
      </c>
      <c r="L979" s="39">
        <v>10.6</v>
      </c>
      <c r="M979" s="34" t="s">
        <v>147</v>
      </c>
      <c r="N979" s="39">
        <v>21</v>
      </c>
      <c r="O979" s="34" t="s">
        <v>147</v>
      </c>
      <c r="P979" s="39">
        <v>44.3</v>
      </c>
      <c r="Q979" s="34" t="s">
        <v>147</v>
      </c>
      <c r="R979" s="39">
        <v>6</v>
      </c>
      <c r="S979" s="34" t="s">
        <v>138</v>
      </c>
      <c r="T979" s="35" t="s">
        <v>148</v>
      </c>
      <c r="U979" s="35" t="s">
        <v>142</v>
      </c>
    </row>
    <row r="980" spans="2:21" ht="12" customHeight="1">
      <c r="B980" s="33" t="s">
        <v>2934</v>
      </c>
      <c r="C980" s="34" t="s">
        <v>2898</v>
      </c>
      <c r="D980" s="35" t="s">
        <v>2935</v>
      </c>
      <c r="E980" s="35" t="s">
        <v>2936</v>
      </c>
      <c r="F980" s="36" t="s">
        <v>135</v>
      </c>
      <c r="G980" s="34" t="s">
        <v>136</v>
      </c>
      <c r="H980" s="35" t="s">
        <v>137</v>
      </c>
      <c r="I980" s="37">
        <v>55.611410048622368</v>
      </c>
      <c r="J980" s="36" t="s">
        <v>147</v>
      </c>
      <c r="K980" s="38">
        <v>90.7</v>
      </c>
      <c r="L980" s="39">
        <v>13.5</v>
      </c>
      <c r="M980" s="34" t="s">
        <v>147</v>
      </c>
      <c r="N980" s="39">
        <v>20.6</v>
      </c>
      <c r="O980" s="34" t="s">
        <v>147</v>
      </c>
      <c r="P980" s="39">
        <v>50.6</v>
      </c>
      <c r="Q980" s="34" t="s">
        <v>147</v>
      </c>
      <c r="R980" s="39">
        <v>6</v>
      </c>
      <c r="S980" s="34" t="s">
        <v>147</v>
      </c>
      <c r="T980" s="35" t="s">
        <v>148</v>
      </c>
      <c r="U980" s="35" t="s">
        <v>142</v>
      </c>
    </row>
    <row r="981" spans="2:21" ht="12" customHeight="1">
      <c r="B981" s="33" t="s">
        <v>2937</v>
      </c>
      <c r="C981" s="34" t="s">
        <v>2898</v>
      </c>
      <c r="D981" s="35" t="s">
        <v>2938</v>
      </c>
      <c r="E981" s="35" t="s">
        <v>2939</v>
      </c>
      <c r="F981" s="36" t="s">
        <v>146</v>
      </c>
      <c r="G981" s="34" t="s">
        <v>136</v>
      </c>
      <c r="H981" s="35" t="s">
        <v>137</v>
      </c>
      <c r="I981" s="37">
        <v>32.990044052863439</v>
      </c>
      <c r="J981" s="36" t="s">
        <v>138</v>
      </c>
      <c r="K981" s="38">
        <v>65.8</v>
      </c>
      <c r="L981" s="39">
        <v>5.6</v>
      </c>
      <c r="M981" s="34" t="s">
        <v>140</v>
      </c>
      <c r="N981" s="39">
        <v>18.8</v>
      </c>
      <c r="O981" s="34" t="s">
        <v>147</v>
      </c>
      <c r="P981" s="39">
        <v>40.6</v>
      </c>
      <c r="Q981" s="34" t="s">
        <v>138</v>
      </c>
      <c r="R981" s="39">
        <v>0.8</v>
      </c>
      <c r="S981" s="34" t="s">
        <v>147</v>
      </c>
      <c r="T981" s="35" t="s">
        <v>148</v>
      </c>
      <c r="U981" s="35" t="s">
        <v>142</v>
      </c>
    </row>
    <row r="982" spans="2:21" ht="12" customHeight="1">
      <c r="B982" s="33" t="s">
        <v>2940</v>
      </c>
      <c r="C982" s="34" t="s">
        <v>2898</v>
      </c>
      <c r="D982" s="35" t="s">
        <v>2941</v>
      </c>
      <c r="E982" s="35" t="s">
        <v>2942</v>
      </c>
      <c r="F982" s="36" t="s">
        <v>135</v>
      </c>
      <c r="G982" s="34" t="s">
        <v>136</v>
      </c>
      <c r="H982" s="35" t="s">
        <v>155</v>
      </c>
      <c r="I982" s="37">
        <v>33.394798761609906</v>
      </c>
      <c r="J982" s="36" t="s">
        <v>147</v>
      </c>
      <c r="K982" s="38">
        <v>68.3</v>
      </c>
      <c r="L982" s="39">
        <v>6.7</v>
      </c>
      <c r="M982" s="34" t="s">
        <v>139</v>
      </c>
      <c r="N982" s="39">
        <v>17.3</v>
      </c>
      <c r="O982" s="34" t="s">
        <v>147</v>
      </c>
      <c r="P982" s="39">
        <v>41.3</v>
      </c>
      <c r="Q982" s="34" t="s">
        <v>147</v>
      </c>
      <c r="R982" s="39">
        <v>3</v>
      </c>
      <c r="S982" s="34" t="s">
        <v>138</v>
      </c>
      <c r="T982" s="35" t="s">
        <v>170</v>
      </c>
      <c r="U982" s="35" t="s">
        <v>142</v>
      </c>
    </row>
    <row r="983" spans="2:21" ht="12" customHeight="1">
      <c r="B983" s="33" t="s">
        <v>2943</v>
      </c>
      <c r="C983" s="34" t="s">
        <v>2898</v>
      </c>
      <c r="D983" s="35" t="s">
        <v>2944</v>
      </c>
      <c r="E983" s="35" t="s">
        <v>2945</v>
      </c>
      <c r="F983" s="36" t="s">
        <v>135</v>
      </c>
      <c r="G983" s="34" t="s">
        <v>136</v>
      </c>
      <c r="H983" s="35" t="s">
        <v>137</v>
      </c>
      <c r="I983" s="37">
        <v>40.856329588014979</v>
      </c>
      <c r="J983" s="36" t="s">
        <v>147</v>
      </c>
      <c r="K983" s="38">
        <v>83.5</v>
      </c>
      <c r="L983" s="39">
        <v>10.4</v>
      </c>
      <c r="M983" s="34" t="s">
        <v>147</v>
      </c>
      <c r="N983" s="39">
        <v>18.3</v>
      </c>
      <c r="O983" s="34" t="s">
        <v>147</v>
      </c>
      <c r="P983" s="39">
        <v>48.8</v>
      </c>
      <c r="Q983" s="34" t="s">
        <v>147</v>
      </c>
      <c r="R983" s="39">
        <v>6</v>
      </c>
      <c r="S983" s="34" t="s">
        <v>138</v>
      </c>
      <c r="T983" s="35" t="s">
        <v>148</v>
      </c>
      <c r="U983" s="35" t="s">
        <v>142</v>
      </c>
    </row>
    <row r="984" spans="2:21" ht="12" customHeight="1">
      <c r="B984" s="33" t="s">
        <v>2946</v>
      </c>
      <c r="C984" s="34" t="s">
        <v>2898</v>
      </c>
      <c r="D984" s="35" t="s">
        <v>2947</v>
      </c>
      <c r="E984" s="35" t="s">
        <v>2948</v>
      </c>
      <c r="F984" s="36" t="s">
        <v>146</v>
      </c>
      <c r="G984" s="34" t="s">
        <v>136</v>
      </c>
      <c r="H984" s="35" t="s">
        <v>137</v>
      </c>
      <c r="I984" s="37">
        <v>30.573069306930691</v>
      </c>
      <c r="J984" s="36" t="s">
        <v>147</v>
      </c>
      <c r="K984" s="38">
        <v>69.2</v>
      </c>
      <c r="L984" s="39">
        <v>9.6999999999999993</v>
      </c>
      <c r="M984" s="34" t="s">
        <v>138</v>
      </c>
      <c r="N984" s="39">
        <v>18.899999999999999</v>
      </c>
      <c r="O984" s="34" t="s">
        <v>147</v>
      </c>
      <c r="P984" s="39">
        <v>37.6</v>
      </c>
      <c r="Q984" s="34" t="s">
        <v>138</v>
      </c>
      <c r="R984" s="39">
        <v>3</v>
      </c>
      <c r="S984" s="34" t="s">
        <v>147</v>
      </c>
      <c r="T984" s="35" t="s">
        <v>141</v>
      </c>
      <c r="U984" s="35" t="s">
        <v>142</v>
      </c>
    </row>
    <row r="985" spans="2:21" ht="12" customHeight="1">
      <c r="B985" s="33" t="s">
        <v>2949</v>
      </c>
      <c r="C985" s="34" t="s">
        <v>2898</v>
      </c>
      <c r="D985" s="35" t="s">
        <v>2950</v>
      </c>
      <c r="E985" s="35" t="s">
        <v>2951</v>
      </c>
      <c r="F985" s="36" t="s">
        <v>135</v>
      </c>
      <c r="G985" s="34" t="s">
        <v>136</v>
      </c>
      <c r="H985" s="35" t="s">
        <v>137</v>
      </c>
      <c r="I985" s="37">
        <v>34.7120942408377</v>
      </c>
      <c r="J985" s="36" t="s">
        <v>147</v>
      </c>
      <c r="K985" s="38">
        <v>93.3</v>
      </c>
      <c r="L985" s="39">
        <v>10.6</v>
      </c>
      <c r="M985" s="34" t="s">
        <v>147</v>
      </c>
      <c r="N985" s="39">
        <v>20.399999999999999</v>
      </c>
      <c r="O985" s="34" t="s">
        <v>147</v>
      </c>
      <c r="P985" s="39">
        <v>54.8</v>
      </c>
      <c r="Q985" s="34" t="s">
        <v>147</v>
      </c>
      <c r="R985" s="39">
        <v>7.5</v>
      </c>
      <c r="S985" s="34" t="s">
        <v>138</v>
      </c>
      <c r="T985" s="35" t="s">
        <v>148</v>
      </c>
      <c r="U985" s="35" t="s">
        <v>142</v>
      </c>
    </row>
    <row r="986" spans="2:21" ht="12" customHeight="1">
      <c r="B986" s="33" t="s">
        <v>2952</v>
      </c>
      <c r="C986" s="34" t="s">
        <v>2898</v>
      </c>
      <c r="D986" s="35" t="s">
        <v>2953</v>
      </c>
      <c r="E986" s="35" t="s">
        <v>2954</v>
      </c>
      <c r="F986" s="36" t="s">
        <v>146</v>
      </c>
      <c r="G986" s="34" t="s">
        <v>136</v>
      </c>
      <c r="H986" s="35" t="s">
        <v>155</v>
      </c>
      <c r="I986" s="37">
        <v>39.949999999999996</v>
      </c>
      <c r="J986" s="36" t="s">
        <v>147</v>
      </c>
      <c r="K986" s="38">
        <v>88.7</v>
      </c>
      <c r="L986" s="39">
        <v>10.9</v>
      </c>
      <c r="M986" s="34" t="s">
        <v>147</v>
      </c>
      <c r="N986" s="39">
        <v>15.7</v>
      </c>
      <c r="O986" s="34" t="s">
        <v>138</v>
      </c>
      <c r="P986" s="39">
        <v>50.8</v>
      </c>
      <c r="Q986" s="34" t="s">
        <v>147</v>
      </c>
      <c r="R986" s="39">
        <v>11.3</v>
      </c>
      <c r="S986" s="34" t="s">
        <v>139</v>
      </c>
      <c r="T986" s="35" t="s">
        <v>141</v>
      </c>
      <c r="U986" s="35" t="s">
        <v>142</v>
      </c>
    </row>
    <row r="987" spans="2:21" ht="12" customHeight="1">
      <c r="B987" s="33" t="s">
        <v>2955</v>
      </c>
      <c r="C987" s="34" t="s">
        <v>2898</v>
      </c>
      <c r="D987" s="35" t="s">
        <v>2956</v>
      </c>
      <c r="E987" s="35" t="s">
        <v>2957</v>
      </c>
      <c r="F987" s="36" t="s">
        <v>135</v>
      </c>
      <c r="G987" s="34" t="s">
        <v>136</v>
      </c>
      <c r="H987" s="35" t="s">
        <v>155</v>
      </c>
      <c r="I987" s="37">
        <v>39.296339410939694</v>
      </c>
      <c r="J987" s="36" t="s">
        <v>147</v>
      </c>
      <c r="K987" s="38">
        <v>90.9</v>
      </c>
      <c r="L987" s="39">
        <v>10.8</v>
      </c>
      <c r="M987" s="34" t="s">
        <v>147</v>
      </c>
      <c r="N987" s="39">
        <v>15.4</v>
      </c>
      <c r="O987" s="34" t="s">
        <v>138</v>
      </c>
      <c r="P987" s="39">
        <v>54.2</v>
      </c>
      <c r="Q987" s="34" t="s">
        <v>147</v>
      </c>
      <c r="R987" s="39">
        <v>10.5</v>
      </c>
      <c r="S987" s="34" t="s">
        <v>147</v>
      </c>
      <c r="T987" s="35" t="s">
        <v>141</v>
      </c>
      <c r="U987" s="35" t="s">
        <v>564</v>
      </c>
    </row>
    <row r="988" spans="2:21" ht="12" customHeight="1">
      <c r="B988" s="33" t="s">
        <v>2958</v>
      </c>
      <c r="C988" s="34" t="s">
        <v>2898</v>
      </c>
      <c r="D988" s="35" t="s">
        <v>2959</v>
      </c>
      <c r="E988" s="35" t="s">
        <v>2960</v>
      </c>
      <c r="F988" s="36" t="s">
        <v>602</v>
      </c>
      <c r="G988" s="34" t="s">
        <v>136</v>
      </c>
      <c r="H988" s="35" t="s">
        <v>192</v>
      </c>
      <c r="I988" s="37">
        <v>3.3962680288461566</v>
      </c>
      <c r="J988" s="36" t="s">
        <v>147</v>
      </c>
      <c r="K988" s="38">
        <v>71.599999999999994</v>
      </c>
      <c r="L988" s="39">
        <v>8.6</v>
      </c>
      <c r="M988" s="34" t="s">
        <v>138</v>
      </c>
      <c r="N988" s="39">
        <v>18.8</v>
      </c>
      <c r="O988" s="34" t="s">
        <v>147</v>
      </c>
      <c r="P988" s="39">
        <v>40.4</v>
      </c>
      <c r="Q988" s="34" t="s">
        <v>138</v>
      </c>
      <c r="R988" s="39">
        <v>3.8</v>
      </c>
      <c r="S988" s="34" t="s">
        <v>138</v>
      </c>
      <c r="T988" s="35" t="s">
        <v>170</v>
      </c>
      <c r="U988" s="35" t="s">
        <v>142</v>
      </c>
    </row>
    <row r="989" spans="2:21" ht="12" customHeight="1">
      <c r="B989" s="33" t="s">
        <v>2961</v>
      </c>
      <c r="C989" s="34" t="s">
        <v>2898</v>
      </c>
      <c r="D989" s="35" t="s">
        <v>2962</v>
      </c>
      <c r="E989" s="35" t="s">
        <v>2963</v>
      </c>
      <c r="F989" s="36" t="s">
        <v>135</v>
      </c>
      <c r="G989" s="34" t="s">
        <v>136</v>
      </c>
      <c r="H989" s="35" t="s">
        <v>155</v>
      </c>
      <c r="I989" s="37">
        <v>51.178823529411773</v>
      </c>
      <c r="J989" s="36" t="s">
        <v>147</v>
      </c>
      <c r="K989" s="38">
        <v>72.8</v>
      </c>
      <c r="L989" s="39">
        <v>8.6</v>
      </c>
      <c r="M989" s="34" t="s">
        <v>138</v>
      </c>
      <c r="N989" s="39">
        <v>18</v>
      </c>
      <c r="O989" s="34" t="s">
        <v>147</v>
      </c>
      <c r="P989" s="39">
        <v>43.9</v>
      </c>
      <c r="Q989" s="34" t="s">
        <v>147</v>
      </c>
      <c r="R989" s="39">
        <v>2.2999999999999998</v>
      </c>
      <c r="S989" s="34" t="s">
        <v>138</v>
      </c>
      <c r="T989" s="35" t="s">
        <v>170</v>
      </c>
      <c r="U989" s="35" t="s">
        <v>142</v>
      </c>
    </row>
    <row r="990" spans="2:21" ht="12" customHeight="1">
      <c r="B990" s="33" t="s">
        <v>2964</v>
      </c>
      <c r="C990" s="34" t="s">
        <v>2898</v>
      </c>
      <c r="D990" s="35" t="s">
        <v>2965</v>
      </c>
      <c r="E990" s="35" t="s">
        <v>2966</v>
      </c>
      <c r="F990" s="36" t="s">
        <v>146</v>
      </c>
      <c r="G990" s="34" t="s">
        <v>136</v>
      </c>
      <c r="H990" s="35" t="s">
        <v>192</v>
      </c>
      <c r="I990" s="37">
        <v>3.9329547395388569</v>
      </c>
      <c r="J990" s="36" t="s">
        <v>147</v>
      </c>
      <c r="K990" s="38">
        <v>83.2</v>
      </c>
      <c r="L990" s="39">
        <v>11.7</v>
      </c>
      <c r="M990" s="34" t="s">
        <v>147</v>
      </c>
      <c r="N990" s="39">
        <v>22.7</v>
      </c>
      <c r="O990" s="34" t="s">
        <v>147</v>
      </c>
      <c r="P990" s="39">
        <v>43.5</v>
      </c>
      <c r="Q990" s="34" t="s">
        <v>147</v>
      </c>
      <c r="R990" s="39">
        <v>5.3</v>
      </c>
      <c r="S990" s="34" t="s">
        <v>147</v>
      </c>
      <c r="T990" s="35" t="s">
        <v>148</v>
      </c>
      <c r="U990" s="35" t="s">
        <v>142</v>
      </c>
    </row>
    <row r="991" spans="2:21" ht="12" customHeight="1">
      <c r="B991" s="33" t="s">
        <v>2967</v>
      </c>
      <c r="C991" s="34" t="s">
        <v>2898</v>
      </c>
      <c r="D991" s="35" t="s">
        <v>2968</v>
      </c>
      <c r="E991" s="35" t="s">
        <v>2969</v>
      </c>
      <c r="F991" s="36" t="s">
        <v>135</v>
      </c>
      <c r="G991" s="34" t="s">
        <v>136</v>
      </c>
      <c r="H991" s="35" t="s">
        <v>137</v>
      </c>
      <c r="I991" s="37">
        <v>49.113018867924531</v>
      </c>
      <c r="J991" s="36" t="s">
        <v>147</v>
      </c>
      <c r="K991" s="38">
        <v>102.5</v>
      </c>
      <c r="L991" s="39">
        <v>13.3</v>
      </c>
      <c r="M991" s="34" t="s">
        <v>147</v>
      </c>
      <c r="N991" s="39">
        <v>19.399999999999999</v>
      </c>
      <c r="O991" s="34" t="s">
        <v>147</v>
      </c>
      <c r="P991" s="39">
        <v>60</v>
      </c>
      <c r="Q991" s="34" t="s">
        <v>147</v>
      </c>
      <c r="R991" s="39">
        <v>9.8000000000000007</v>
      </c>
      <c r="S991" s="34" t="s">
        <v>147</v>
      </c>
      <c r="T991" s="35" t="s">
        <v>148</v>
      </c>
      <c r="U991" s="35" t="s">
        <v>142</v>
      </c>
    </row>
    <row r="992" spans="2:21" ht="12" customHeight="1">
      <c r="B992" s="33" t="s">
        <v>2970</v>
      </c>
      <c r="C992" s="34" t="s">
        <v>2898</v>
      </c>
      <c r="D992" s="35" t="s">
        <v>2971</v>
      </c>
      <c r="E992" s="35" t="s">
        <v>2972</v>
      </c>
      <c r="F992" s="36" t="s">
        <v>146</v>
      </c>
      <c r="G992" s="34" t="s">
        <v>136</v>
      </c>
      <c r="H992" s="35" t="s">
        <v>192</v>
      </c>
      <c r="I992" s="37">
        <v>3.341705989110705</v>
      </c>
      <c r="J992" s="36" t="s">
        <v>147</v>
      </c>
      <c r="K992" s="38">
        <v>88.6</v>
      </c>
      <c r="L992" s="39">
        <v>10.1</v>
      </c>
      <c r="M992" s="34" t="s">
        <v>138</v>
      </c>
      <c r="N992" s="39">
        <v>21.9</v>
      </c>
      <c r="O992" s="34" t="s">
        <v>147</v>
      </c>
      <c r="P992" s="39">
        <v>48.3</v>
      </c>
      <c r="Q992" s="34" t="s">
        <v>147</v>
      </c>
      <c r="R992" s="39">
        <v>8.3000000000000007</v>
      </c>
      <c r="S992" s="34" t="s">
        <v>138</v>
      </c>
      <c r="T992" s="35" t="s">
        <v>148</v>
      </c>
      <c r="U992" s="35" t="s">
        <v>142</v>
      </c>
    </row>
    <row r="993" spans="2:21" ht="12" customHeight="1">
      <c r="B993" s="33" t="s">
        <v>2973</v>
      </c>
      <c r="C993" s="34" t="s">
        <v>2898</v>
      </c>
      <c r="D993" s="35" t="s">
        <v>2974</v>
      </c>
      <c r="E993" s="35" t="s">
        <v>2975</v>
      </c>
      <c r="F993" s="36" t="s">
        <v>146</v>
      </c>
      <c r="G993" s="34" t="s">
        <v>136</v>
      </c>
      <c r="H993" s="35" t="s">
        <v>155</v>
      </c>
      <c r="I993" s="37">
        <v>62.635744680851062</v>
      </c>
      <c r="J993" s="36" t="s">
        <v>147</v>
      </c>
      <c r="K993" s="38">
        <v>80.3</v>
      </c>
      <c r="L993" s="39">
        <v>6.1</v>
      </c>
      <c r="M993" s="34" t="s">
        <v>140</v>
      </c>
      <c r="N993" s="39">
        <v>14.5</v>
      </c>
      <c r="O993" s="34" t="s">
        <v>138</v>
      </c>
      <c r="P993" s="39">
        <v>51.4</v>
      </c>
      <c r="Q993" s="34" t="s">
        <v>147</v>
      </c>
      <c r="R993" s="39">
        <v>8.3000000000000007</v>
      </c>
      <c r="S993" s="34" t="s">
        <v>147</v>
      </c>
      <c r="T993" s="35" t="s">
        <v>170</v>
      </c>
      <c r="U993" s="35" t="s">
        <v>778</v>
      </c>
    </row>
    <row r="994" spans="2:21" ht="12" customHeight="1">
      <c r="B994" s="33" t="s">
        <v>2976</v>
      </c>
      <c r="C994" s="34" t="s">
        <v>2898</v>
      </c>
      <c r="D994" s="35" t="s">
        <v>2977</v>
      </c>
      <c r="E994" s="35" t="s">
        <v>2978</v>
      </c>
      <c r="F994" s="36" t="s">
        <v>135</v>
      </c>
      <c r="G994" s="34" t="s">
        <v>136</v>
      </c>
      <c r="H994" s="35" t="s">
        <v>192</v>
      </c>
      <c r="I994" s="37">
        <v>3.303923303834813</v>
      </c>
      <c r="J994" s="36" t="s">
        <v>147</v>
      </c>
      <c r="K994" s="38">
        <v>91.2</v>
      </c>
      <c r="L994" s="39">
        <v>12.1</v>
      </c>
      <c r="M994" s="34" t="s">
        <v>147</v>
      </c>
      <c r="N994" s="39">
        <v>25</v>
      </c>
      <c r="O994" s="34" t="s">
        <v>147</v>
      </c>
      <c r="P994" s="39">
        <v>42.1</v>
      </c>
      <c r="Q994" s="34" t="s">
        <v>147</v>
      </c>
      <c r="R994" s="39">
        <v>12</v>
      </c>
      <c r="S994" s="34" t="s">
        <v>147</v>
      </c>
      <c r="T994" s="35" t="s">
        <v>148</v>
      </c>
      <c r="U994" s="35" t="s">
        <v>142</v>
      </c>
    </row>
    <row r="995" spans="2:21" ht="12" customHeight="1">
      <c r="B995" s="33" t="s">
        <v>2979</v>
      </c>
      <c r="C995" s="34" t="s">
        <v>2898</v>
      </c>
      <c r="D995" s="35" t="s">
        <v>2980</v>
      </c>
      <c r="E995" s="35" t="s">
        <v>2981</v>
      </c>
      <c r="F995" s="36" t="s">
        <v>135</v>
      </c>
      <c r="G995" s="34" t="s">
        <v>136</v>
      </c>
      <c r="H995" s="35" t="s">
        <v>137</v>
      </c>
      <c r="I995" s="37">
        <v>56.439657422512241</v>
      </c>
      <c r="J995" s="36" t="s">
        <v>147</v>
      </c>
      <c r="K995" s="38">
        <v>75.7</v>
      </c>
      <c r="L995" s="39">
        <v>10.8</v>
      </c>
      <c r="M995" s="34" t="s">
        <v>147</v>
      </c>
      <c r="N995" s="39">
        <v>15.9</v>
      </c>
      <c r="O995" s="34" t="s">
        <v>138</v>
      </c>
      <c r="P995" s="39">
        <v>44.5</v>
      </c>
      <c r="Q995" s="34" t="s">
        <v>147</v>
      </c>
      <c r="R995" s="39">
        <v>4.5</v>
      </c>
      <c r="S995" s="34" t="s">
        <v>138</v>
      </c>
      <c r="T995" s="35" t="s">
        <v>141</v>
      </c>
      <c r="U995" s="35" t="s">
        <v>142</v>
      </c>
    </row>
    <row r="996" spans="2:21" ht="12" customHeight="1">
      <c r="B996" s="35" t="s">
        <v>2982</v>
      </c>
      <c r="C996" s="34" t="s">
        <v>2898</v>
      </c>
      <c r="D996" s="35" t="s">
        <v>2983</v>
      </c>
      <c r="E996" s="35" t="s">
        <v>2984</v>
      </c>
      <c r="F996" s="34" t="s">
        <v>146</v>
      </c>
      <c r="G996" s="34" t="s">
        <v>194</v>
      </c>
      <c r="H996" s="35" t="s">
        <v>195</v>
      </c>
      <c r="I996" s="37">
        <v>2.0159159999999998</v>
      </c>
      <c r="J996" s="34" t="s">
        <v>147</v>
      </c>
      <c r="K996" s="39">
        <v>70.900000000000006</v>
      </c>
      <c r="L996" s="39">
        <v>12.2</v>
      </c>
      <c r="M996" s="34" t="s">
        <v>147</v>
      </c>
      <c r="N996" s="39">
        <v>17.3</v>
      </c>
      <c r="O996" s="34" t="s">
        <v>138</v>
      </c>
      <c r="P996" s="39">
        <v>33.4</v>
      </c>
      <c r="Q996" s="34" t="s">
        <v>138</v>
      </c>
      <c r="R996" s="34">
        <v>8</v>
      </c>
      <c r="S996" s="34" t="s">
        <v>223</v>
      </c>
      <c r="T996" s="35" t="s">
        <v>166</v>
      </c>
      <c r="U996" s="35" t="s">
        <v>142</v>
      </c>
    </row>
    <row r="997" spans="2:21" ht="12" customHeight="1">
      <c r="B997" s="35" t="s">
        <v>2985</v>
      </c>
      <c r="C997" s="34" t="s">
        <v>2898</v>
      </c>
      <c r="D997" s="35" t="s">
        <v>2986</v>
      </c>
      <c r="E997" s="35" t="s">
        <v>2987</v>
      </c>
      <c r="F997" s="34" t="s">
        <v>135</v>
      </c>
      <c r="G997" s="34" t="s">
        <v>194</v>
      </c>
      <c r="H997" s="35" t="s">
        <v>195</v>
      </c>
      <c r="I997" s="37">
        <v>2.599154</v>
      </c>
      <c r="J997" s="34" t="s">
        <v>138</v>
      </c>
      <c r="K997" s="39">
        <v>67.2</v>
      </c>
      <c r="L997" s="39">
        <v>6.4</v>
      </c>
      <c r="M997" s="34" t="s">
        <v>140</v>
      </c>
      <c r="N997" s="39">
        <v>15.4</v>
      </c>
      <c r="O997" s="34" t="s">
        <v>138</v>
      </c>
      <c r="P997" s="39">
        <v>39.4</v>
      </c>
      <c r="Q997" s="34" t="s">
        <v>138</v>
      </c>
      <c r="R997" s="34">
        <v>6</v>
      </c>
      <c r="S997" s="34" t="s">
        <v>223</v>
      </c>
      <c r="T997" s="35" t="s">
        <v>199</v>
      </c>
      <c r="U997" s="35" t="s">
        <v>142</v>
      </c>
    </row>
    <row r="998" spans="2:21" ht="12" customHeight="1">
      <c r="B998" s="35" t="s">
        <v>2988</v>
      </c>
      <c r="C998" s="34" t="s">
        <v>2898</v>
      </c>
      <c r="D998" s="35" t="s">
        <v>2989</v>
      </c>
      <c r="E998" s="35" t="s">
        <v>2990</v>
      </c>
      <c r="F998" s="34" t="s">
        <v>146</v>
      </c>
      <c r="G998" s="34" t="s">
        <v>194</v>
      </c>
      <c r="H998" s="35" t="s">
        <v>195</v>
      </c>
      <c r="I998" s="37">
        <v>2.1930149999999999</v>
      </c>
      <c r="J998" s="34" t="s">
        <v>147</v>
      </c>
      <c r="K998" s="39">
        <v>80.5</v>
      </c>
      <c r="L998" s="39">
        <v>7.4</v>
      </c>
      <c r="M998" s="34" t="s">
        <v>139</v>
      </c>
      <c r="N998" s="39">
        <v>23.6</v>
      </c>
      <c r="O998" s="34" t="s">
        <v>147</v>
      </c>
      <c r="P998" s="39">
        <v>43.5</v>
      </c>
      <c r="Q998" s="34" t="s">
        <v>147</v>
      </c>
      <c r="R998" s="34">
        <v>6</v>
      </c>
      <c r="S998" s="34" t="s">
        <v>223</v>
      </c>
      <c r="T998" s="35" t="s">
        <v>141</v>
      </c>
      <c r="U998" s="35" t="s">
        <v>142</v>
      </c>
    </row>
    <row r="999" spans="2:21" ht="12" customHeight="1">
      <c r="B999" s="35" t="s">
        <v>2991</v>
      </c>
      <c r="C999" s="34" t="s">
        <v>2898</v>
      </c>
      <c r="D999" s="35" t="s">
        <v>2992</v>
      </c>
      <c r="E999" s="35" t="s">
        <v>2993</v>
      </c>
      <c r="F999" s="34" t="s">
        <v>222</v>
      </c>
      <c r="G999" s="34" t="s">
        <v>194</v>
      </c>
      <c r="H999" s="35" t="s">
        <v>195</v>
      </c>
      <c r="I999" s="37"/>
      <c r="J999" s="34"/>
      <c r="K999" s="39"/>
      <c r="L999" s="39"/>
      <c r="M999" s="34"/>
      <c r="N999" s="39"/>
      <c r="O999" s="34"/>
      <c r="P999" s="39"/>
      <c r="Q999" s="34"/>
      <c r="R999" s="34">
        <v>0</v>
      </c>
      <c r="S999" s="34" t="s">
        <v>223</v>
      </c>
      <c r="T999" s="35" t="s">
        <v>223</v>
      </c>
      <c r="U999" s="35" t="s">
        <v>235</v>
      </c>
    </row>
    <row r="1000" spans="2:21" ht="12" customHeight="1">
      <c r="B1000" s="35" t="s">
        <v>2994</v>
      </c>
      <c r="C1000" s="34" t="s">
        <v>2898</v>
      </c>
      <c r="D1000" s="35" t="s">
        <v>2995</v>
      </c>
      <c r="E1000" s="35" t="s">
        <v>2996</v>
      </c>
      <c r="F1000" s="34" t="s">
        <v>222</v>
      </c>
      <c r="G1000" s="34" t="s">
        <v>194</v>
      </c>
      <c r="H1000" s="35" t="s">
        <v>195</v>
      </c>
      <c r="I1000" s="37">
        <v>2.3769520000000002</v>
      </c>
      <c r="J1000" s="34" t="s">
        <v>138</v>
      </c>
      <c r="K1000" s="39">
        <v>54.2</v>
      </c>
      <c r="L1000" s="39">
        <v>8.3000000000000007</v>
      </c>
      <c r="M1000" s="34" t="s">
        <v>138</v>
      </c>
      <c r="N1000" s="39">
        <v>11</v>
      </c>
      <c r="O1000" s="34" t="s">
        <v>139</v>
      </c>
      <c r="P1000" s="39">
        <v>32.9</v>
      </c>
      <c r="Q1000" s="34" t="s">
        <v>138</v>
      </c>
      <c r="R1000" s="34">
        <v>2</v>
      </c>
      <c r="S1000" s="34" t="s">
        <v>139</v>
      </c>
      <c r="T1000" s="35" t="s">
        <v>141</v>
      </c>
      <c r="U1000" s="35" t="s">
        <v>235</v>
      </c>
    </row>
    <row r="1001" spans="2:21" ht="12" customHeight="1">
      <c r="B1001" s="33" t="s">
        <v>2997</v>
      </c>
      <c r="C1001" s="34" t="s">
        <v>2898</v>
      </c>
      <c r="D1001" s="35" t="s">
        <v>2998</v>
      </c>
      <c r="E1001" s="35" t="s">
        <v>2999</v>
      </c>
      <c r="F1001" s="36" t="s">
        <v>627</v>
      </c>
      <c r="G1001" s="34" t="s">
        <v>136</v>
      </c>
      <c r="H1001" s="35" t="s">
        <v>192</v>
      </c>
      <c r="I1001" s="37">
        <v>3.3257692307692319</v>
      </c>
      <c r="J1001" s="36" t="s">
        <v>147</v>
      </c>
      <c r="K1001" s="38">
        <v>72.3</v>
      </c>
      <c r="L1001" s="39">
        <v>11.4</v>
      </c>
      <c r="M1001" s="34" t="s">
        <v>147</v>
      </c>
      <c r="N1001" s="39">
        <v>21.4</v>
      </c>
      <c r="O1001" s="34" t="s">
        <v>147</v>
      </c>
      <c r="P1001" s="39">
        <v>36.5</v>
      </c>
      <c r="Q1001" s="34" t="s">
        <v>138</v>
      </c>
      <c r="R1001" s="39">
        <v>3</v>
      </c>
      <c r="S1001" s="34" t="s">
        <v>147</v>
      </c>
      <c r="T1001" s="35" t="s">
        <v>148</v>
      </c>
      <c r="U1001" s="35" t="s">
        <v>142</v>
      </c>
    </row>
    <row r="1002" spans="2:21" ht="12" customHeight="1">
      <c r="B1002" s="35" t="s">
        <v>3000</v>
      </c>
      <c r="C1002" s="34" t="s">
        <v>2898</v>
      </c>
      <c r="D1002" s="35" t="s">
        <v>3001</v>
      </c>
      <c r="E1002" s="35" t="s">
        <v>3002</v>
      </c>
      <c r="F1002" s="34" t="s">
        <v>146</v>
      </c>
      <c r="G1002" s="34" t="s">
        <v>194</v>
      </c>
      <c r="H1002" s="35" t="s">
        <v>195</v>
      </c>
      <c r="I1002" s="37">
        <v>2.8162129999999999</v>
      </c>
      <c r="J1002" s="34" t="s">
        <v>138</v>
      </c>
      <c r="K1002" s="39">
        <v>55.6</v>
      </c>
      <c r="L1002" s="39">
        <v>9.3000000000000007</v>
      </c>
      <c r="M1002" s="34" t="s">
        <v>138</v>
      </c>
      <c r="N1002" s="39">
        <v>12.6</v>
      </c>
      <c r="O1002" s="34" t="s">
        <v>139</v>
      </c>
      <c r="P1002" s="39">
        <v>30.7</v>
      </c>
      <c r="Q1002" s="34" t="s">
        <v>139</v>
      </c>
      <c r="R1002" s="34">
        <v>3</v>
      </c>
      <c r="S1002" s="34" t="s">
        <v>138</v>
      </c>
      <c r="T1002" s="35" t="s">
        <v>148</v>
      </c>
      <c r="U1002" s="35" t="s">
        <v>467</v>
      </c>
    </row>
    <row r="1003" spans="2:21" ht="12" customHeight="1">
      <c r="B1003" s="35" t="s">
        <v>3003</v>
      </c>
      <c r="C1003" s="34" t="s">
        <v>2898</v>
      </c>
      <c r="D1003" s="35" t="s">
        <v>3004</v>
      </c>
      <c r="E1003" s="35" t="s">
        <v>3005</v>
      </c>
      <c r="F1003" s="34" t="s">
        <v>222</v>
      </c>
      <c r="G1003" s="34" t="s">
        <v>194</v>
      </c>
      <c r="H1003" s="35" t="s">
        <v>195</v>
      </c>
      <c r="I1003" s="37">
        <v>2.590147</v>
      </c>
      <c r="J1003" s="34" t="s">
        <v>139</v>
      </c>
      <c r="K1003" s="39">
        <v>44.2</v>
      </c>
      <c r="L1003" s="39">
        <v>6.4</v>
      </c>
      <c r="M1003" s="34" t="s">
        <v>140</v>
      </c>
      <c r="N1003" s="39">
        <v>10.3</v>
      </c>
      <c r="O1003" s="34" t="s">
        <v>140</v>
      </c>
      <c r="P1003" s="39">
        <v>24.5</v>
      </c>
      <c r="Q1003" s="34" t="s">
        <v>140</v>
      </c>
      <c r="R1003" s="34">
        <v>3</v>
      </c>
      <c r="S1003" s="34" t="s">
        <v>139</v>
      </c>
      <c r="T1003" s="35" t="s">
        <v>199</v>
      </c>
      <c r="U1003" s="35" t="s">
        <v>2335</v>
      </c>
    </row>
    <row r="1004" spans="2:21" ht="12" customHeight="1">
      <c r="B1004" s="35" t="s">
        <v>3006</v>
      </c>
      <c r="C1004" s="34" t="s">
        <v>2898</v>
      </c>
      <c r="D1004" s="35" t="s">
        <v>3007</v>
      </c>
      <c r="E1004" s="35" t="s">
        <v>3008</v>
      </c>
      <c r="F1004" s="34" t="s">
        <v>146</v>
      </c>
      <c r="G1004" s="34" t="s">
        <v>194</v>
      </c>
      <c r="H1004" s="35" t="s">
        <v>195</v>
      </c>
      <c r="I1004" s="37">
        <v>2.2480000000000002</v>
      </c>
      <c r="J1004" s="34"/>
      <c r="K1004" s="39"/>
      <c r="L1004" s="39"/>
      <c r="M1004" s="34"/>
      <c r="N1004" s="39"/>
      <c r="O1004" s="34"/>
      <c r="P1004" s="39"/>
      <c r="Q1004" s="34"/>
      <c r="R1004" s="34">
        <v>7</v>
      </c>
      <c r="S1004" s="34" t="s">
        <v>223</v>
      </c>
      <c r="T1004" s="35" t="s">
        <v>141</v>
      </c>
      <c r="U1004" s="35" t="s">
        <v>392</v>
      </c>
    </row>
    <row r="1005" spans="2:21" ht="12" customHeight="1">
      <c r="B1005" s="35" t="s">
        <v>3009</v>
      </c>
      <c r="C1005" s="34" t="s">
        <v>2898</v>
      </c>
      <c r="D1005" s="35" t="s">
        <v>3010</v>
      </c>
      <c r="E1005" s="35" t="s">
        <v>3011</v>
      </c>
      <c r="F1005" s="34" t="s">
        <v>146</v>
      </c>
      <c r="G1005" s="34" t="s">
        <v>194</v>
      </c>
      <c r="H1005" s="35" t="s">
        <v>195</v>
      </c>
      <c r="I1005" s="37">
        <v>1.97123</v>
      </c>
      <c r="J1005" s="34"/>
      <c r="K1005" s="39"/>
      <c r="L1005" s="39"/>
      <c r="M1005" s="34"/>
      <c r="N1005" s="39"/>
      <c r="O1005" s="34"/>
      <c r="P1005" s="39"/>
      <c r="Q1005" s="34"/>
      <c r="R1005" s="34">
        <v>2</v>
      </c>
      <c r="S1005" s="34" t="s">
        <v>223</v>
      </c>
      <c r="T1005" s="35" t="s">
        <v>141</v>
      </c>
      <c r="U1005" s="35" t="s">
        <v>392</v>
      </c>
    </row>
    <row r="1006" spans="2:21" ht="12" customHeight="1">
      <c r="B1006" s="35" t="s">
        <v>3012</v>
      </c>
      <c r="C1006" s="34" t="s">
        <v>2898</v>
      </c>
      <c r="D1006" s="35" t="s">
        <v>3013</v>
      </c>
      <c r="E1006" s="35" t="s">
        <v>3014</v>
      </c>
      <c r="F1006" s="34" t="s">
        <v>222</v>
      </c>
      <c r="G1006" s="34" t="s">
        <v>194</v>
      </c>
      <c r="H1006" s="35" t="s">
        <v>195</v>
      </c>
      <c r="I1006" s="37">
        <v>1.9935830000000001</v>
      </c>
      <c r="J1006" s="34" t="s">
        <v>139</v>
      </c>
      <c r="K1006" s="39">
        <v>46.6</v>
      </c>
      <c r="L1006" s="39">
        <v>6.2</v>
      </c>
      <c r="M1006" s="34" t="s">
        <v>140</v>
      </c>
      <c r="N1006" s="39">
        <v>11.9</v>
      </c>
      <c r="O1006" s="34" t="s">
        <v>139</v>
      </c>
      <c r="P1006" s="39">
        <v>27.5</v>
      </c>
      <c r="Q1006" s="34" t="s">
        <v>139</v>
      </c>
      <c r="R1006" s="34">
        <v>1</v>
      </c>
      <c r="S1006" s="34" t="s">
        <v>138</v>
      </c>
      <c r="T1006" s="35" t="s">
        <v>170</v>
      </c>
      <c r="U1006" s="35" t="s">
        <v>235</v>
      </c>
    </row>
    <row r="1007" spans="2:21" ht="12" customHeight="1">
      <c r="B1007" s="33" t="s">
        <v>3015</v>
      </c>
      <c r="C1007" s="34" t="s">
        <v>2898</v>
      </c>
      <c r="D1007" s="35" t="s">
        <v>3016</v>
      </c>
      <c r="E1007" s="35" t="s">
        <v>3017</v>
      </c>
      <c r="F1007" s="36" t="s">
        <v>222</v>
      </c>
      <c r="G1007" s="34" t="s">
        <v>136</v>
      </c>
      <c r="H1007" s="35" t="s">
        <v>192</v>
      </c>
      <c r="I1007" s="37">
        <v>3.2321291866028692</v>
      </c>
      <c r="J1007" s="36" t="s">
        <v>147</v>
      </c>
      <c r="K1007" s="38">
        <v>85.4</v>
      </c>
      <c r="L1007" s="39">
        <v>9.8000000000000007</v>
      </c>
      <c r="M1007" s="34" t="s">
        <v>138</v>
      </c>
      <c r="N1007" s="39">
        <v>25</v>
      </c>
      <c r="O1007" s="34" t="s">
        <v>147</v>
      </c>
      <c r="P1007" s="39">
        <v>46.1</v>
      </c>
      <c r="Q1007" s="34" t="s">
        <v>147</v>
      </c>
      <c r="R1007" s="39">
        <v>4.5</v>
      </c>
      <c r="S1007" s="34" t="s">
        <v>147</v>
      </c>
      <c r="T1007" s="35" t="s">
        <v>148</v>
      </c>
      <c r="U1007" s="35" t="s">
        <v>142</v>
      </c>
    </row>
    <row r="1008" spans="2:21" ht="12" customHeight="1">
      <c r="B1008" s="35" t="s">
        <v>3015</v>
      </c>
      <c r="C1008" s="34" t="s">
        <v>2898</v>
      </c>
      <c r="D1008" s="35" t="s">
        <v>3016</v>
      </c>
      <c r="E1008" s="35" t="s">
        <v>3017</v>
      </c>
      <c r="F1008" s="34" t="s">
        <v>222</v>
      </c>
      <c r="G1008" s="34" t="s">
        <v>194</v>
      </c>
      <c r="H1008" s="35" t="s">
        <v>195</v>
      </c>
      <c r="I1008" s="37">
        <v>2.2786550000000001</v>
      </c>
      <c r="J1008" s="34" t="s">
        <v>138</v>
      </c>
      <c r="K1008" s="39">
        <v>66.400000000000006</v>
      </c>
      <c r="L1008" s="39">
        <v>10.199999999999999</v>
      </c>
      <c r="M1008" s="34" t="s">
        <v>138</v>
      </c>
      <c r="N1008" s="39">
        <v>16.7</v>
      </c>
      <c r="O1008" s="34" t="s">
        <v>138</v>
      </c>
      <c r="P1008" s="39">
        <v>36.5</v>
      </c>
      <c r="Q1008" s="34" t="s">
        <v>138</v>
      </c>
      <c r="R1008" s="34">
        <v>3</v>
      </c>
      <c r="S1008" s="34" t="s">
        <v>138</v>
      </c>
      <c r="T1008" s="35" t="s">
        <v>148</v>
      </c>
      <c r="U1008" s="35" t="s">
        <v>142</v>
      </c>
    </row>
    <row r="1009" spans="2:21" ht="12" customHeight="1">
      <c r="B1009" s="33" t="s">
        <v>3018</v>
      </c>
      <c r="C1009" s="34" t="s">
        <v>3019</v>
      </c>
      <c r="D1009" s="35" t="s">
        <v>3020</v>
      </c>
      <c r="E1009" s="35" t="s">
        <v>3021</v>
      </c>
      <c r="F1009" s="36" t="s">
        <v>135</v>
      </c>
      <c r="G1009" s="34" t="s">
        <v>136</v>
      </c>
      <c r="H1009" s="35" t="s">
        <v>192</v>
      </c>
      <c r="I1009" s="37">
        <v>3.0495137763371178</v>
      </c>
      <c r="J1009" s="36" t="s">
        <v>147</v>
      </c>
      <c r="K1009" s="38">
        <v>82.5</v>
      </c>
      <c r="L1009" s="39">
        <v>9.5</v>
      </c>
      <c r="M1009" s="34" t="s">
        <v>138</v>
      </c>
      <c r="N1009" s="39">
        <v>19.8</v>
      </c>
      <c r="O1009" s="34" t="s">
        <v>147</v>
      </c>
      <c r="P1009" s="39">
        <v>41.9</v>
      </c>
      <c r="Q1009" s="34" t="s">
        <v>147</v>
      </c>
      <c r="R1009" s="39">
        <v>11.3</v>
      </c>
      <c r="S1009" s="34" t="s">
        <v>138</v>
      </c>
      <c r="T1009" s="35" t="s">
        <v>170</v>
      </c>
      <c r="U1009" s="35" t="s">
        <v>142</v>
      </c>
    </row>
    <row r="1010" spans="2:21" ht="12" customHeight="1">
      <c r="B1010" s="33" t="s">
        <v>3022</v>
      </c>
      <c r="C1010" s="34" t="s">
        <v>3019</v>
      </c>
      <c r="D1010" s="35" t="s">
        <v>3023</v>
      </c>
      <c r="E1010" s="35" t="s">
        <v>3024</v>
      </c>
      <c r="F1010" s="36" t="s">
        <v>146</v>
      </c>
      <c r="G1010" s="34" t="s">
        <v>136</v>
      </c>
      <c r="H1010" s="35" t="s">
        <v>137</v>
      </c>
      <c r="I1010" s="37">
        <v>38.024558404558405</v>
      </c>
      <c r="J1010" s="36" t="s">
        <v>147</v>
      </c>
      <c r="K1010" s="38">
        <v>70.400000000000006</v>
      </c>
      <c r="L1010" s="39">
        <v>8.8000000000000007</v>
      </c>
      <c r="M1010" s="34" t="s">
        <v>138</v>
      </c>
      <c r="N1010" s="39">
        <v>15.4</v>
      </c>
      <c r="O1010" s="34" t="s">
        <v>138</v>
      </c>
      <c r="P1010" s="39">
        <v>39.4</v>
      </c>
      <c r="Q1010" s="34" t="s">
        <v>138</v>
      </c>
      <c r="R1010" s="39">
        <v>6.8</v>
      </c>
      <c r="S1010" s="34" t="s">
        <v>138</v>
      </c>
      <c r="T1010" s="35" t="s">
        <v>148</v>
      </c>
      <c r="U1010" s="35" t="s">
        <v>142</v>
      </c>
    </row>
    <row r="1011" spans="2:21" ht="12" customHeight="1">
      <c r="B1011" s="33" t="s">
        <v>3025</v>
      </c>
      <c r="C1011" s="34" t="s">
        <v>3019</v>
      </c>
      <c r="D1011" s="35" t="s">
        <v>3026</v>
      </c>
      <c r="E1011" s="35" t="s">
        <v>3027</v>
      </c>
      <c r="F1011" s="36" t="s">
        <v>135</v>
      </c>
      <c r="G1011" s="34" t="s">
        <v>136</v>
      </c>
      <c r="H1011" s="35" t="s">
        <v>192</v>
      </c>
      <c r="I1011" s="37">
        <v>3.2054416243654851</v>
      </c>
      <c r="J1011" s="36" t="s">
        <v>147</v>
      </c>
      <c r="K1011" s="38">
        <v>73</v>
      </c>
      <c r="L1011" s="39">
        <v>8.9</v>
      </c>
      <c r="M1011" s="34" t="s">
        <v>138</v>
      </c>
      <c r="N1011" s="39">
        <v>17.7</v>
      </c>
      <c r="O1011" s="34" t="s">
        <v>147</v>
      </c>
      <c r="P1011" s="39">
        <v>35.9</v>
      </c>
      <c r="Q1011" s="34" t="s">
        <v>138</v>
      </c>
      <c r="R1011" s="39">
        <v>10.5</v>
      </c>
      <c r="S1011" s="34" t="s">
        <v>139</v>
      </c>
      <c r="T1011" s="35" t="s">
        <v>141</v>
      </c>
      <c r="U1011" s="35" t="s">
        <v>142</v>
      </c>
    </row>
    <row r="1012" spans="2:21" ht="12" customHeight="1">
      <c r="B1012" s="33" t="s">
        <v>3028</v>
      </c>
      <c r="C1012" s="34" t="s">
        <v>3019</v>
      </c>
      <c r="D1012" s="35" t="s">
        <v>3029</v>
      </c>
      <c r="E1012" s="35" t="s">
        <v>3030</v>
      </c>
      <c r="F1012" s="36" t="s">
        <v>135</v>
      </c>
      <c r="G1012" s="34" t="s">
        <v>136</v>
      </c>
      <c r="H1012" s="35" t="s">
        <v>155</v>
      </c>
      <c r="I1012" s="37">
        <v>59.930051880674455</v>
      </c>
      <c r="J1012" s="36" t="s">
        <v>147</v>
      </c>
      <c r="K1012" s="38">
        <v>83.2</v>
      </c>
      <c r="L1012" s="39">
        <v>9</v>
      </c>
      <c r="M1012" s="34" t="s">
        <v>138</v>
      </c>
      <c r="N1012" s="39">
        <v>18.5</v>
      </c>
      <c r="O1012" s="34" t="s">
        <v>147</v>
      </c>
      <c r="P1012" s="39">
        <v>45.9</v>
      </c>
      <c r="Q1012" s="34" t="s">
        <v>147</v>
      </c>
      <c r="R1012" s="39">
        <v>9.8000000000000007</v>
      </c>
      <c r="S1012" s="34" t="s">
        <v>139</v>
      </c>
      <c r="T1012" s="35" t="s">
        <v>141</v>
      </c>
      <c r="U1012" s="35" t="s">
        <v>193</v>
      </c>
    </row>
    <row r="1013" spans="2:21" ht="12" customHeight="1">
      <c r="B1013" s="33" t="s">
        <v>3031</v>
      </c>
      <c r="C1013" s="34" t="s">
        <v>3019</v>
      </c>
      <c r="D1013" s="35" t="s">
        <v>3032</v>
      </c>
      <c r="E1013" s="35" t="s">
        <v>3033</v>
      </c>
      <c r="F1013" s="36" t="s">
        <v>135</v>
      </c>
      <c r="G1013" s="34" t="s">
        <v>136</v>
      </c>
      <c r="H1013" s="35" t="s">
        <v>137</v>
      </c>
      <c r="I1013" s="37">
        <v>49.174893617021276</v>
      </c>
      <c r="J1013" s="36" t="s">
        <v>147</v>
      </c>
      <c r="K1013" s="38">
        <v>75.3</v>
      </c>
      <c r="L1013" s="39">
        <v>13.3</v>
      </c>
      <c r="M1013" s="34" t="s">
        <v>147</v>
      </c>
      <c r="N1013" s="39">
        <v>17.5</v>
      </c>
      <c r="O1013" s="34" t="s">
        <v>147</v>
      </c>
      <c r="P1013" s="39">
        <v>40.700000000000003</v>
      </c>
      <c r="Q1013" s="34" t="s">
        <v>138</v>
      </c>
      <c r="R1013" s="39">
        <v>3.8</v>
      </c>
      <c r="S1013" s="34" t="s">
        <v>138</v>
      </c>
      <c r="T1013" s="35" t="s">
        <v>148</v>
      </c>
      <c r="U1013" s="35" t="s">
        <v>142</v>
      </c>
    </row>
    <row r="1014" spans="2:21" ht="12" customHeight="1">
      <c r="B1014" s="33" t="s">
        <v>3034</v>
      </c>
      <c r="C1014" s="34" t="s">
        <v>3019</v>
      </c>
      <c r="D1014" s="35" t="s">
        <v>3035</v>
      </c>
      <c r="E1014" s="35" t="s">
        <v>3036</v>
      </c>
      <c r="F1014" s="36" t="s">
        <v>135</v>
      </c>
      <c r="G1014" s="34" t="s">
        <v>136</v>
      </c>
      <c r="H1014" s="35" t="s">
        <v>137</v>
      </c>
      <c r="I1014" s="37">
        <v>56.04584158415841</v>
      </c>
      <c r="J1014" s="36" t="s">
        <v>147</v>
      </c>
      <c r="K1014" s="38">
        <v>91.1</v>
      </c>
      <c r="L1014" s="39">
        <v>12.3</v>
      </c>
      <c r="M1014" s="34" t="s">
        <v>147</v>
      </c>
      <c r="N1014" s="39">
        <v>25</v>
      </c>
      <c r="O1014" s="34" t="s">
        <v>147</v>
      </c>
      <c r="P1014" s="39">
        <v>50.8</v>
      </c>
      <c r="Q1014" s="34" t="s">
        <v>147</v>
      </c>
      <c r="R1014" s="39">
        <v>3</v>
      </c>
      <c r="S1014" s="34" t="s">
        <v>147</v>
      </c>
      <c r="T1014" s="35" t="s">
        <v>166</v>
      </c>
      <c r="U1014" s="35" t="s">
        <v>142</v>
      </c>
    </row>
    <row r="1015" spans="2:21" ht="12" customHeight="1">
      <c r="B1015" s="33" t="s">
        <v>3037</v>
      </c>
      <c r="C1015" s="34" t="s">
        <v>3019</v>
      </c>
      <c r="D1015" s="35" t="s">
        <v>3038</v>
      </c>
      <c r="E1015" s="35" t="s">
        <v>3039</v>
      </c>
      <c r="F1015" s="36" t="s">
        <v>602</v>
      </c>
      <c r="G1015" s="34" t="s">
        <v>136</v>
      </c>
      <c r="H1015" s="35" t="s">
        <v>137</v>
      </c>
      <c r="I1015" s="37">
        <v>50.980637522768667</v>
      </c>
      <c r="J1015" s="36" t="s">
        <v>147</v>
      </c>
      <c r="K1015" s="38">
        <v>73.900000000000006</v>
      </c>
      <c r="L1015" s="39">
        <v>8.6</v>
      </c>
      <c r="M1015" s="34" t="s">
        <v>138</v>
      </c>
      <c r="N1015" s="39">
        <v>17.5</v>
      </c>
      <c r="O1015" s="34" t="s">
        <v>147</v>
      </c>
      <c r="P1015" s="39">
        <v>42.5</v>
      </c>
      <c r="Q1015" s="34" t="s">
        <v>147</v>
      </c>
      <c r="R1015" s="39">
        <v>5.3</v>
      </c>
      <c r="S1015" s="34" t="s">
        <v>138</v>
      </c>
      <c r="T1015" s="35" t="s">
        <v>148</v>
      </c>
      <c r="U1015" s="35" t="s">
        <v>142</v>
      </c>
    </row>
    <row r="1016" spans="2:21" ht="12" customHeight="1">
      <c r="B1016" s="33" t="s">
        <v>3040</v>
      </c>
      <c r="C1016" s="34" t="s">
        <v>3019</v>
      </c>
      <c r="D1016" s="35" t="s">
        <v>3041</v>
      </c>
      <c r="E1016" s="35" t="s">
        <v>3042</v>
      </c>
      <c r="F1016" s="36" t="s">
        <v>146</v>
      </c>
      <c r="G1016" s="34" t="s">
        <v>136</v>
      </c>
      <c r="H1016" s="35" t="s">
        <v>137</v>
      </c>
      <c r="I1016" s="37">
        <v>52.038926174496645</v>
      </c>
      <c r="J1016" s="36" t="s">
        <v>147</v>
      </c>
      <c r="K1016" s="38">
        <v>79.400000000000006</v>
      </c>
      <c r="L1016" s="39">
        <v>13</v>
      </c>
      <c r="M1016" s="34" t="s">
        <v>147</v>
      </c>
      <c r="N1016" s="39">
        <v>19.7</v>
      </c>
      <c r="O1016" s="34" t="s">
        <v>147</v>
      </c>
      <c r="P1016" s="39">
        <v>43.7</v>
      </c>
      <c r="Q1016" s="34" t="s">
        <v>147</v>
      </c>
      <c r="R1016" s="39">
        <v>3</v>
      </c>
      <c r="S1016" s="34" t="s">
        <v>147</v>
      </c>
      <c r="T1016" s="35" t="s">
        <v>148</v>
      </c>
      <c r="U1016" s="35" t="s">
        <v>142</v>
      </c>
    </row>
    <row r="1017" spans="2:21" ht="12" customHeight="1">
      <c r="B1017" s="33" t="s">
        <v>3043</v>
      </c>
      <c r="C1017" s="34" t="s">
        <v>3019</v>
      </c>
      <c r="D1017" s="35" t="s">
        <v>3044</v>
      </c>
      <c r="E1017" s="35" t="s">
        <v>3045</v>
      </c>
      <c r="F1017" s="36" t="s">
        <v>146</v>
      </c>
      <c r="G1017" s="34" t="s">
        <v>136</v>
      </c>
      <c r="H1017" s="35" t="s">
        <v>137</v>
      </c>
      <c r="I1017" s="37">
        <v>44.086828675577159</v>
      </c>
      <c r="J1017" s="36" t="s">
        <v>147</v>
      </c>
      <c r="K1017" s="38">
        <v>79.900000000000006</v>
      </c>
      <c r="L1017" s="39">
        <v>11.1</v>
      </c>
      <c r="M1017" s="34" t="s">
        <v>147</v>
      </c>
      <c r="N1017" s="39">
        <v>22.3</v>
      </c>
      <c r="O1017" s="34" t="s">
        <v>147</v>
      </c>
      <c r="P1017" s="39">
        <v>42.7</v>
      </c>
      <c r="Q1017" s="34" t="s">
        <v>147</v>
      </c>
      <c r="R1017" s="39">
        <v>3.8</v>
      </c>
      <c r="S1017" s="34" t="s">
        <v>147</v>
      </c>
      <c r="T1017" s="35" t="s">
        <v>170</v>
      </c>
      <c r="U1017" s="35" t="s">
        <v>142</v>
      </c>
    </row>
    <row r="1018" spans="2:21" ht="12" customHeight="1">
      <c r="B1018" s="33" t="s">
        <v>3046</v>
      </c>
      <c r="C1018" s="34" t="s">
        <v>3019</v>
      </c>
      <c r="D1018" s="35" t="s">
        <v>3047</v>
      </c>
      <c r="E1018" s="35" t="s">
        <v>3048</v>
      </c>
      <c r="F1018" s="36" t="s">
        <v>671</v>
      </c>
      <c r="G1018" s="34" t="s">
        <v>136</v>
      </c>
      <c r="H1018" s="35" t="s">
        <v>137</v>
      </c>
      <c r="I1018" s="37">
        <v>55.572352941176469</v>
      </c>
      <c r="J1018" s="36" t="s">
        <v>147</v>
      </c>
      <c r="K1018" s="38">
        <v>86.3</v>
      </c>
      <c r="L1018" s="39">
        <v>11</v>
      </c>
      <c r="M1018" s="34" t="s">
        <v>147</v>
      </c>
      <c r="N1018" s="39">
        <v>19.2</v>
      </c>
      <c r="O1018" s="34" t="s">
        <v>147</v>
      </c>
      <c r="P1018" s="39">
        <v>48.6</v>
      </c>
      <c r="Q1018" s="34" t="s">
        <v>147</v>
      </c>
      <c r="R1018" s="39">
        <v>7.5</v>
      </c>
      <c r="S1018" s="34" t="s">
        <v>147</v>
      </c>
      <c r="T1018" s="35" t="s">
        <v>148</v>
      </c>
      <c r="U1018" s="35" t="s">
        <v>142</v>
      </c>
    </row>
    <row r="1019" spans="2:21" ht="12" customHeight="1">
      <c r="B1019" s="33" t="s">
        <v>3049</v>
      </c>
      <c r="C1019" s="34" t="s">
        <v>3019</v>
      </c>
      <c r="D1019" s="35" t="s">
        <v>3050</v>
      </c>
      <c r="E1019" s="35" t="s">
        <v>3051</v>
      </c>
      <c r="F1019" s="36" t="s">
        <v>135</v>
      </c>
      <c r="G1019" s="34" t="s">
        <v>136</v>
      </c>
      <c r="H1019" s="35" t="s">
        <v>137</v>
      </c>
      <c r="I1019" s="37">
        <v>11.557709497206705</v>
      </c>
      <c r="J1019" s="36" t="s">
        <v>147</v>
      </c>
      <c r="K1019" s="38">
        <v>74.900000000000006</v>
      </c>
      <c r="L1019" s="39">
        <v>9.4</v>
      </c>
      <c r="M1019" s="34" t="s">
        <v>138</v>
      </c>
      <c r="N1019" s="39">
        <v>20.6</v>
      </c>
      <c r="O1019" s="34" t="s">
        <v>147</v>
      </c>
      <c r="P1019" s="39">
        <v>44.9</v>
      </c>
      <c r="Q1019" s="34" t="s">
        <v>147</v>
      </c>
      <c r="R1019" s="39">
        <v>0</v>
      </c>
      <c r="S1019" s="34" t="s">
        <v>147</v>
      </c>
      <c r="T1019" s="35" t="s">
        <v>148</v>
      </c>
      <c r="U1019" s="35" t="s">
        <v>142</v>
      </c>
    </row>
    <row r="1020" spans="2:21" ht="12" customHeight="1">
      <c r="B1020" s="33" t="s">
        <v>3052</v>
      </c>
      <c r="C1020" s="34" t="s">
        <v>3019</v>
      </c>
      <c r="D1020" s="35" t="s">
        <v>3053</v>
      </c>
      <c r="E1020" s="35" t="s">
        <v>3054</v>
      </c>
      <c r="F1020" s="36" t="s">
        <v>135</v>
      </c>
      <c r="G1020" s="34" t="s">
        <v>136</v>
      </c>
      <c r="H1020" s="35" t="s">
        <v>137</v>
      </c>
      <c r="I1020" s="37">
        <v>42.301278538812781</v>
      </c>
      <c r="J1020" s="36" t="s">
        <v>147</v>
      </c>
      <c r="K1020" s="38">
        <v>81</v>
      </c>
      <c r="L1020" s="39">
        <v>11.4</v>
      </c>
      <c r="M1020" s="34" t="s">
        <v>147</v>
      </c>
      <c r="N1020" s="39">
        <v>18.2</v>
      </c>
      <c r="O1020" s="34" t="s">
        <v>147</v>
      </c>
      <c r="P1020" s="39">
        <v>46.9</v>
      </c>
      <c r="Q1020" s="34" t="s">
        <v>147</v>
      </c>
      <c r="R1020" s="39">
        <v>4.5</v>
      </c>
      <c r="S1020" s="34" t="s">
        <v>147</v>
      </c>
      <c r="T1020" s="35" t="s">
        <v>148</v>
      </c>
      <c r="U1020" s="35" t="s">
        <v>142</v>
      </c>
    </row>
    <row r="1021" spans="2:21" ht="12" customHeight="1">
      <c r="B1021" s="33" t="s">
        <v>3055</v>
      </c>
      <c r="C1021" s="34" t="s">
        <v>3019</v>
      </c>
      <c r="D1021" s="35" t="s">
        <v>3056</v>
      </c>
      <c r="E1021" s="35" t="s">
        <v>3057</v>
      </c>
      <c r="F1021" s="36" t="s">
        <v>135</v>
      </c>
      <c r="G1021" s="34" t="s">
        <v>136</v>
      </c>
      <c r="H1021" s="35" t="s">
        <v>137</v>
      </c>
      <c r="I1021" s="37">
        <v>52.042691131498465</v>
      </c>
      <c r="J1021" s="36" t="s">
        <v>147</v>
      </c>
      <c r="K1021" s="38">
        <v>68.400000000000006</v>
      </c>
      <c r="L1021" s="39">
        <v>7.8</v>
      </c>
      <c r="M1021" s="34" t="s">
        <v>139</v>
      </c>
      <c r="N1021" s="39">
        <v>16.2</v>
      </c>
      <c r="O1021" s="34" t="s">
        <v>138</v>
      </c>
      <c r="P1021" s="39">
        <v>40.6</v>
      </c>
      <c r="Q1021" s="34" t="s">
        <v>138</v>
      </c>
      <c r="R1021" s="39">
        <v>3.8</v>
      </c>
      <c r="S1021" s="34" t="s">
        <v>138</v>
      </c>
      <c r="T1021" s="35" t="s">
        <v>199</v>
      </c>
      <c r="U1021" s="35" t="s">
        <v>699</v>
      </c>
    </row>
    <row r="1022" spans="2:21" ht="12" customHeight="1">
      <c r="B1022" s="33" t="s">
        <v>3058</v>
      </c>
      <c r="C1022" s="34" t="s">
        <v>3019</v>
      </c>
      <c r="D1022" s="35" t="s">
        <v>3059</v>
      </c>
      <c r="E1022" s="35" t="s">
        <v>3060</v>
      </c>
      <c r="F1022" s="36" t="s">
        <v>671</v>
      </c>
      <c r="G1022" s="34" t="s">
        <v>136</v>
      </c>
      <c r="H1022" s="35" t="s">
        <v>137</v>
      </c>
      <c r="I1022" s="37">
        <v>56.257759815242494</v>
      </c>
      <c r="J1022" s="36" t="s">
        <v>147</v>
      </c>
      <c r="K1022" s="38">
        <v>84.7</v>
      </c>
      <c r="L1022" s="39">
        <v>10.4</v>
      </c>
      <c r="M1022" s="34" t="s">
        <v>147</v>
      </c>
      <c r="N1022" s="39">
        <v>20.100000000000001</v>
      </c>
      <c r="O1022" s="34" t="s">
        <v>147</v>
      </c>
      <c r="P1022" s="39">
        <v>46.7</v>
      </c>
      <c r="Q1022" s="34" t="s">
        <v>147</v>
      </c>
      <c r="R1022" s="39">
        <v>7.5</v>
      </c>
      <c r="S1022" s="34" t="s">
        <v>147</v>
      </c>
      <c r="T1022" s="35" t="s">
        <v>148</v>
      </c>
      <c r="U1022" s="35" t="s">
        <v>142</v>
      </c>
    </row>
    <row r="1023" spans="2:21" ht="12" customHeight="1">
      <c r="B1023" s="33" t="s">
        <v>3061</v>
      </c>
      <c r="C1023" s="34" t="s">
        <v>3019</v>
      </c>
      <c r="D1023" s="35" t="s">
        <v>3062</v>
      </c>
      <c r="E1023" s="35" t="s">
        <v>3063</v>
      </c>
      <c r="F1023" s="36" t="s">
        <v>135</v>
      </c>
      <c r="G1023" s="34" t="s">
        <v>136</v>
      </c>
      <c r="H1023" s="35" t="s">
        <v>155</v>
      </c>
      <c r="I1023" s="37">
        <v>27.589048020219039</v>
      </c>
      <c r="J1023" s="36" t="s">
        <v>147</v>
      </c>
      <c r="K1023" s="38">
        <v>73.599999999999994</v>
      </c>
      <c r="L1023" s="39">
        <v>10</v>
      </c>
      <c r="M1023" s="34" t="s">
        <v>138</v>
      </c>
      <c r="N1023" s="39">
        <v>20.9</v>
      </c>
      <c r="O1023" s="34" t="s">
        <v>147</v>
      </c>
      <c r="P1023" s="39">
        <v>38.9</v>
      </c>
      <c r="Q1023" s="34" t="s">
        <v>138</v>
      </c>
      <c r="R1023" s="39">
        <v>3.8</v>
      </c>
      <c r="S1023" s="34" t="s">
        <v>147</v>
      </c>
      <c r="T1023" s="35" t="s">
        <v>141</v>
      </c>
      <c r="U1023" s="35" t="s">
        <v>142</v>
      </c>
    </row>
    <row r="1024" spans="2:21" ht="12" customHeight="1">
      <c r="B1024" s="33" t="s">
        <v>3064</v>
      </c>
      <c r="C1024" s="34" t="s">
        <v>3019</v>
      </c>
      <c r="D1024" s="35" t="s">
        <v>3065</v>
      </c>
      <c r="E1024" s="35" t="s">
        <v>3066</v>
      </c>
      <c r="F1024" s="36" t="s">
        <v>135</v>
      </c>
      <c r="G1024" s="34" t="s">
        <v>136</v>
      </c>
      <c r="H1024" s="35" t="s">
        <v>155</v>
      </c>
      <c r="I1024" s="37">
        <v>26.944920969441515</v>
      </c>
      <c r="J1024" s="36" t="s">
        <v>147</v>
      </c>
      <c r="K1024" s="38">
        <v>76.2</v>
      </c>
      <c r="L1024" s="39">
        <v>12.4</v>
      </c>
      <c r="M1024" s="34" t="s">
        <v>147</v>
      </c>
      <c r="N1024" s="39">
        <v>19.8</v>
      </c>
      <c r="O1024" s="34" t="s">
        <v>147</v>
      </c>
      <c r="P1024" s="39">
        <v>39.5</v>
      </c>
      <c r="Q1024" s="34" t="s">
        <v>138</v>
      </c>
      <c r="R1024" s="39">
        <v>4.5</v>
      </c>
      <c r="S1024" s="34" t="s">
        <v>138</v>
      </c>
      <c r="T1024" s="35" t="s">
        <v>148</v>
      </c>
      <c r="U1024" s="35" t="s">
        <v>142</v>
      </c>
    </row>
    <row r="1025" spans="2:21" ht="12" customHeight="1">
      <c r="B1025" s="33" t="s">
        <v>3067</v>
      </c>
      <c r="C1025" s="34" t="s">
        <v>3019</v>
      </c>
      <c r="D1025" s="35" t="s">
        <v>3068</v>
      </c>
      <c r="E1025" s="35" t="s">
        <v>3069</v>
      </c>
      <c r="F1025" s="36" t="s">
        <v>135</v>
      </c>
      <c r="G1025" s="34" t="s">
        <v>136</v>
      </c>
      <c r="H1025" s="35" t="s">
        <v>137</v>
      </c>
      <c r="I1025" s="37">
        <v>43.096157283288655</v>
      </c>
      <c r="J1025" s="36" t="s">
        <v>147</v>
      </c>
      <c r="K1025" s="38">
        <v>90.4</v>
      </c>
      <c r="L1025" s="39">
        <v>10.8</v>
      </c>
      <c r="M1025" s="34" t="s">
        <v>147</v>
      </c>
      <c r="N1025" s="39">
        <v>20.100000000000001</v>
      </c>
      <c r="O1025" s="34" t="s">
        <v>147</v>
      </c>
      <c r="P1025" s="39">
        <v>47.5</v>
      </c>
      <c r="Q1025" s="34" t="s">
        <v>147</v>
      </c>
      <c r="R1025" s="39">
        <v>12</v>
      </c>
      <c r="S1025" s="34" t="s">
        <v>147</v>
      </c>
      <c r="T1025" s="35" t="s">
        <v>148</v>
      </c>
      <c r="U1025" s="35" t="s">
        <v>142</v>
      </c>
    </row>
    <row r="1026" spans="2:21" ht="12" customHeight="1">
      <c r="B1026" s="33" t="s">
        <v>3070</v>
      </c>
      <c r="C1026" s="34" t="s">
        <v>3019</v>
      </c>
      <c r="D1026" s="35" t="s">
        <v>3071</v>
      </c>
      <c r="E1026" s="35" t="s">
        <v>3072</v>
      </c>
      <c r="F1026" s="36" t="s">
        <v>135</v>
      </c>
      <c r="G1026" s="34" t="s">
        <v>136</v>
      </c>
      <c r="H1026" s="35" t="s">
        <v>137</v>
      </c>
      <c r="I1026" s="37">
        <v>28.384257425742579</v>
      </c>
      <c r="J1026" s="36" t="s">
        <v>147</v>
      </c>
      <c r="K1026" s="38">
        <v>77.3</v>
      </c>
      <c r="L1026" s="39">
        <v>12.2</v>
      </c>
      <c r="M1026" s="34" t="s">
        <v>147</v>
      </c>
      <c r="N1026" s="39">
        <v>21.1</v>
      </c>
      <c r="O1026" s="34" t="s">
        <v>147</v>
      </c>
      <c r="P1026" s="39">
        <v>41</v>
      </c>
      <c r="Q1026" s="34" t="s">
        <v>147</v>
      </c>
      <c r="R1026" s="39">
        <v>3</v>
      </c>
      <c r="S1026" s="34" t="s">
        <v>147</v>
      </c>
      <c r="T1026" s="35" t="s">
        <v>148</v>
      </c>
      <c r="U1026" s="35" t="s">
        <v>142</v>
      </c>
    </row>
    <row r="1027" spans="2:21" ht="12" customHeight="1">
      <c r="B1027" s="33" t="s">
        <v>3073</v>
      </c>
      <c r="C1027" s="34" t="s">
        <v>3019</v>
      </c>
      <c r="D1027" s="35" t="s">
        <v>3074</v>
      </c>
      <c r="E1027" s="35" t="s">
        <v>3075</v>
      </c>
      <c r="F1027" s="36" t="s">
        <v>146</v>
      </c>
      <c r="G1027" s="34" t="s">
        <v>136</v>
      </c>
      <c r="H1027" s="35" t="s">
        <v>192</v>
      </c>
      <c r="I1027" s="37">
        <v>3.6528661616161493</v>
      </c>
      <c r="J1027" s="36" t="s">
        <v>147</v>
      </c>
      <c r="K1027" s="38">
        <v>86.1</v>
      </c>
      <c r="L1027" s="39">
        <v>10.4</v>
      </c>
      <c r="M1027" s="34" t="s">
        <v>147</v>
      </c>
      <c r="N1027" s="39">
        <v>19.600000000000001</v>
      </c>
      <c r="O1027" s="34" t="s">
        <v>147</v>
      </c>
      <c r="P1027" s="39">
        <v>46.3</v>
      </c>
      <c r="Q1027" s="34" t="s">
        <v>147</v>
      </c>
      <c r="R1027" s="39">
        <v>9.8000000000000007</v>
      </c>
      <c r="S1027" s="34" t="s">
        <v>147</v>
      </c>
      <c r="T1027" s="35" t="s">
        <v>148</v>
      </c>
      <c r="U1027" s="35" t="s">
        <v>142</v>
      </c>
    </row>
    <row r="1028" spans="2:21" ht="12" customHeight="1">
      <c r="B1028" s="33" t="s">
        <v>3076</v>
      </c>
      <c r="C1028" s="34" t="s">
        <v>3019</v>
      </c>
      <c r="D1028" s="35" t="s">
        <v>3077</v>
      </c>
      <c r="E1028" s="35" t="s">
        <v>3078</v>
      </c>
      <c r="F1028" s="36" t="s">
        <v>135</v>
      </c>
      <c r="G1028" s="34" t="s">
        <v>136</v>
      </c>
      <c r="H1028" s="35" t="s">
        <v>137</v>
      </c>
      <c r="I1028" s="37">
        <v>22.532439862542955</v>
      </c>
      <c r="J1028" s="36" t="s">
        <v>138</v>
      </c>
      <c r="K1028" s="38">
        <v>62.4</v>
      </c>
      <c r="L1028" s="39">
        <v>8.6999999999999993</v>
      </c>
      <c r="M1028" s="34" t="s">
        <v>138</v>
      </c>
      <c r="N1028" s="39">
        <v>20.9</v>
      </c>
      <c r="O1028" s="34" t="s">
        <v>147</v>
      </c>
      <c r="P1028" s="39">
        <v>30.5</v>
      </c>
      <c r="Q1028" s="34" t="s">
        <v>139</v>
      </c>
      <c r="R1028" s="39">
        <v>2.2999999999999998</v>
      </c>
      <c r="S1028" s="34" t="s">
        <v>147</v>
      </c>
      <c r="T1028" s="35" t="s">
        <v>148</v>
      </c>
      <c r="U1028" s="35" t="s">
        <v>142</v>
      </c>
    </row>
    <row r="1029" spans="2:21" ht="12" customHeight="1">
      <c r="B1029" s="33" t="s">
        <v>3079</v>
      </c>
      <c r="C1029" s="34" t="s">
        <v>3019</v>
      </c>
      <c r="D1029" s="35" t="s">
        <v>3080</v>
      </c>
      <c r="E1029" s="35" t="s">
        <v>3081</v>
      </c>
      <c r="F1029" s="36" t="s">
        <v>135</v>
      </c>
      <c r="G1029" s="34" t="s">
        <v>136</v>
      </c>
      <c r="H1029" s="35" t="s">
        <v>192</v>
      </c>
      <c r="I1029" s="37">
        <v>3.387297403619197</v>
      </c>
      <c r="J1029" s="36" t="s">
        <v>147</v>
      </c>
      <c r="K1029" s="38">
        <v>76.3</v>
      </c>
      <c r="L1029" s="39">
        <v>6.4</v>
      </c>
      <c r="M1029" s="34" t="s">
        <v>140</v>
      </c>
      <c r="N1029" s="39">
        <v>17.399999999999999</v>
      </c>
      <c r="O1029" s="34" t="s">
        <v>147</v>
      </c>
      <c r="P1029" s="39">
        <v>42</v>
      </c>
      <c r="Q1029" s="34" t="s">
        <v>147</v>
      </c>
      <c r="R1029" s="39">
        <v>10.5</v>
      </c>
      <c r="S1029" s="34" t="s">
        <v>138</v>
      </c>
      <c r="T1029" s="35" t="s">
        <v>170</v>
      </c>
      <c r="U1029" s="35" t="s">
        <v>142</v>
      </c>
    </row>
    <row r="1030" spans="2:21" ht="12" customHeight="1">
      <c r="B1030" s="33" t="s">
        <v>3082</v>
      </c>
      <c r="C1030" s="34" t="s">
        <v>3019</v>
      </c>
      <c r="D1030" s="35" t="s">
        <v>3083</v>
      </c>
      <c r="E1030" s="35" t="s">
        <v>3084</v>
      </c>
      <c r="F1030" s="36" t="s">
        <v>146</v>
      </c>
      <c r="G1030" s="34" t="s">
        <v>136</v>
      </c>
      <c r="H1030" s="35" t="s">
        <v>137</v>
      </c>
      <c r="I1030" s="37">
        <v>50.626144578313244</v>
      </c>
      <c r="J1030" s="36" t="s">
        <v>147</v>
      </c>
      <c r="K1030" s="38">
        <v>77.099999999999994</v>
      </c>
      <c r="L1030" s="39">
        <v>12.5</v>
      </c>
      <c r="M1030" s="34" t="s">
        <v>147</v>
      </c>
      <c r="N1030" s="39">
        <v>15.9</v>
      </c>
      <c r="O1030" s="34" t="s">
        <v>138</v>
      </c>
      <c r="P1030" s="39">
        <v>47.2</v>
      </c>
      <c r="Q1030" s="34" t="s">
        <v>147</v>
      </c>
      <c r="R1030" s="39">
        <v>1.5</v>
      </c>
      <c r="S1030" s="34" t="s">
        <v>138</v>
      </c>
      <c r="T1030" s="35" t="s">
        <v>170</v>
      </c>
      <c r="U1030" s="35" t="s">
        <v>142</v>
      </c>
    </row>
    <row r="1031" spans="2:21" ht="12" customHeight="1">
      <c r="B1031" s="33" t="s">
        <v>3085</v>
      </c>
      <c r="C1031" s="34" t="s">
        <v>3019</v>
      </c>
      <c r="D1031" s="35" t="s">
        <v>3086</v>
      </c>
      <c r="E1031" s="35" t="s">
        <v>3087</v>
      </c>
      <c r="F1031" s="36" t="s">
        <v>135</v>
      </c>
      <c r="G1031" s="34" t="s">
        <v>136</v>
      </c>
      <c r="H1031" s="35" t="s">
        <v>137</v>
      </c>
      <c r="I1031" s="37">
        <v>55.767154471544721</v>
      </c>
      <c r="J1031" s="36" t="s">
        <v>147</v>
      </c>
      <c r="K1031" s="38">
        <v>72.2</v>
      </c>
      <c r="L1031" s="39">
        <v>10.7</v>
      </c>
      <c r="M1031" s="34" t="s">
        <v>147</v>
      </c>
      <c r="N1031" s="39">
        <v>20.5</v>
      </c>
      <c r="O1031" s="34" t="s">
        <v>147</v>
      </c>
      <c r="P1031" s="39">
        <v>36.5</v>
      </c>
      <c r="Q1031" s="34" t="s">
        <v>138</v>
      </c>
      <c r="R1031" s="39">
        <v>4.5</v>
      </c>
      <c r="S1031" s="34" t="s">
        <v>147</v>
      </c>
      <c r="T1031" s="35" t="s">
        <v>148</v>
      </c>
      <c r="U1031" s="35" t="s">
        <v>177</v>
      </c>
    </row>
    <row r="1032" spans="2:21" ht="12" customHeight="1">
      <c r="B1032" s="33" t="s">
        <v>3088</v>
      </c>
      <c r="C1032" s="34" t="s">
        <v>3019</v>
      </c>
      <c r="D1032" s="35" t="s">
        <v>3089</v>
      </c>
      <c r="E1032" s="35" t="s">
        <v>3090</v>
      </c>
      <c r="F1032" s="36" t="s">
        <v>135</v>
      </c>
      <c r="G1032" s="34" t="s">
        <v>136</v>
      </c>
      <c r="H1032" s="35" t="s">
        <v>137</v>
      </c>
      <c r="I1032" s="37">
        <v>29.91776119402985</v>
      </c>
      <c r="J1032" s="36" t="s">
        <v>147</v>
      </c>
      <c r="K1032" s="38">
        <v>96.9</v>
      </c>
      <c r="L1032" s="39">
        <v>10.199999999999999</v>
      </c>
      <c r="M1032" s="34" t="s">
        <v>147</v>
      </c>
      <c r="N1032" s="39">
        <v>24.4</v>
      </c>
      <c r="O1032" s="34" t="s">
        <v>147</v>
      </c>
      <c r="P1032" s="39">
        <v>58.5</v>
      </c>
      <c r="Q1032" s="34" t="s">
        <v>147</v>
      </c>
      <c r="R1032" s="39">
        <v>3.8</v>
      </c>
      <c r="S1032" s="34" t="s">
        <v>147</v>
      </c>
      <c r="T1032" s="35" t="s">
        <v>148</v>
      </c>
      <c r="U1032" s="35" t="s">
        <v>142</v>
      </c>
    </row>
    <row r="1033" spans="2:21" ht="12" customHeight="1">
      <c r="B1033" s="33" t="s">
        <v>3091</v>
      </c>
      <c r="C1033" s="34" t="s">
        <v>3019</v>
      </c>
      <c r="D1033" s="35" t="s">
        <v>3092</v>
      </c>
      <c r="E1033" s="35" t="s">
        <v>3093</v>
      </c>
      <c r="F1033" s="36" t="s">
        <v>135</v>
      </c>
      <c r="G1033" s="34" t="s">
        <v>136</v>
      </c>
      <c r="H1033" s="35" t="s">
        <v>137</v>
      </c>
      <c r="I1033" s="37">
        <v>34.562140672782874</v>
      </c>
      <c r="J1033" s="36" t="s">
        <v>147</v>
      </c>
      <c r="K1033" s="38">
        <v>85.1</v>
      </c>
      <c r="L1033" s="39">
        <v>11.9</v>
      </c>
      <c r="M1033" s="34" t="s">
        <v>147</v>
      </c>
      <c r="N1033" s="39">
        <v>21.1</v>
      </c>
      <c r="O1033" s="34" t="s">
        <v>147</v>
      </c>
      <c r="P1033" s="39">
        <v>46.8</v>
      </c>
      <c r="Q1033" s="34" t="s">
        <v>147</v>
      </c>
      <c r="R1033" s="39">
        <v>5.3</v>
      </c>
      <c r="S1033" s="34" t="s">
        <v>147</v>
      </c>
      <c r="T1033" s="35" t="s">
        <v>148</v>
      </c>
      <c r="U1033" s="35" t="s">
        <v>142</v>
      </c>
    </row>
    <row r="1034" spans="2:21" ht="12" customHeight="1">
      <c r="B1034" s="33" t="s">
        <v>3094</v>
      </c>
      <c r="C1034" s="34" t="s">
        <v>3019</v>
      </c>
      <c r="D1034" s="35" t="s">
        <v>3095</v>
      </c>
      <c r="E1034" s="35" t="s">
        <v>3096</v>
      </c>
      <c r="F1034" s="36" t="s">
        <v>135</v>
      </c>
      <c r="G1034" s="34" t="s">
        <v>136</v>
      </c>
      <c r="H1034" s="35" t="s">
        <v>137</v>
      </c>
      <c r="I1034" s="37">
        <v>59.888921933085498</v>
      </c>
      <c r="J1034" s="36" t="s">
        <v>147</v>
      </c>
      <c r="K1034" s="38">
        <v>73.2</v>
      </c>
      <c r="L1034" s="39">
        <v>13.5</v>
      </c>
      <c r="M1034" s="34" t="s">
        <v>147</v>
      </c>
      <c r="N1034" s="39">
        <v>17.7</v>
      </c>
      <c r="O1034" s="34" t="s">
        <v>147</v>
      </c>
      <c r="P1034" s="39">
        <v>39.700000000000003</v>
      </c>
      <c r="Q1034" s="34" t="s">
        <v>138</v>
      </c>
      <c r="R1034" s="39">
        <v>2.2999999999999998</v>
      </c>
      <c r="S1034" s="34" t="s">
        <v>147</v>
      </c>
      <c r="T1034" s="35" t="s">
        <v>148</v>
      </c>
      <c r="U1034" s="35" t="s">
        <v>142</v>
      </c>
    </row>
    <row r="1035" spans="2:21" ht="12" customHeight="1">
      <c r="B1035" s="33" t="s">
        <v>3097</v>
      </c>
      <c r="C1035" s="34" t="s">
        <v>3019</v>
      </c>
      <c r="D1035" s="35" t="s">
        <v>3098</v>
      </c>
      <c r="E1035" s="35" t="s">
        <v>3099</v>
      </c>
      <c r="F1035" s="36" t="s">
        <v>135</v>
      </c>
      <c r="G1035" s="34" t="s">
        <v>136</v>
      </c>
      <c r="H1035" s="35" t="s">
        <v>137</v>
      </c>
      <c r="I1035" s="37">
        <v>20.388831168831167</v>
      </c>
      <c r="J1035" s="36" t="s">
        <v>138</v>
      </c>
      <c r="K1035" s="38">
        <v>67.7</v>
      </c>
      <c r="L1035" s="39">
        <v>9.3000000000000007</v>
      </c>
      <c r="M1035" s="34" t="s">
        <v>138</v>
      </c>
      <c r="N1035" s="39">
        <v>22.4</v>
      </c>
      <c r="O1035" s="34" t="s">
        <v>147</v>
      </c>
      <c r="P1035" s="39">
        <v>35.200000000000003</v>
      </c>
      <c r="Q1035" s="34" t="s">
        <v>138</v>
      </c>
      <c r="R1035" s="39">
        <v>0.8</v>
      </c>
      <c r="S1035" s="34" t="s">
        <v>147</v>
      </c>
      <c r="T1035" s="35" t="s">
        <v>148</v>
      </c>
      <c r="U1035" s="35" t="s">
        <v>142</v>
      </c>
    </row>
    <row r="1036" spans="2:21" ht="12" customHeight="1">
      <c r="B1036" s="33" t="s">
        <v>3100</v>
      </c>
      <c r="C1036" s="34" t="s">
        <v>3019</v>
      </c>
      <c r="D1036" s="35" t="s">
        <v>3101</v>
      </c>
      <c r="E1036" s="35" t="s">
        <v>3102</v>
      </c>
      <c r="F1036" s="36" t="s">
        <v>135</v>
      </c>
      <c r="G1036" s="34" t="s">
        <v>136</v>
      </c>
      <c r="H1036" s="35" t="s">
        <v>192</v>
      </c>
      <c r="I1036" s="37">
        <v>3.298306623931623</v>
      </c>
      <c r="J1036" s="36" t="s">
        <v>138</v>
      </c>
      <c r="K1036" s="38">
        <v>67.900000000000006</v>
      </c>
      <c r="L1036" s="39">
        <v>10.1</v>
      </c>
      <c r="M1036" s="34" t="s">
        <v>138</v>
      </c>
      <c r="N1036" s="39">
        <v>18.8</v>
      </c>
      <c r="O1036" s="34" t="s">
        <v>147</v>
      </c>
      <c r="P1036" s="39">
        <v>34.5</v>
      </c>
      <c r="Q1036" s="34" t="s">
        <v>138</v>
      </c>
      <c r="R1036" s="39">
        <v>4.5</v>
      </c>
      <c r="S1036" s="34" t="s">
        <v>139</v>
      </c>
      <c r="T1036" s="35" t="s">
        <v>141</v>
      </c>
      <c r="U1036" s="35" t="s">
        <v>142</v>
      </c>
    </row>
    <row r="1037" spans="2:21" ht="12" customHeight="1">
      <c r="B1037" s="33" t="s">
        <v>3103</v>
      </c>
      <c r="C1037" s="34" t="s">
        <v>3019</v>
      </c>
      <c r="D1037" s="35" t="s">
        <v>3104</v>
      </c>
      <c r="E1037" s="35" t="s">
        <v>3105</v>
      </c>
      <c r="F1037" s="36" t="s">
        <v>135</v>
      </c>
      <c r="G1037" s="34" t="s">
        <v>136</v>
      </c>
      <c r="H1037" s="35" t="s">
        <v>137</v>
      </c>
      <c r="I1037" s="37">
        <v>27.489950124688278</v>
      </c>
      <c r="J1037" s="36" t="s">
        <v>147</v>
      </c>
      <c r="K1037" s="38">
        <v>87.1</v>
      </c>
      <c r="L1037" s="39">
        <v>11</v>
      </c>
      <c r="M1037" s="34" t="s">
        <v>147</v>
      </c>
      <c r="N1037" s="39">
        <v>21.6</v>
      </c>
      <c r="O1037" s="34" t="s">
        <v>147</v>
      </c>
      <c r="P1037" s="39">
        <v>51.5</v>
      </c>
      <c r="Q1037" s="34" t="s">
        <v>147</v>
      </c>
      <c r="R1037" s="39">
        <v>3</v>
      </c>
      <c r="S1037" s="34" t="s">
        <v>147</v>
      </c>
      <c r="T1037" s="35" t="s">
        <v>148</v>
      </c>
      <c r="U1037" s="35" t="s">
        <v>142</v>
      </c>
    </row>
    <row r="1038" spans="2:21" ht="12" customHeight="1">
      <c r="B1038" s="33" t="s">
        <v>3106</v>
      </c>
      <c r="C1038" s="34" t="s">
        <v>3019</v>
      </c>
      <c r="D1038" s="35" t="s">
        <v>3107</v>
      </c>
      <c r="E1038" s="35" t="s">
        <v>3108</v>
      </c>
      <c r="F1038" s="36" t="s">
        <v>146</v>
      </c>
      <c r="G1038" s="34" t="s">
        <v>136</v>
      </c>
      <c r="H1038" s="35" t="s">
        <v>137</v>
      </c>
      <c r="I1038" s="37">
        <v>56.71472324723247</v>
      </c>
      <c r="J1038" s="36" t="s">
        <v>147</v>
      </c>
      <c r="K1038" s="38">
        <v>87.3</v>
      </c>
      <c r="L1038" s="39">
        <v>11.6</v>
      </c>
      <c r="M1038" s="34" t="s">
        <v>147</v>
      </c>
      <c r="N1038" s="39">
        <v>19.600000000000001</v>
      </c>
      <c r="O1038" s="34" t="s">
        <v>147</v>
      </c>
      <c r="P1038" s="39">
        <v>50.1</v>
      </c>
      <c r="Q1038" s="34" t="s">
        <v>147</v>
      </c>
      <c r="R1038" s="39">
        <v>6</v>
      </c>
      <c r="S1038" s="34" t="s">
        <v>138</v>
      </c>
      <c r="T1038" s="35" t="s">
        <v>148</v>
      </c>
      <c r="U1038" s="35" t="s">
        <v>142</v>
      </c>
    </row>
    <row r="1039" spans="2:21" ht="12" customHeight="1">
      <c r="B1039" s="33" t="s">
        <v>3109</v>
      </c>
      <c r="C1039" s="34" t="s">
        <v>3019</v>
      </c>
      <c r="D1039" s="35" t="s">
        <v>3110</v>
      </c>
      <c r="E1039" s="35" t="s">
        <v>3111</v>
      </c>
      <c r="F1039" s="36" t="s">
        <v>135</v>
      </c>
      <c r="G1039" s="34" t="s">
        <v>136</v>
      </c>
      <c r="H1039" s="35" t="s">
        <v>192</v>
      </c>
      <c r="I1039" s="37">
        <v>3.3959846547314569</v>
      </c>
      <c r="J1039" s="36" t="s">
        <v>138</v>
      </c>
      <c r="K1039" s="38">
        <v>61.2</v>
      </c>
      <c r="L1039" s="39">
        <v>8.5</v>
      </c>
      <c r="M1039" s="34" t="s">
        <v>138</v>
      </c>
      <c r="N1039" s="39">
        <v>18.2</v>
      </c>
      <c r="O1039" s="34" t="s">
        <v>147</v>
      </c>
      <c r="P1039" s="39">
        <v>31.5</v>
      </c>
      <c r="Q1039" s="34" t="s">
        <v>139</v>
      </c>
      <c r="R1039" s="39">
        <v>3</v>
      </c>
      <c r="S1039" s="34" t="s">
        <v>138</v>
      </c>
      <c r="T1039" s="35" t="s">
        <v>148</v>
      </c>
      <c r="U1039" s="35" t="s">
        <v>142</v>
      </c>
    </row>
    <row r="1040" spans="2:21" ht="12" customHeight="1">
      <c r="B1040" s="35" t="s">
        <v>3112</v>
      </c>
      <c r="C1040" s="34" t="s">
        <v>3019</v>
      </c>
      <c r="D1040" s="35" t="s">
        <v>3113</v>
      </c>
      <c r="E1040" s="35" t="s">
        <v>3114</v>
      </c>
      <c r="F1040" s="34" t="s">
        <v>146</v>
      </c>
      <c r="G1040" s="34" t="s">
        <v>194</v>
      </c>
      <c r="H1040" s="35" t="s">
        <v>195</v>
      </c>
      <c r="I1040" s="37">
        <v>3.1778979999999999</v>
      </c>
      <c r="J1040" s="34" t="s">
        <v>138</v>
      </c>
      <c r="K1040" s="39">
        <v>62.7</v>
      </c>
      <c r="L1040" s="39">
        <v>8.6999999999999993</v>
      </c>
      <c r="M1040" s="34" t="s">
        <v>138</v>
      </c>
      <c r="N1040" s="39">
        <v>14.6</v>
      </c>
      <c r="O1040" s="34" t="s">
        <v>138</v>
      </c>
      <c r="P1040" s="39">
        <v>34.4</v>
      </c>
      <c r="Q1040" s="34" t="s">
        <v>138</v>
      </c>
      <c r="R1040" s="34">
        <v>5</v>
      </c>
      <c r="S1040" s="34" t="s">
        <v>138</v>
      </c>
      <c r="T1040" s="35" t="s">
        <v>170</v>
      </c>
      <c r="U1040" s="35" t="s">
        <v>142</v>
      </c>
    </row>
    <row r="1041" spans="2:21" ht="12" customHeight="1">
      <c r="B1041" s="35" t="s">
        <v>3115</v>
      </c>
      <c r="C1041" s="34" t="s">
        <v>3019</v>
      </c>
      <c r="D1041" s="35" t="s">
        <v>3116</v>
      </c>
      <c r="E1041" s="35" t="s">
        <v>3117</v>
      </c>
      <c r="F1041" s="34" t="s">
        <v>146</v>
      </c>
      <c r="G1041" s="34" t="s">
        <v>194</v>
      </c>
      <c r="H1041" s="35" t="s">
        <v>195</v>
      </c>
      <c r="I1041" s="37">
        <v>2.688555</v>
      </c>
      <c r="J1041" s="34" t="s">
        <v>138</v>
      </c>
      <c r="K1041" s="39">
        <v>62</v>
      </c>
      <c r="L1041" s="39">
        <v>8.5</v>
      </c>
      <c r="M1041" s="34" t="s">
        <v>138</v>
      </c>
      <c r="N1041" s="39">
        <v>12.1</v>
      </c>
      <c r="O1041" s="34" t="s">
        <v>139</v>
      </c>
      <c r="P1041" s="39">
        <v>35.4</v>
      </c>
      <c r="Q1041" s="34" t="s">
        <v>138</v>
      </c>
      <c r="R1041" s="34">
        <v>6</v>
      </c>
      <c r="S1041" s="34" t="s">
        <v>138</v>
      </c>
      <c r="T1041" s="35" t="s">
        <v>148</v>
      </c>
      <c r="U1041" s="35" t="s">
        <v>142</v>
      </c>
    </row>
    <row r="1042" spans="2:21" ht="12" customHeight="1">
      <c r="B1042" s="35" t="s">
        <v>3118</v>
      </c>
      <c r="C1042" s="34" t="s">
        <v>3019</v>
      </c>
      <c r="D1042" s="35" t="s">
        <v>3119</v>
      </c>
      <c r="E1042" s="35" t="s">
        <v>3120</v>
      </c>
      <c r="F1042" s="34" t="s">
        <v>135</v>
      </c>
      <c r="G1042" s="34" t="s">
        <v>194</v>
      </c>
      <c r="H1042" s="35" t="s">
        <v>195</v>
      </c>
      <c r="I1042" s="37">
        <v>2.162401</v>
      </c>
      <c r="J1042" s="34" t="s">
        <v>139</v>
      </c>
      <c r="K1042" s="39">
        <v>46.5</v>
      </c>
      <c r="L1042" s="39">
        <v>7.1</v>
      </c>
      <c r="M1042" s="34" t="s">
        <v>139</v>
      </c>
      <c r="N1042" s="39">
        <v>11.9</v>
      </c>
      <c r="O1042" s="34" t="s">
        <v>139</v>
      </c>
      <c r="P1042" s="39">
        <v>26.5</v>
      </c>
      <c r="Q1042" s="34" t="s">
        <v>139</v>
      </c>
      <c r="R1042" s="34">
        <v>1</v>
      </c>
      <c r="S1042" s="34" t="s">
        <v>138</v>
      </c>
      <c r="T1042" s="35" t="s">
        <v>148</v>
      </c>
      <c r="U1042" s="35" t="s">
        <v>313</v>
      </c>
    </row>
    <row r="1043" spans="2:21" ht="12" customHeight="1">
      <c r="B1043" s="35" t="s">
        <v>3121</v>
      </c>
      <c r="C1043" s="34" t="s">
        <v>3019</v>
      </c>
      <c r="D1043" s="35" t="s">
        <v>3122</v>
      </c>
      <c r="E1043" s="35" t="s">
        <v>3123</v>
      </c>
      <c r="F1043" s="34" t="s">
        <v>146</v>
      </c>
      <c r="G1043" s="34" t="s">
        <v>194</v>
      </c>
      <c r="H1043" s="35" t="s">
        <v>195</v>
      </c>
      <c r="I1043" s="37">
        <v>3.3882439999999998</v>
      </c>
      <c r="J1043" s="34" t="s">
        <v>147</v>
      </c>
      <c r="K1043" s="39">
        <v>76.400000000000006</v>
      </c>
      <c r="L1043" s="39">
        <v>10.9</v>
      </c>
      <c r="M1043" s="34" t="s">
        <v>147</v>
      </c>
      <c r="N1043" s="39">
        <v>14.9</v>
      </c>
      <c r="O1043" s="34" t="s">
        <v>138</v>
      </c>
      <c r="P1043" s="39">
        <v>47.6</v>
      </c>
      <c r="Q1043" s="34" t="s">
        <v>147</v>
      </c>
      <c r="R1043" s="34">
        <v>3</v>
      </c>
      <c r="S1043" s="34" t="s">
        <v>147</v>
      </c>
      <c r="T1043" s="35" t="s">
        <v>148</v>
      </c>
      <c r="U1043" s="35" t="s">
        <v>142</v>
      </c>
    </row>
    <row r="1044" spans="2:21" ht="12" customHeight="1">
      <c r="B1044" s="33" t="s">
        <v>3124</v>
      </c>
      <c r="C1044" s="34" t="s">
        <v>3019</v>
      </c>
      <c r="D1044" s="35" t="s">
        <v>3125</v>
      </c>
      <c r="E1044" s="35" t="s">
        <v>3126</v>
      </c>
      <c r="F1044" s="36" t="s">
        <v>146</v>
      </c>
      <c r="G1044" s="34" t="s">
        <v>136</v>
      </c>
      <c r="H1044" s="35" t="s">
        <v>192</v>
      </c>
      <c r="I1044" s="37">
        <v>3.4120212765957447</v>
      </c>
      <c r="J1044" s="36" t="s">
        <v>138</v>
      </c>
      <c r="K1044" s="38">
        <v>65.900000000000006</v>
      </c>
      <c r="L1044" s="39">
        <v>13.7</v>
      </c>
      <c r="M1044" s="34" t="s">
        <v>147</v>
      </c>
      <c r="N1044" s="39">
        <v>19.600000000000001</v>
      </c>
      <c r="O1044" s="34" t="s">
        <v>147</v>
      </c>
      <c r="P1044" s="39">
        <v>32.6</v>
      </c>
      <c r="Q1044" s="34" t="s">
        <v>138</v>
      </c>
      <c r="R1044" s="39">
        <v>0</v>
      </c>
      <c r="S1044" s="34" t="s">
        <v>138</v>
      </c>
      <c r="T1044" s="35" t="s">
        <v>148</v>
      </c>
      <c r="U1044" s="35" t="s">
        <v>142</v>
      </c>
    </row>
    <row r="1045" spans="2:21" ht="12" customHeight="1">
      <c r="B1045" s="35" t="s">
        <v>3124</v>
      </c>
      <c r="C1045" s="34" t="s">
        <v>3019</v>
      </c>
      <c r="D1045" s="35" t="s">
        <v>3125</v>
      </c>
      <c r="E1045" s="35" t="s">
        <v>3126</v>
      </c>
      <c r="F1045" s="34" t="s">
        <v>146</v>
      </c>
      <c r="G1045" s="34" t="s">
        <v>194</v>
      </c>
      <c r="H1045" s="35" t="s">
        <v>195</v>
      </c>
      <c r="I1045" s="37">
        <v>3.1737489999999999</v>
      </c>
      <c r="J1045" s="34" t="s">
        <v>147</v>
      </c>
      <c r="K1045" s="39">
        <v>81</v>
      </c>
      <c r="L1045" s="39">
        <v>13.6</v>
      </c>
      <c r="M1045" s="34" t="s">
        <v>147</v>
      </c>
      <c r="N1045" s="39">
        <v>17.3</v>
      </c>
      <c r="O1045" s="34" t="s">
        <v>138</v>
      </c>
      <c r="P1045" s="39">
        <v>50.1</v>
      </c>
      <c r="Q1045" s="34" t="s">
        <v>147</v>
      </c>
      <c r="R1045" s="34">
        <v>0</v>
      </c>
      <c r="S1045" s="34" t="s">
        <v>147</v>
      </c>
      <c r="T1045" s="35" t="s">
        <v>148</v>
      </c>
      <c r="U1045" s="35" t="s">
        <v>142</v>
      </c>
    </row>
    <row r="1046" spans="2:21" ht="12" customHeight="1">
      <c r="B1046" s="33" t="s">
        <v>3127</v>
      </c>
      <c r="C1046" s="34" t="s">
        <v>3128</v>
      </c>
      <c r="D1046" s="35" t="s">
        <v>3129</v>
      </c>
      <c r="E1046" s="35" t="s">
        <v>3130</v>
      </c>
      <c r="F1046" s="36" t="s">
        <v>671</v>
      </c>
      <c r="G1046" s="34" t="s">
        <v>136</v>
      </c>
      <c r="H1046" s="35" t="s">
        <v>155</v>
      </c>
      <c r="I1046" s="37">
        <v>58.186377952755905</v>
      </c>
      <c r="J1046" s="36" t="s">
        <v>147</v>
      </c>
      <c r="K1046" s="38">
        <v>69.5</v>
      </c>
      <c r="L1046" s="39">
        <v>6</v>
      </c>
      <c r="M1046" s="34" t="s">
        <v>140</v>
      </c>
      <c r="N1046" s="39">
        <v>14.2</v>
      </c>
      <c r="O1046" s="34" t="s">
        <v>138</v>
      </c>
      <c r="P1046" s="39">
        <v>41.8</v>
      </c>
      <c r="Q1046" s="34" t="s">
        <v>147</v>
      </c>
      <c r="R1046" s="39">
        <v>7.5</v>
      </c>
      <c r="S1046" s="34" t="s">
        <v>139</v>
      </c>
      <c r="T1046" s="35" t="s">
        <v>199</v>
      </c>
      <c r="U1046" s="35" t="s">
        <v>142</v>
      </c>
    </row>
    <row r="1047" spans="2:21" ht="12" customHeight="1">
      <c r="B1047" s="33" t="s">
        <v>3131</v>
      </c>
      <c r="C1047" s="34" t="s">
        <v>3128</v>
      </c>
      <c r="D1047" s="35" t="s">
        <v>3132</v>
      </c>
      <c r="E1047" s="35" t="s">
        <v>3133</v>
      </c>
      <c r="F1047" s="36" t="s">
        <v>671</v>
      </c>
      <c r="G1047" s="34" t="s">
        <v>136</v>
      </c>
      <c r="H1047" s="35" t="s">
        <v>155</v>
      </c>
      <c r="I1047" s="37">
        <v>60.785658914728678</v>
      </c>
      <c r="J1047" s="36" t="s">
        <v>138</v>
      </c>
      <c r="K1047" s="38">
        <v>67.2</v>
      </c>
      <c r="L1047" s="39">
        <v>9.1999999999999993</v>
      </c>
      <c r="M1047" s="34" t="s">
        <v>138</v>
      </c>
      <c r="N1047" s="39">
        <v>15.7</v>
      </c>
      <c r="O1047" s="34" t="s">
        <v>138</v>
      </c>
      <c r="P1047" s="39">
        <v>41.5</v>
      </c>
      <c r="Q1047" s="34" t="s">
        <v>147</v>
      </c>
      <c r="R1047" s="39">
        <v>0.8</v>
      </c>
      <c r="S1047" s="34" t="s">
        <v>140</v>
      </c>
      <c r="T1047" s="35" t="s">
        <v>141</v>
      </c>
      <c r="U1047" s="35" t="s">
        <v>142</v>
      </c>
    </row>
    <row r="1048" spans="2:21" ht="12" customHeight="1">
      <c r="B1048" s="33" t="s">
        <v>3134</v>
      </c>
      <c r="C1048" s="34" t="s">
        <v>3128</v>
      </c>
      <c r="D1048" s="35" t="s">
        <v>3135</v>
      </c>
      <c r="E1048" s="35" t="s">
        <v>3136</v>
      </c>
      <c r="F1048" s="36" t="s">
        <v>146</v>
      </c>
      <c r="G1048" s="34" t="s">
        <v>136</v>
      </c>
      <c r="H1048" s="35" t="s">
        <v>155</v>
      </c>
      <c r="I1048" s="37">
        <v>58.004464285714285</v>
      </c>
      <c r="J1048" s="36" t="s">
        <v>138</v>
      </c>
      <c r="K1048" s="38">
        <v>55.3</v>
      </c>
      <c r="L1048" s="39">
        <v>6.6</v>
      </c>
      <c r="M1048" s="34" t="s">
        <v>139</v>
      </c>
      <c r="N1048" s="39">
        <v>14.4</v>
      </c>
      <c r="O1048" s="34" t="s">
        <v>138</v>
      </c>
      <c r="P1048" s="39">
        <v>32.799999999999997</v>
      </c>
      <c r="Q1048" s="34" t="s">
        <v>138</v>
      </c>
      <c r="R1048" s="39">
        <v>1.5</v>
      </c>
      <c r="S1048" s="34" t="s">
        <v>138</v>
      </c>
      <c r="T1048" s="35" t="s">
        <v>170</v>
      </c>
      <c r="U1048" s="35" t="s">
        <v>142</v>
      </c>
    </row>
    <row r="1049" spans="2:21" ht="12" customHeight="1">
      <c r="B1049" s="33" t="s">
        <v>3137</v>
      </c>
      <c r="C1049" s="34" t="s">
        <v>3128</v>
      </c>
      <c r="D1049" s="35" t="s">
        <v>3138</v>
      </c>
      <c r="E1049" s="35" t="s">
        <v>3139</v>
      </c>
      <c r="F1049" s="36" t="s">
        <v>671</v>
      </c>
      <c r="G1049" s="34" t="s">
        <v>136</v>
      </c>
      <c r="H1049" s="35" t="s">
        <v>155</v>
      </c>
      <c r="I1049" s="37">
        <v>64.080366300366308</v>
      </c>
      <c r="J1049" s="36" t="s">
        <v>147</v>
      </c>
      <c r="K1049" s="38">
        <v>77.599999999999994</v>
      </c>
      <c r="L1049" s="39">
        <v>5.2</v>
      </c>
      <c r="M1049" s="34" t="s">
        <v>140</v>
      </c>
      <c r="N1049" s="39">
        <v>16.399999999999999</v>
      </c>
      <c r="O1049" s="34" t="s">
        <v>138</v>
      </c>
      <c r="P1049" s="39">
        <v>47.7</v>
      </c>
      <c r="Q1049" s="34" t="s">
        <v>147</v>
      </c>
      <c r="R1049" s="39">
        <v>8.3000000000000007</v>
      </c>
      <c r="S1049" s="34" t="s">
        <v>159</v>
      </c>
      <c r="T1049" s="35" t="s">
        <v>170</v>
      </c>
      <c r="U1049" s="35" t="s">
        <v>699</v>
      </c>
    </row>
    <row r="1050" spans="2:21" ht="12" customHeight="1">
      <c r="B1050" s="33" t="s">
        <v>3140</v>
      </c>
      <c r="C1050" s="34" t="s">
        <v>3128</v>
      </c>
      <c r="D1050" s="35" t="s">
        <v>3141</v>
      </c>
      <c r="E1050" s="35" t="s">
        <v>3142</v>
      </c>
      <c r="F1050" s="36" t="s">
        <v>671</v>
      </c>
      <c r="G1050" s="34" t="s">
        <v>136</v>
      </c>
      <c r="H1050" s="35" t="s">
        <v>155</v>
      </c>
      <c r="I1050" s="37">
        <v>63.047740863787375</v>
      </c>
      <c r="J1050" s="36" t="s">
        <v>147</v>
      </c>
      <c r="K1050" s="38">
        <v>95</v>
      </c>
      <c r="L1050" s="39">
        <v>9.9</v>
      </c>
      <c r="M1050" s="34" t="s">
        <v>138</v>
      </c>
      <c r="N1050" s="39">
        <v>22.5</v>
      </c>
      <c r="O1050" s="34" t="s">
        <v>147</v>
      </c>
      <c r="P1050" s="39">
        <v>51.3</v>
      </c>
      <c r="Q1050" s="34" t="s">
        <v>147</v>
      </c>
      <c r="R1050" s="39">
        <v>11.3</v>
      </c>
      <c r="S1050" s="34" t="s">
        <v>138</v>
      </c>
      <c r="T1050" s="35" t="s">
        <v>148</v>
      </c>
      <c r="U1050" s="35" t="s">
        <v>177</v>
      </c>
    </row>
    <row r="1051" spans="2:21" ht="12" customHeight="1">
      <c r="B1051" s="33" t="s">
        <v>3143</v>
      </c>
      <c r="C1051" s="34" t="s">
        <v>3128</v>
      </c>
      <c r="D1051" s="35" t="s">
        <v>3144</v>
      </c>
      <c r="E1051" s="35" t="s">
        <v>3145</v>
      </c>
      <c r="F1051" s="36" t="s">
        <v>671</v>
      </c>
      <c r="G1051" s="34" t="s">
        <v>136</v>
      </c>
      <c r="H1051" s="35" t="s">
        <v>137</v>
      </c>
      <c r="I1051" s="37">
        <v>59.98866359447004</v>
      </c>
      <c r="J1051" s="36" t="s">
        <v>147</v>
      </c>
      <c r="K1051" s="38">
        <v>76.2</v>
      </c>
      <c r="L1051" s="39">
        <v>11.6</v>
      </c>
      <c r="M1051" s="34" t="s">
        <v>147</v>
      </c>
      <c r="N1051" s="39">
        <v>16</v>
      </c>
      <c r="O1051" s="34" t="s">
        <v>138</v>
      </c>
      <c r="P1051" s="39">
        <v>43.3</v>
      </c>
      <c r="Q1051" s="34" t="s">
        <v>147</v>
      </c>
      <c r="R1051" s="39">
        <v>5.3</v>
      </c>
      <c r="S1051" s="34" t="s">
        <v>139</v>
      </c>
      <c r="T1051" s="35" t="s">
        <v>141</v>
      </c>
      <c r="U1051" s="35" t="s">
        <v>699</v>
      </c>
    </row>
    <row r="1052" spans="2:21" ht="12" customHeight="1">
      <c r="B1052" s="33" t="s">
        <v>3146</v>
      </c>
      <c r="C1052" s="34" t="s">
        <v>3128</v>
      </c>
      <c r="D1052" s="35" t="s">
        <v>3147</v>
      </c>
      <c r="E1052" s="35" t="s">
        <v>3148</v>
      </c>
      <c r="F1052" s="36" t="s">
        <v>671</v>
      </c>
      <c r="G1052" s="34" t="s">
        <v>136</v>
      </c>
      <c r="H1052" s="35" t="s">
        <v>155</v>
      </c>
      <c r="I1052" s="37">
        <v>61.175824175824175</v>
      </c>
      <c r="J1052" s="36" t="s">
        <v>138</v>
      </c>
      <c r="K1052" s="38">
        <v>57.4</v>
      </c>
      <c r="L1052" s="39">
        <v>11</v>
      </c>
      <c r="M1052" s="34" t="s">
        <v>147</v>
      </c>
      <c r="N1052" s="39">
        <v>15.8</v>
      </c>
      <c r="O1052" s="34" t="s">
        <v>138</v>
      </c>
      <c r="P1052" s="39">
        <v>30.6</v>
      </c>
      <c r="Q1052" s="34" t="s">
        <v>139</v>
      </c>
      <c r="R1052" s="39">
        <v>0</v>
      </c>
      <c r="S1052" s="34" t="s">
        <v>138</v>
      </c>
      <c r="T1052" s="35" t="s">
        <v>148</v>
      </c>
      <c r="U1052" s="35" t="s">
        <v>142</v>
      </c>
    </row>
    <row r="1053" spans="2:21" ht="12" customHeight="1">
      <c r="B1053" s="33" t="s">
        <v>3149</v>
      </c>
      <c r="C1053" s="34" t="s">
        <v>3128</v>
      </c>
      <c r="D1053" s="35" t="s">
        <v>3150</v>
      </c>
      <c r="E1053" s="35" t="s">
        <v>3151</v>
      </c>
      <c r="F1053" s="36" t="s">
        <v>146</v>
      </c>
      <c r="G1053" s="34" t="s">
        <v>136</v>
      </c>
      <c r="H1053" s="35" t="s">
        <v>155</v>
      </c>
      <c r="I1053" s="37">
        <v>56.857741935483865</v>
      </c>
      <c r="J1053" s="36" t="s">
        <v>147</v>
      </c>
      <c r="K1053" s="38">
        <v>90.1</v>
      </c>
      <c r="L1053" s="39">
        <v>8.9</v>
      </c>
      <c r="M1053" s="34" t="s">
        <v>138</v>
      </c>
      <c r="N1053" s="39">
        <v>22.8</v>
      </c>
      <c r="O1053" s="34" t="s">
        <v>147</v>
      </c>
      <c r="P1053" s="39">
        <v>53.9</v>
      </c>
      <c r="Q1053" s="34" t="s">
        <v>147</v>
      </c>
      <c r="R1053" s="39">
        <v>4.5</v>
      </c>
      <c r="S1053" s="34" t="s">
        <v>140</v>
      </c>
      <c r="T1053" s="35" t="s">
        <v>141</v>
      </c>
      <c r="U1053" s="35" t="s">
        <v>142</v>
      </c>
    </row>
    <row r="1054" spans="2:21" ht="12" customHeight="1">
      <c r="B1054" s="33" t="s">
        <v>3152</v>
      </c>
      <c r="C1054" s="34" t="s">
        <v>3128</v>
      </c>
      <c r="D1054" s="35" t="s">
        <v>3153</v>
      </c>
      <c r="E1054" s="35" t="s">
        <v>3154</v>
      </c>
      <c r="F1054" s="36" t="s">
        <v>671</v>
      </c>
      <c r="G1054" s="34" t="s">
        <v>136</v>
      </c>
      <c r="H1054" s="35" t="s">
        <v>155</v>
      </c>
      <c r="I1054" s="37">
        <v>62.112468619246869</v>
      </c>
      <c r="J1054" s="36" t="s">
        <v>138</v>
      </c>
      <c r="K1054" s="38">
        <v>66.8</v>
      </c>
      <c r="L1054" s="39">
        <v>6.9</v>
      </c>
      <c r="M1054" s="34" t="s">
        <v>139</v>
      </c>
      <c r="N1054" s="39">
        <v>17.399999999999999</v>
      </c>
      <c r="O1054" s="34" t="s">
        <v>147</v>
      </c>
      <c r="P1054" s="39">
        <v>39.5</v>
      </c>
      <c r="Q1054" s="34" t="s">
        <v>138</v>
      </c>
      <c r="R1054" s="39">
        <v>3</v>
      </c>
      <c r="S1054" s="34" t="s">
        <v>138</v>
      </c>
      <c r="T1054" s="35" t="s">
        <v>148</v>
      </c>
      <c r="U1054" s="35" t="s">
        <v>142</v>
      </c>
    </row>
    <row r="1055" spans="2:21" ht="12" customHeight="1">
      <c r="B1055" s="33" t="s">
        <v>3155</v>
      </c>
      <c r="C1055" s="34" t="s">
        <v>3128</v>
      </c>
      <c r="D1055" s="35" t="s">
        <v>3156</v>
      </c>
      <c r="E1055" s="35" t="s">
        <v>3157</v>
      </c>
      <c r="F1055" s="36" t="s">
        <v>671</v>
      </c>
      <c r="G1055" s="34" t="s">
        <v>136</v>
      </c>
      <c r="H1055" s="35" t="s">
        <v>155</v>
      </c>
      <c r="I1055" s="37">
        <v>59.847411944869833</v>
      </c>
      <c r="J1055" s="36" t="s">
        <v>147</v>
      </c>
      <c r="K1055" s="38">
        <v>69.3</v>
      </c>
      <c r="L1055" s="39">
        <v>9.4</v>
      </c>
      <c r="M1055" s="34" t="s">
        <v>138</v>
      </c>
      <c r="N1055" s="39">
        <v>15.5</v>
      </c>
      <c r="O1055" s="34" t="s">
        <v>138</v>
      </c>
      <c r="P1055" s="39">
        <v>41.4</v>
      </c>
      <c r="Q1055" s="34" t="s">
        <v>147</v>
      </c>
      <c r="R1055" s="39">
        <v>3</v>
      </c>
      <c r="S1055" s="34" t="s">
        <v>140</v>
      </c>
      <c r="T1055" s="35" t="s">
        <v>141</v>
      </c>
      <c r="U1055" s="35" t="s">
        <v>193</v>
      </c>
    </row>
    <row r="1056" spans="2:21" ht="12" customHeight="1">
      <c r="B1056" s="33" t="s">
        <v>3158</v>
      </c>
      <c r="C1056" s="34" t="s">
        <v>3128</v>
      </c>
      <c r="D1056" s="35" t="s">
        <v>3159</v>
      </c>
      <c r="E1056" s="35" t="s">
        <v>3160</v>
      </c>
      <c r="F1056" s="36" t="s">
        <v>671</v>
      </c>
      <c r="G1056" s="34" t="s">
        <v>136</v>
      </c>
      <c r="H1056" s="35" t="s">
        <v>155</v>
      </c>
      <c r="I1056" s="37">
        <v>65.311780821917807</v>
      </c>
      <c r="J1056" s="36" t="s">
        <v>147</v>
      </c>
      <c r="K1056" s="38">
        <v>83.4</v>
      </c>
      <c r="L1056" s="39">
        <v>7.1</v>
      </c>
      <c r="M1056" s="34" t="s">
        <v>139</v>
      </c>
      <c r="N1056" s="39">
        <v>18.399999999999999</v>
      </c>
      <c r="O1056" s="34" t="s">
        <v>147</v>
      </c>
      <c r="P1056" s="39">
        <v>52.6</v>
      </c>
      <c r="Q1056" s="34" t="s">
        <v>147</v>
      </c>
      <c r="R1056" s="39">
        <v>5.3</v>
      </c>
      <c r="S1056" s="34" t="s">
        <v>139</v>
      </c>
      <c r="T1056" s="35" t="s">
        <v>141</v>
      </c>
      <c r="U1056" s="35" t="s">
        <v>142</v>
      </c>
    </row>
    <row r="1057" spans="2:21" ht="12" customHeight="1">
      <c r="B1057" s="33" t="s">
        <v>3161</v>
      </c>
      <c r="C1057" s="34" t="s">
        <v>3128</v>
      </c>
      <c r="D1057" s="35" t="s">
        <v>3162</v>
      </c>
      <c r="E1057" s="35" t="s">
        <v>3163</v>
      </c>
      <c r="F1057" s="36" t="s">
        <v>671</v>
      </c>
      <c r="G1057" s="34" t="s">
        <v>136</v>
      </c>
      <c r="H1057" s="35" t="s">
        <v>155</v>
      </c>
      <c r="I1057" s="37">
        <v>59.632871287128715</v>
      </c>
      <c r="J1057" s="36" t="s">
        <v>147</v>
      </c>
      <c r="K1057" s="38">
        <v>68.2</v>
      </c>
      <c r="L1057" s="39">
        <v>9.4</v>
      </c>
      <c r="M1057" s="34" t="s">
        <v>138</v>
      </c>
      <c r="N1057" s="39">
        <v>19.100000000000001</v>
      </c>
      <c r="O1057" s="34" t="s">
        <v>147</v>
      </c>
      <c r="P1057" s="39">
        <v>32.9</v>
      </c>
      <c r="Q1057" s="34" t="s">
        <v>138</v>
      </c>
      <c r="R1057" s="39">
        <v>6.8</v>
      </c>
      <c r="S1057" s="34" t="s">
        <v>138</v>
      </c>
      <c r="T1057" s="35" t="s">
        <v>170</v>
      </c>
      <c r="U1057" s="35" t="s">
        <v>142</v>
      </c>
    </row>
    <row r="1058" spans="2:21" ht="12" customHeight="1">
      <c r="B1058" s="33" t="s">
        <v>3164</v>
      </c>
      <c r="C1058" s="34" t="s">
        <v>3128</v>
      </c>
      <c r="D1058" s="35" t="s">
        <v>3165</v>
      </c>
      <c r="E1058" s="35" t="s">
        <v>3166</v>
      </c>
      <c r="F1058" s="36" t="s">
        <v>671</v>
      </c>
      <c r="G1058" s="34" t="s">
        <v>136</v>
      </c>
      <c r="H1058" s="35" t="s">
        <v>155</v>
      </c>
      <c r="I1058" s="37">
        <v>58.471497975708502</v>
      </c>
      <c r="J1058" s="36" t="s">
        <v>147</v>
      </c>
      <c r="K1058" s="38">
        <v>76.8</v>
      </c>
      <c r="L1058" s="39">
        <v>8.6999999999999993</v>
      </c>
      <c r="M1058" s="34" t="s">
        <v>138</v>
      </c>
      <c r="N1058" s="39">
        <v>17.5</v>
      </c>
      <c r="O1058" s="34" t="s">
        <v>147</v>
      </c>
      <c r="P1058" s="39">
        <v>44.6</v>
      </c>
      <c r="Q1058" s="34" t="s">
        <v>147</v>
      </c>
      <c r="R1058" s="39">
        <v>6</v>
      </c>
      <c r="S1058" s="34" t="s">
        <v>139</v>
      </c>
      <c r="T1058" s="35" t="s">
        <v>141</v>
      </c>
      <c r="U1058" s="35" t="s">
        <v>142</v>
      </c>
    </row>
    <row r="1059" spans="2:21" ht="12" customHeight="1">
      <c r="B1059" s="33" t="s">
        <v>3167</v>
      </c>
      <c r="C1059" s="34" t="s">
        <v>3128</v>
      </c>
      <c r="D1059" s="35" t="s">
        <v>3168</v>
      </c>
      <c r="E1059" s="35" t="s">
        <v>3169</v>
      </c>
      <c r="F1059" s="36" t="s">
        <v>671</v>
      </c>
      <c r="G1059" s="34" t="s">
        <v>136</v>
      </c>
      <c r="H1059" s="35" t="s">
        <v>155</v>
      </c>
      <c r="I1059" s="37">
        <v>62.095373134328362</v>
      </c>
      <c r="J1059" s="36" t="s">
        <v>139</v>
      </c>
      <c r="K1059" s="38">
        <v>50.9</v>
      </c>
      <c r="L1059" s="39">
        <v>6.9</v>
      </c>
      <c r="M1059" s="34" t="s">
        <v>139</v>
      </c>
      <c r="N1059" s="39">
        <v>15.1</v>
      </c>
      <c r="O1059" s="34" t="s">
        <v>138</v>
      </c>
      <c r="P1059" s="39">
        <v>28.1</v>
      </c>
      <c r="Q1059" s="34" t="s">
        <v>139</v>
      </c>
      <c r="R1059" s="39">
        <v>0.8</v>
      </c>
      <c r="S1059" s="34" t="s">
        <v>139</v>
      </c>
      <c r="T1059" s="35" t="s">
        <v>141</v>
      </c>
      <c r="U1059" s="35" t="s">
        <v>142</v>
      </c>
    </row>
    <row r="1060" spans="2:21" ht="12" customHeight="1">
      <c r="B1060" s="33" t="s">
        <v>3170</v>
      </c>
      <c r="C1060" s="34" t="s">
        <v>3128</v>
      </c>
      <c r="D1060" s="35" t="s">
        <v>3171</v>
      </c>
      <c r="E1060" s="35" t="s">
        <v>3172</v>
      </c>
      <c r="F1060" s="36" t="s">
        <v>671</v>
      </c>
      <c r="G1060" s="34" t="s">
        <v>136</v>
      </c>
      <c r="H1060" s="35" t="s">
        <v>192</v>
      </c>
      <c r="I1060" s="37">
        <v>3.8188515901060085</v>
      </c>
      <c r="J1060" s="36" t="s">
        <v>147</v>
      </c>
      <c r="K1060" s="38">
        <v>76.400000000000006</v>
      </c>
      <c r="L1060" s="39">
        <v>9.3000000000000007</v>
      </c>
      <c r="M1060" s="34" t="s">
        <v>138</v>
      </c>
      <c r="N1060" s="39">
        <v>23.7</v>
      </c>
      <c r="O1060" s="34" t="s">
        <v>147</v>
      </c>
      <c r="P1060" s="39">
        <v>43.4</v>
      </c>
      <c r="Q1060" s="34" t="s">
        <v>147</v>
      </c>
      <c r="R1060" s="39">
        <v>0</v>
      </c>
      <c r="S1060" s="34" t="s">
        <v>138</v>
      </c>
      <c r="T1060" s="35" t="s">
        <v>148</v>
      </c>
      <c r="U1060" s="35" t="s">
        <v>142</v>
      </c>
    </row>
    <row r="1061" spans="2:21" ht="12" customHeight="1">
      <c r="B1061" s="33" t="s">
        <v>3173</v>
      </c>
      <c r="C1061" s="34" t="s">
        <v>3128</v>
      </c>
      <c r="D1061" s="35" t="s">
        <v>3174</v>
      </c>
      <c r="E1061" s="35" t="s">
        <v>3175</v>
      </c>
      <c r="F1061" s="36" t="s">
        <v>671</v>
      </c>
      <c r="G1061" s="34" t="s">
        <v>136</v>
      </c>
      <c r="H1061" s="35" t="s">
        <v>192</v>
      </c>
      <c r="I1061" s="37">
        <v>3.338888888888889</v>
      </c>
      <c r="J1061" s="36" t="s">
        <v>138</v>
      </c>
      <c r="K1061" s="38">
        <v>58.4</v>
      </c>
      <c r="L1061" s="39">
        <v>7.6</v>
      </c>
      <c r="M1061" s="34" t="s">
        <v>139</v>
      </c>
      <c r="N1061" s="39">
        <v>18.899999999999999</v>
      </c>
      <c r="O1061" s="34" t="s">
        <v>147</v>
      </c>
      <c r="P1061" s="39">
        <v>30.4</v>
      </c>
      <c r="Q1061" s="34" t="s">
        <v>139</v>
      </c>
      <c r="R1061" s="39">
        <v>1.5</v>
      </c>
      <c r="S1061" s="34" t="s">
        <v>140</v>
      </c>
      <c r="T1061" s="35" t="s">
        <v>166</v>
      </c>
      <c r="U1061" s="35" t="s">
        <v>142</v>
      </c>
    </row>
    <row r="1062" spans="2:21" ht="12" customHeight="1">
      <c r="B1062" s="35" t="s">
        <v>3173</v>
      </c>
      <c r="C1062" s="34" t="s">
        <v>3128</v>
      </c>
      <c r="D1062" s="35" t="s">
        <v>3174</v>
      </c>
      <c r="E1062" s="35" t="s">
        <v>3175</v>
      </c>
      <c r="F1062" s="34" t="s">
        <v>671</v>
      </c>
      <c r="G1062" s="34" t="s">
        <v>194</v>
      </c>
      <c r="H1062" s="35" t="s">
        <v>195</v>
      </c>
      <c r="I1062" s="37">
        <v>2.3811140000000002</v>
      </c>
      <c r="J1062" s="34" t="s">
        <v>138</v>
      </c>
      <c r="K1062" s="39">
        <v>68</v>
      </c>
      <c r="L1062" s="39">
        <v>9.3000000000000007</v>
      </c>
      <c r="M1062" s="34" t="s">
        <v>138</v>
      </c>
      <c r="N1062" s="39">
        <v>18.100000000000001</v>
      </c>
      <c r="O1062" s="34" t="s">
        <v>147</v>
      </c>
      <c r="P1062" s="39">
        <v>37.6</v>
      </c>
      <c r="Q1062" s="34" t="s">
        <v>138</v>
      </c>
      <c r="R1062" s="34">
        <v>3</v>
      </c>
      <c r="S1062" s="34" t="s">
        <v>138</v>
      </c>
      <c r="T1062" s="35" t="s">
        <v>166</v>
      </c>
      <c r="U1062" s="35" t="s">
        <v>142</v>
      </c>
    </row>
    <row r="1063" spans="2:21" ht="12" customHeight="1">
      <c r="B1063" s="35" t="s">
        <v>3176</v>
      </c>
      <c r="C1063" s="34" t="s">
        <v>3128</v>
      </c>
      <c r="D1063" s="35" t="s">
        <v>3177</v>
      </c>
      <c r="E1063" s="35" t="s">
        <v>3178</v>
      </c>
      <c r="F1063" s="34" t="s">
        <v>671</v>
      </c>
      <c r="G1063" s="34" t="s">
        <v>194</v>
      </c>
      <c r="H1063" s="35" t="s">
        <v>195</v>
      </c>
      <c r="I1063" s="37">
        <v>2.52095</v>
      </c>
      <c r="J1063" s="34" t="s">
        <v>138</v>
      </c>
      <c r="K1063" s="39">
        <v>59.6</v>
      </c>
      <c r="L1063" s="39">
        <v>8.3000000000000007</v>
      </c>
      <c r="M1063" s="34" t="s">
        <v>138</v>
      </c>
      <c r="N1063" s="39">
        <v>16.100000000000001</v>
      </c>
      <c r="O1063" s="34" t="s">
        <v>138</v>
      </c>
      <c r="P1063" s="39">
        <v>30.2</v>
      </c>
      <c r="Q1063" s="34" t="s">
        <v>139</v>
      </c>
      <c r="R1063" s="34">
        <v>5</v>
      </c>
      <c r="S1063" s="34" t="s">
        <v>138</v>
      </c>
      <c r="T1063" s="35" t="s">
        <v>148</v>
      </c>
      <c r="U1063" s="35" t="s">
        <v>142</v>
      </c>
    </row>
    <row r="1064" spans="2:21" ht="12" customHeight="1">
      <c r="B1064" s="33" t="s">
        <v>3179</v>
      </c>
      <c r="C1064" s="34" t="s">
        <v>3128</v>
      </c>
      <c r="D1064" s="35" t="s">
        <v>3180</v>
      </c>
      <c r="E1064" s="35" t="s">
        <v>3181</v>
      </c>
      <c r="F1064" s="36" t="s">
        <v>671</v>
      </c>
      <c r="G1064" s="34" t="s">
        <v>136</v>
      </c>
      <c r="H1064" s="35" t="s">
        <v>192</v>
      </c>
      <c r="I1064" s="37">
        <v>3.1108295964125547</v>
      </c>
      <c r="J1064" s="36" t="s">
        <v>147</v>
      </c>
      <c r="K1064" s="38">
        <v>70.099999999999994</v>
      </c>
      <c r="L1064" s="39">
        <v>10.199999999999999</v>
      </c>
      <c r="M1064" s="34" t="s">
        <v>147</v>
      </c>
      <c r="N1064" s="39">
        <v>19.5</v>
      </c>
      <c r="O1064" s="34" t="s">
        <v>147</v>
      </c>
      <c r="P1064" s="39">
        <v>36.6</v>
      </c>
      <c r="Q1064" s="34" t="s">
        <v>138</v>
      </c>
      <c r="R1064" s="39">
        <v>3.8</v>
      </c>
      <c r="S1064" s="34" t="s">
        <v>139</v>
      </c>
      <c r="T1064" s="35" t="s">
        <v>199</v>
      </c>
      <c r="U1064" s="35" t="s">
        <v>142</v>
      </c>
    </row>
    <row r="1065" spans="2:21" ht="12" customHeight="1">
      <c r="B1065" s="33" t="s">
        <v>3182</v>
      </c>
      <c r="C1065" s="34" t="s">
        <v>3128</v>
      </c>
      <c r="D1065" s="35" t="s">
        <v>3183</v>
      </c>
      <c r="E1065" s="35" t="s">
        <v>3184</v>
      </c>
      <c r="F1065" s="36" t="s">
        <v>146</v>
      </c>
      <c r="G1065" s="34" t="s">
        <v>136</v>
      </c>
      <c r="H1065" s="35" t="s">
        <v>192</v>
      </c>
      <c r="I1065" s="37">
        <v>3.280678571428572</v>
      </c>
      <c r="J1065" s="36" t="s">
        <v>147</v>
      </c>
      <c r="K1065" s="38">
        <v>76</v>
      </c>
      <c r="L1065" s="39">
        <v>12.1</v>
      </c>
      <c r="M1065" s="34" t="s">
        <v>147</v>
      </c>
      <c r="N1065" s="39">
        <v>20.7</v>
      </c>
      <c r="O1065" s="34" t="s">
        <v>147</v>
      </c>
      <c r="P1065" s="39">
        <v>40.200000000000003</v>
      </c>
      <c r="Q1065" s="34" t="s">
        <v>138</v>
      </c>
      <c r="R1065" s="39">
        <v>3</v>
      </c>
      <c r="S1065" s="34" t="s">
        <v>139</v>
      </c>
      <c r="T1065" s="35" t="s">
        <v>141</v>
      </c>
      <c r="U1065" s="35" t="s">
        <v>142</v>
      </c>
    </row>
    <row r="1066" spans="2:21" ht="12" customHeight="1">
      <c r="B1066" s="33" t="s">
        <v>3185</v>
      </c>
      <c r="C1066" s="34" t="s">
        <v>3128</v>
      </c>
      <c r="D1066" s="35" t="s">
        <v>3186</v>
      </c>
      <c r="E1066" s="35" t="s">
        <v>3187</v>
      </c>
      <c r="F1066" s="36" t="s">
        <v>671</v>
      </c>
      <c r="G1066" s="34" t="s">
        <v>136</v>
      </c>
      <c r="H1066" s="35" t="s">
        <v>137</v>
      </c>
      <c r="I1066" s="37">
        <v>60.610964467005068</v>
      </c>
      <c r="J1066" s="36" t="s">
        <v>223</v>
      </c>
      <c r="K1066" s="38"/>
      <c r="L1066" s="39"/>
      <c r="M1066" s="34"/>
      <c r="N1066" s="39"/>
      <c r="O1066" s="34"/>
      <c r="P1066" s="39"/>
      <c r="Q1066" s="34"/>
      <c r="R1066" s="39"/>
      <c r="S1066" s="34"/>
      <c r="T1066" s="35" t="s">
        <v>224</v>
      </c>
      <c r="U1066" s="35" t="s">
        <v>142</v>
      </c>
    </row>
    <row r="1067" spans="2:21" ht="12" customHeight="1">
      <c r="B1067" s="33" t="s">
        <v>3188</v>
      </c>
      <c r="C1067" s="34" t="s">
        <v>3128</v>
      </c>
      <c r="D1067" s="35" t="s">
        <v>3189</v>
      </c>
      <c r="E1067" s="35" t="s">
        <v>3190</v>
      </c>
      <c r="F1067" s="36" t="s">
        <v>671</v>
      </c>
      <c r="G1067" s="34" t="s">
        <v>136</v>
      </c>
      <c r="H1067" s="35" t="s">
        <v>192</v>
      </c>
      <c r="I1067" s="37">
        <v>2.6938693467336692</v>
      </c>
      <c r="J1067" s="36" t="s">
        <v>223</v>
      </c>
      <c r="K1067" s="38"/>
      <c r="L1067" s="39"/>
      <c r="M1067" s="34"/>
      <c r="N1067" s="39"/>
      <c r="O1067" s="34"/>
      <c r="P1067" s="39"/>
      <c r="Q1067" s="34"/>
      <c r="R1067" s="39"/>
      <c r="S1067" s="34"/>
      <c r="T1067" s="35" t="s">
        <v>224</v>
      </c>
      <c r="U1067" s="35" t="s">
        <v>142</v>
      </c>
    </row>
    <row r="1068" spans="2:21" ht="12" customHeight="1">
      <c r="B1068" s="33" t="s">
        <v>3191</v>
      </c>
      <c r="C1068" s="34" t="s">
        <v>3128</v>
      </c>
      <c r="D1068" s="35" t="s">
        <v>3192</v>
      </c>
      <c r="E1068" s="35" t="s">
        <v>3193</v>
      </c>
      <c r="F1068" s="36" t="s">
        <v>146</v>
      </c>
      <c r="G1068" s="34" t="s">
        <v>136</v>
      </c>
      <c r="H1068" s="35" t="s">
        <v>192</v>
      </c>
      <c r="I1068" s="37">
        <v>2.8322535211267614</v>
      </c>
      <c r="J1068" s="36" t="s">
        <v>223</v>
      </c>
      <c r="K1068" s="38"/>
      <c r="L1068" s="39"/>
      <c r="M1068" s="34"/>
      <c r="N1068" s="39"/>
      <c r="O1068" s="34"/>
      <c r="P1068" s="39"/>
      <c r="Q1068" s="34"/>
      <c r="R1068" s="39"/>
      <c r="S1068" s="34"/>
      <c r="T1068" s="35" t="s">
        <v>224</v>
      </c>
      <c r="U1068" s="35" t="s">
        <v>142</v>
      </c>
    </row>
    <row r="1069" spans="2:21" ht="12" customHeight="1">
      <c r="B1069" s="35" t="s">
        <v>3194</v>
      </c>
      <c r="C1069" s="34" t="s">
        <v>3128</v>
      </c>
      <c r="D1069" s="35" t="s">
        <v>3195</v>
      </c>
      <c r="E1069" s="35" t="s">
        <v>3196</v>
      </c>
      <c r="F1069" s="34" t="s">
        <v>146</v>
      </c>
      <c r="G1069" s="34" t="s">
        <v>194</v>
      </c>
      <c r="H1069" s="35" t="s">
        <v>195</v>
      </c>
      <c r="I1069" s="37"/>
      <c r="J1069" s="34"/>
      <c r="K1069" s="39"/>
      <c r="L1069" s="39"/>
      <c r="M1069" s="34"/>
      <c r="N1069" s="39"/>
      <c r="O1069" s="34"/>
      <c r="P1069" s="39"/>
      <c r="Q1069" s="34"/>
      <c r="R1069" s="34">
        <v>0</v>
      </c>
      <c r="S1069" s="34" t="s">
        <v>223</v>
      </c>
      <c r="T1069" s="35" t="s">
        <v>223</v>
      </c>
      <c r="U1069" s="35" t="s">
        <v>235</v>
      </c>
    </row>
    <row r="1070" spans="2:21" ht="12" customHeight="1">
      <c r="B1070" s="33" t="s">
        <v>3197</v>
      </c>
      <c r="C1070" s="34" t="s">
        <v>3128</v>
      </c>
      <c r="D1070" s="35" t="s">
        <v>3198</v>
      </c>
      <c r="E1070" s="35" t="s">
        <v>3199</v>
      </c>
      <c r="F1070" s="36" t="s">
        <v>671</v>
      </c>
      <c r="G1070" s="34" t="s">
        <v>136</v>
      </c>
      <c r="H1070" s="35" t="s">
        <v>192</v>
      </c>
      <c r="I1070" s="37">
        <v>3.3157608695652168</v>
      </c>
      <c r="J1070" s="36" t="s">
        <v>147</v>
      </c>
      <c r="K1070" s="38">
        <v>72</v>
      </c>
      <c r="L1070" s="39">
        <v>10</v>
      </c>
      <c r="M1070" s="34" t="s">
        <v>138</v>
      </c>
      <c r="N1070" s="39">
        <v>21.4</v>
      </c>
      <c r="O1070" s="34" t="s">
        <v>147</v>
      </c>
      <c r="P1070" s="39">
        <v>37.6</v>
      </c>
      <c r="Q1070" s="34" t="s">
        <v>138</v>
      </c>
      <c r="R1070" s="39">
        <v>3</v>
      </c>
      <c r="S1070" s="34" t="s">
        <v>147</v>
      </c>
      <c r="T1070" s="35" t="s">
        <v>148</v>
      </c>
      <c r="U1070" s="35" t="s">
        <v>142</v>
      </c>
    </row>
    <row r="1071" spans="2:21" ht="12" customHeight="1">
      <c r="B1071" s="35" t="s">
        <v>3197</v>
      </c>
      <c r="C1071" s="34" t="s">
        <v>3128</v>
      </c>
      <c r="D1071" s="35" t="s">
        <v>3198</v>
      </c>
      <c r="E1071" s="35" t="s">
        <v>3199</v>
      </c>
      <c r="F1071" s="34" t="s">
        <v>671</v>
      </c>
      <c r="G1071" s="34" t="s">
        <v>194</v>
      </c>
      <c r="H1071" s="35" t="s">
        <v>195</v>
      </c>
      <c r="I1071" s="37">
        <v>2.4383370000000002</v>
      </c>
      <c r="J1071" s="34" t="s">
        <v>147</v>
      </c>
      <c r="K1071" s="39">
        <v>72.400000000000006</v>
      </c>
      <c r="L1071" s="39">
        <v>10.4</v>
      </c>
      <c r="M1071" s="34" t="s">
        <v>138</v>
      </c>
      <c r="N1071" s="39">
        <v>15</v>
      </c>
      <c r="O1071" s="34" t="s">
        <v>138</v>
      </c>
      <c r="P1071" s="39">
        <v>43</v>
      </c>
      <c r="Q1071" s="34" t="s">
        <v>147</v>
      </c>
      <c r="R1071" s="34">
        <v>4</v>
      </c>
      <c r="S1071" s="34" t="s">
        <v>147</v>
      </c>
      <c r="T1071" s="35" t="s">
        <v>148</v>
      </c>
      <c r="U1071" s="35" t="s">
        <v>142</v>
      </c>
    </row>
    <row r="1072" spans="2:21" ht="12" customHeight="1">
      <c r="B1072" s="33" t="s">
        <v>3200</v>
      </c>
      <c r="C1072" s="34" t="s">
        <v>3201</v>
      </c>
      <c r="D1072" s="35" t="s">
        <v>3202</v>
      </c>
      <c r="E1072" s="35" t="s">
        <v>3203</v>
      </c>
      <c r="F1072" s="36" t="s">
        <v>135</v>
      </c>
      <c r="G1072" s="34" t="s">
        <v>136</v>
      </c>
      <c r="H1072" s="35" t="s">
        <v>192</v>
      </c>
      <c r="I1072" s="37">
        <v>3.2556020328381527</v>
      </c>
      <c r="J1072" s="36" t="s">
        <v>147</v>
      </c>
      <c r="K1072" s="38">
        <v>97</v>
      </c>
      <c r="L1072" s="39">
        <v>9.6999999999999993</v>
      </c>
      <c r="M1072" s="34" t="s">
        <v>138</v>
      </c>
      <c r="N1072" s="39">
        <v>23.4</v>
      </c>
      <c r="O1072" s="34" t="s">
        <v>147</v>
      </c>
      <c r="P1072" s="39">
        <v>54.1</v>
      </c>
      <c r="Q1072" s="34" t="s">
        <v>147</v>
      </c>
      <c r="R1072" s="39">
        <v>9.8000000000000007</v>
      </c>
      <c r="S1072" s="34" t="s">
        <v>147</v>
      </c>
      <c r="T1072" s="35" t="s">
        <v>148</v>
      </c>
      <c r="U1072" s="35" t="s">
        <v>313</v>
      </c>
    </row>
    <row r="1073" spans="2:21" ht="12" customHeight="1">
      <c r="B1073" s="33" t="s">
        <v>3204</v>
      </c>
      <c r="C1073" s="34" t="s">
        <v>3201</v>
      </c>
      <c r="D1073" s="35" t="s">
        <v>3205</v>
      </c>
      <c r="E1073" s="35" t="s">
        <v>3206</v>
      </c>
      <c r="F1073" s="36" t="s">
        <v>135</v>
      </c>
      <c r="G1073" s="34" t="s">
        <v>136</v>
      </c>
      <c r="H1073" s="35" t="s">
        <v>137</v>
      </c>
      <c r="I1073" s="37">
        <v>41.228239202657811</v>
      </c>
      <c r="J1073" s="36" t="s">
        <v>147</v>
      </c>
      <c r="K1073" s="38">
        <v>90.4</v>
      </c>
      <c r="L1073" s="39">
        <v>13.5</v>
      </c>
      <c r="M1073" s="34" t="s">
        <v>147</v>
      </c>
      <c r="N1073" s="39">
        <v>20.399999999999999</v>
      </c>
      <c r="O1073" s="34" t="s">
        <v>147</v>
      </c>
      <c r="P1073" s="39">
        <v>51.2</v>
      </c>
      <c r="Q1073" s="34" t="s">
        <v>147</v>
      </c>
      <c r="R1073" s="39">
        <v>5.3</v>
      </c>
      <c r="S1073" s="34" t="s">
        <v>147</v>
      </c>
      <c r="T1073" s="35" t="s">
        <v>148</v>
      </c>
      <c r="U1073" s="35" t="s">
        <v>142</v>
      </c>
    </row>
    <row r="1074" spans="2:21" ht="12" customHeight="1">
      <c r="B1074" s="33" t="s">
        <v>3207</v>
      </c>
      <c r="C1074" s="34" t="s">
        <v>3201</v>
      </c>
      <c r="D1074" s="35" t="s">
        <v>3208</v>
      </c>
      <c r="E1074" s="35" t="s">
        <v>3209</v>
      </c>
      <c r="F1074" s="36" t="s">
        <v>135</v>
      </c>
      <c r="G1074" s="34" t="s">
        <v>136</v>
      </c>
      <c r="H1074" s="35" t="s">
        <v>137</v>
      </c>
      <c r="I1074" s="37">
        <v>43.447132867132865</v>
      </c>
      <c r="J1074" s="36" t="s">
        <v>147</v>
      </c>
      <c r="K1074" s="38">
        <v>90.4</v>
      </c>
      <c r="L1074" s="39">
        <v>9.9</v>
      </c>
      <c r="M1074" s="34" t="s">
        <v>138</v>
      </c>
      <c r="N1074" s="39">
        <v>22.4</v>
      </c>
      <c r="O1074" s="34" t="s">
        <v>147</v>
      </c>
      <c r="P1074" s="39">
        <v>53.6</v>
      </c>
      <c r="Q1074" s="34" t="s">
        <v>147</v>
      </c>
      <c r="R1074" s="39">
        <v>4.5</v>
      </c>
      <c r="S1074" s="34" t="s">
        <v>147</v>
      </c>
      <c r="T1074" s="35" t="s">
        <v>148</v>
      </c>
      <c r="U1074" s="35" t="s">
        <v>142</v>
      </c>
    </row>
    <row r="1075" spans="2:21" ht="12" customHeight="1">
      <c r="B1075" s="33" t="s">
        <v>3210</v>
      </c>
      <c r="C1075" s="34" t="s">
        <v>3201</v>
      </c>
      <c r="D1075" s="35" t="s">
        <v>3211</v>
      </c>
      <c r="E1075" s="35" t="s">
        <v>3212</v>
      </c>
      <c r="F1075" s="36" t="s">
        <v>146</v>
      </c>
      <c r="G1075" s="34" t="s">
        <v>136</v>
      </c>
      <c r="H1075" s="35" t="s">
        <v>137</v>
      </c>
      <c r="I1075" s="37">
        <v>56.637217589082638</v>
      </c>
      <c r="J1075" s="36" t="s">
        <v>147</v>
      </c>
      <c r="K1075" s="38">
        <v>91.3</v>
      </c>
      <c r="L1075" s="39">
        <v>12.8</v>
      </c>
      <c r="M1075" s="34" t="s">
        <v>147</v>
      </c>
      <c r="N1075" s="39">
        <v>19.7</v>
      </c>
      <c r="O1075" s="34" t="s">
        <v>147</v>
      </c>
      <c r="P1075" s="39">
        <v>49</v>
      </c>
      <c r="Q1075" s="34" t="s">
        <v>147</v>
      </c>
      <c r="R1075" s="39">
        <v>9.8000000000000007</v>
      </c>
      <c r="S1075" s="34" t="s">
        <v>147</v>
      </c>
      <c r="T1075" s="35" t="s">
        <v>148</v>
      </c>
      <c r="U1075" s="35" t="s">
        <v>871</v>
      </c>
    </row>
    <row r="1076" spans="2:21" ht="12" customHeight="1">
      <c r="B1076" s="33" t="s">
        <v>3213</v>
      </c>
      <c r="C1076" s="34" t="s">
        <v>3201</v>
      </c>
      <c r="D1076" s="35" t="s">
        <v>3214</v>
      </c>
      <c r="E1076" s="35" t="s">
        <v>3215</v>
      </c>
      <c r="F1076" s="36" t="s">
        <v>135</v>
      </c>
      <c r="G1076" s="34" t="s">
        <v>136</v>
      </c>
      <c r="H1076" s="35" t="s">
        <v>137</v>
      </c>
      <c r="I1076" s="37">
        <v>56.793725346968593</v>
      </c>
      <c r="J1076" s="36" t="s">
        <v>147</v>
      </c>
      <c r="K1076" s="38">
        <v>99.1</v>
      </c>
      <c r="L1076" s="39">
        <v>13.8</v>
      </c>
      <c r="M1076" s="34" t="s">
        <v>147</v>
      </c>
      <c r="N1076" s="39">
        <v>23.8</v>
      </c>
      <c r="O1076" s="34" t="s">
        <v>147</v>
      </c>
      <c r="P1076" s="39">
        <v>57</v>
      </c>
      <c r="Q1076" s="34" t="s">
        <v>147</v>
      </c>
      <c r="R1076" s="39">
        <v>4.5</v>
      </c>
      <c r="S1076" s="34" t="s">
        <v>147</v>
      </c>
      <c r="T1076" s="35" t="s">
        <v>148</v>
      </c>
      <c r="U1076" s="35" t="s">
        <v>142</v>
      </c>
    </row>
    <row r="1077" spans="2:21" ht="12" customHeight="1">
      <c r="B1077" s="33" t="s">
        <v>3216</v>
      </c>
      <c r="C1077" s="34" t="s">
        <v>3201</v>
      </c>
      <c r="D1077" s="35" t="s">
        <v>3217</v>
      </c>
      <c r="E1077" s="35" t="s">
        <v>3218</v>
      </c>
      <c r="F1077" s="36" t="s">
        <v>135</v>
      </c>
      <c r="G1077" s="34" t="s">
        <v>136</v>
      </c>
      <c r="H1077" s="35" t="s">
        <v>137</v>
      </c>
      <c r="I1077" s="37">
        <v>59.275838758137212</v>
      </c>
      <c r="J1077" s="36" t="s">
        <v>147</v>
      </c>
      <c r="K1077" s="38">
        <v>96.5</v>
      </c>
      <c r="L1077" s="39">
        <v>11.1</v>
      </c>
      <c r="M1077" s="34" t="s">
        <v>147</v>
      </c>
      <c r="N1077" s="39">
        <v>22</v>
      </c>
      <c r="O1077" s="34" t="s">
        <v>147</v>
      </c>
      <c r="P1077" s="39">
        <v>56.6</v>
      </c>
      <c r="Q1077" s="34" t="s">
        <v>147</v>
      </c>
      <c r="R1077" s="39">
        <v>6.8</v>
      </c>
      <c r="S1077" s="34" t="s">
        <v>147</v>
      </c>
      <c r="T1077" s="35" t="s">
        <v>148</v>
      </c>
      <c r="U1077" s="35" t="s">
        <v>142</v>
      </c>
    </row>
    <row r="1078" spans="2:21" ht="12" customHeight="1">
      <c r="B1078" s="33" t="s">
        <v>3219</v>
      </c>
      <c r="C1078" s="34" t="s">
        <v>3201</v>
      </c>
      <c r="D1078" s="35" t="s">
        <v>3220</v>
      </c>
      <c r="E1078" s="35" t="s">
        <v>3221</v>
      </c>
      <c r="F1078" s="36" t="s">
        <v>146</v>
      </c>
      <c r="G1078" s="34" t="s">
        <v>136</v>
      </c>
      <c r="H1078" s="35" t="s">
        <v>137</v>
      </c>
      <c r="I1078" s="37">
        <v>23.246559356136821</v>
      </c>
      <c r="J1078" s="36" t="s">
        <v>147</v>
      </c>
      <c r="K1078" s="38">
        <v>74.400000000000006</v>
      </c>
      <c r="L1078" s="39">
        <v>10.1</v>
      </c>
      <c r="M1078" s="34" t="s">
        <v>138</v>
      </c>
      <c r="N1078" s="39">
        <v>20.2</v>
      </c>
      <c r="O1078" s="34" t="s">
        <v>147</v>
      </c>
      <c r="P1078" s="39">
        <v>43.3</v>
      </c>
      <c r="Q1078" s="34" t="s">
        <v>147</v>
      </c>
      <c r="R1078" s="39">
        <v>0.8</v>
      </c>
      <c r="S1078" s="34" t="s">
        <v>138</v>
      </c>
      <c r="T1078" s="35" t="s">
        <v>148</v>
      </c>
      <c r="U1078" s="35" t="s">
        <v>142</v>
      </c>
    </row>
    <row r="1079" spans="2:21" ht="12" customHeight="1">
      <c r="B1079" s="33" t="s">
        <v>3222</v>
      </c>
      <c r="C1079" s="34" t="s">
        <v>3201</v>
      </c>
      <c r="D1079" s="35" t="s">
        <v>3223</v>
      </c>
      <c r="E1079" s="35" t="s">
        <v>3224</v>
      </c>
      <c r="F1079" s="36" t="s">
        <v>135</v>
      </c>
      <c r="G1079" s="34" t="s">
        <v>136</v>
      </c>
      <c r="H1079" s="35" t="s">
        <v>137</v>
      </c>
      <c r="I1079" s="37">
        <v>30.507268623024832</v>
      </c>
      <c r="J1079" s="36" t="s">
        <v>147</v>
      </c>
      <c r="K1079" s="38">
        <v>93.9</v>
      </c>
      <c r="L1079" s="39">
        <v>8.4</v>
      </c>
      <c r="M1079" s="34" t="s">
        <v>138</v>
      </c>
      <c r="N1079" s="39">
        <v>18.7</v>
      </c>
      <c r="O1079" s="34" t="s">
        <v>147</v>
      </c>
      <c r="P1079" s="39">
        <v>55.5</v>
      </c>
      <c r="Q1079" s="34" t="s">
        <v>147</v>
      </c>
      <c r="R1079" s="39">
        <v>11.3</v>
      </c>
      <c r="S1079" s="34" t="s">
        <v>138</v>
      </c>
      <c r="T1079" s="35" t="s">
        <v>148</v>
      </c>
      <c r="U1079" s="35" t="s">
        <v>142</v>
      </c>
    </row>
    <row r="1080" spans="2:21" ht="12" customHeight="1">
      <c r="B1080" s="33" t="s">
        <v>3225</v>
      </c>
      <c r="C1080" s="34" t="s">
        <v>3201</v>
      </c>
      <c r="D1080" s="35" t="s">
        <v>3226</v>
      </c>
      <c r="E1080" s="35" t="s">
        <v>3227</v>
      </c>
      <c r="F1080" s="36" t="s">
        <v>135</v>
      </c>
      <c r="G1080" s="34" t="s">
        <v>136</v>
      </c>
      <c r="H1080" s="35" t="s">
        <v>192</v>
      </c>
      <c r="I1080" s="37">
        <v>3.0237816455696183</v>
      </c>
      <c r="J1080" s="36" t="s">
        <v>147</v>
      </c>
      <c r="K1080" s="38">
        <v>80.7</v>
      </c>
      <c r="L1080" s="39">
        <v>10.199999999999999</v>
      </c>
      <c r="M1080" s="34" t="s">
        <v>147</v>
      </c>
      <c r="N1080" s="39">
        <v>20.8</v>
      </c>
      <c r="O1080" s="34" t="s">
        <v>147</v>
      </c>
      <c r="P1080" s="39">
        <v>43.7</v>
      </c>
      <c r="Q1080" s="34" t="s">
        <v>147</v>
      </c>
      <c r="R1080" s="39">
        <v>6</v>
      </c>
      <c r="S1080" s="34" t="s">
        <v>138</v>
      </c>
      <c r="T1080" s="35" t="s">
        <v>148</v>
      </c>
      <c r="U1080" s="35" t="s">
        <v>313</v>
      </c>
    </row>
    <row r="1081" spans="2:21" ht="12" customHeight="1">
      <c r="B1081" s="33" t="s">
        <v>3228</v>
      </c>
      <c r="C1081" s="34" t="s">
        <v>3201</v>
      </c>
      <c r="D1081" s="35" t="s">
        <v>3229</v>
      </c>
      <c r="E1081" s="35" t="s">
        <v>3230</v>
      </c>
      <c r="F1081" s="36" t="s">
        <v>135</v>
      </c>
      <c r="G1081" s="34" t="s">
        <v>136</v>
      </c>
      <c r="H1081" s="35" t="s">
        <v>137</v>
      </c>
      <c r="I1081" s="37">
        <v>53.772810539523213</v>
      </c>
      <c r="J1081" s="36" t="s">
        <v>147</v>
      </c>
      <c r="K1081" s="38">
        <v>97.5</v>
      </c>
      <c r="L1081" s="39">
        <v>11</v>
      </c>
      <c r="M1081" s="34" t="s">
        <v>147</v>
      </c>
      <c r="N1081" s="39">
        <v>21.5</v>
      </c>
      <c r="O1081" s="34" t="s">
        <v>147</v>
      </c>
      <c r="P1081" s="39">
        <v>56</v>
      </c>
      <c r="Q1081" s="34" t="s">
        <v>147</v>
      </c>
      <c r="R1081" s="39">
        <v>9</v>
      </c>
      <c r="S1081" s="34" t="s">
        <v>147</v>
      </c>
      <c r="T1081" s="35" t="s">
        <v>148</v>
      </c>
      <c r="U1081" s="35" t="s">
        <v>142</v>
      </c>
    </row>
    <row r="1082" spans="2:21" ht="12" customHeight="1">
      <c r="B1082" s="33" t="s">
        <v>3231</v>
      </c>
      <c r="C1082" s="34" t="s">
        <v>3201</v>
      </c>
      <c r="D1082" s="35" t="s">
        <v>3232</v>
      </c>
      <c r="E1082" s="35" t="s">
        <v>3233</v>
      </c>
      <c r="F1082" s="36" t="s">
        <v>135</v>
      </c>
      <c r="G1082" s="34" t="s">
        <v>136</v>
      </c>
      <c r="H1082" s="35" t="s">
        <v>137</v>
      </c>
      <c r="I1082" s="37">
        <v>39.129543568464726</v>
      </c>
      <c r="J1082" s="36" t="s">
        <v>147</v>
      </c>
      <c r="K1082" s="38">
        <v>80.099999999999994</v>
      </c>
      <c r="L1082" s="39">
        <v>6.5</v>
      </c>
      <c r="M1082" s="34" t="s">
        <v>139</v>
      </c>
      <c r="N1082" s="39">
        <v>14.1</v>
      </c>
      <c r="O1082" s="34" t="s">
        <v>138</v>
      </c>
      <c r="P1082" s="39">
        <v>50.5</v>
      </c>
      <c r="Q1082" s="34" t="s">
        <v>147</v>
      </c>
      <c r="R1082" s="39">
        <v>9</v>
      </c>
      <c r="S1082" s="34" t="s">
        <v>138</v>
      </c>
      <c r="T1082" s="35" t="s">
        <v>148</v>
      </c>
      <c r="U1082" s="35" t="s">
        <v>142</v>
      </c>
    </row>
    <row r="1083" spans="2:21" ht="12" customHeight="1">
      <c r="B1083" s="33" t="s">
        <v>3234</v>
      </c>
      <c r="C1083" s="34" t="s">
        <v>3201</v>
      </c>
      <c r="D1083" s="35" t="s">
        <v>3235</v>
      </c>
      <c r="E1083" s="35" t="s">
        <v>3236</v>
      </c>
      <c r="F1083" s="36" t="s">
        <v>135</v>
      </c>
      <c r="G1083" s="34" t="s">
        <v>136</v>
      </c>
      <c r="H1083" s="35" t="s">
        <v>192</v>
      </c>
      <c r="I1083" s="37">
        <v>3.2684596491228026</v>
      </c>
      <c r="J1083" s="36" t="s">
        <v>147</v>
      </c>
      <c r="K1083" s="38">
        <v>89.7</v>
      </c>
      <c r="L1083" s="39">
        <v>6.5</v>
      </c>
      <c r="M1083" s="34" t="s">
        <v>139</v>
      </c>
      <c r="N1083" s="39">
        <v>23.6</v>
      </c>
      <c r="O1083" s="34" t="s">
        <v>147</v>
      </c>
      <c r="P1083" s="39">
        <v>49.1</v>
      </c>
      <c r="Q1083" s="34" t="s">
        <v>147</v>
      </c>
      <c r="R1083" s="39">
        <v>10.5</v>
      </c>
      <c r="S1083" s="34" t="s">
        <v>138</v>
      </c>
      <c r="T1083" s="35" t="s">
        <v>170</v>
      </c>
      <c r="U1083" s="35" t="s">
        <v>142</v>
      </c>
    </row>
    <row r="1084" spans="2:21" ht="12" customHeight="1">
      <c r="B1084" s="33" t="s">
        <v>3237</v>
      </c>
      <c r="C1084" s="34" t="s">
        <v>3201</v>
      </c>
      <c r="D1084" s="35" t="s">
        <v>3238</v>
      </c>
      <c r="E1084" s="35" t="s">
        <v>3239</v>
      </c>
      <c r="F1084" s="36" t="s">
        <v>135</v>
      </c>
      <c r="G1084" s="34" t="s">
        <v>136</v>
      </c>
      <c r="H1084" s="35" t="s">
        <v>192</v>
      </c>
      <c r="I1084" s="37">
        <v>3.1179367469879486</v>
      </c>
      <c r="J1084" s="36" t="s">
        <v>147</v>
      </c>
      <c r="K1084" s="38">
        <v>87.1</v>
      </c>
      <c r="L1084" s="39">
        <v>10.1</v>
      </c>
      <c r="M1084" s="34" t="s">
        <v>138</v>
      </c>
      <c r="N1084" s="39">
        <v>22.4</v>
      </c>
      <c r="O1084" s="34" t="s">
        <v>147</v>
      </c>
      <c r="P1084" s="39">
        <v>44.8</v>
      </c>
      <c r="Q1084" s="34" t="s">
        <v>147</v>
      </c>
      <c r="R1084" s="39">
        <v>9.8000000000000007</v>
      </c>
      <c r="S1084" s="34" t="s">
        <v>147</v>
      </c>
      <c r="T1084" s="35" t="s">
        <v>148</v>
      </c>
      <c r="U1084" s="35" t="s">
        <v>142</v>
      </c>
    </row>
    <row r="1085" spans="2:21" ht="12" customHeight="1">
      <c r="B1085" s="33" t="s">
        <v>3240</v>
      </c>
      <c r="C1085" s="34" t="s">
        <v>3201</v>
      </c>
      <c r="D1085" s="35" t="s">
        <v>3241</v>
      </c>
      <c r="E1085" s="35" t="s">
        <v>3242</v>
      </c>
      <c r="F1085" s="36" t="s">
        <v>135</v>
      </c>
      <c r="G1085" s="34" t="s">
        <v>136</v>
      </c>
      <c r="H1085" s="35" t="s">
        <v>137</v>
      </c>
      <c r="I1085" s="37">
        <v>54.738013245033109</v>
      </c>
      <c r="J1085" s="36" t="s">
        <v>147</v>
      </c>
      <c r="K1085" s="38">
        <v>91.8</v>
      </c>
      <c r="L1085" s="39">
        <v>11.8</v>
      </c>
      <c r="M1085" s="34" t="s">
        <v>147</v>
      </c>
      <c r="N1085" s="39">
        <v>21</v>
      </c>
      <c r="O1085" s="34" t="s">
        <v>147</v>
      </c>
      <c r="P1085" s="39">
        <v>53</v>
      </c>
      <c r="Q1085" s="34" t="s">
        <v>147</v>
      </c>
      <c r="R1085" s="39">
        <v>6</v>
      </c>
      <c r="S1085" s="34" t="s">
        <v>147</v>
      </c>
      <c r="T1085" s="35" t="s">
        <v>148</v>
      </c>
      <c r="U1085" s="35" t="s">
        <v>142</v>
      </c>
    </row>
    <row r="1086" spans="2:21" ht="12" customHeight="1">
      <c r="B1086" s="33" t="s">
        <v>3243</v>
      </c>
      <c r="C1086" s="34" t="s">
        <v>3201</v>
      </c>
      <c r="D1086" s="35" t="s">
        <v>3244</v>
      </c>
      <c r="E1086" s="35" t="s">
        <v>3245</v>
      </c>
      <c r="F1086" s="36" t="s">
        <v>671</v>
      </c>
      <c r="G1086" s="34" t="s">
        <v>136</v>
      </c>
      <c r="H1086" s="35" t="s">
        <v>155</v>
      </c>
      <c r="I1086" s="37">
        <v>39.902862010221469</v>
      </c>
      <c r="J1086" s="36" t="s">
        <v>147</v>
      </c>
      <c r="K1086" s="38">
        <v>79.5</v>
      </c>
      <c r="L1086" s="39">
        <v>12.3</v>
      </c>
      <c r="M1086" s="34" t="s">
        <v>147</v>
      </c>
      <c r="N1086" s="39">
        <v>15.5</v>
      </c>
      <c r="O1086" s="34" t="s">
        <v>138</v>
      </c>
      <c r="P1086" s="39">
        <v>44.9</v>
      </c>
      <c r="Q1086" s="34" t="s">
        <v>147</v>
      </c>
      <c r="R1086" s="39">
        <v>6.8</v>
      </c>
      <c r="S1086" s="34" t="s">
        <v>138</v>
      </c>
      <c r="T1086" s="35" t="s">
        <v>148</v>
      </c>
      <c r="U1086" s="35" t="s">
        <v>142</v>
      </c>
    </row>
    <row r="1087" spans="2:21" ht="12" customHeight="1">
      <c r="B1087" s="33" t="s">
        <v>3246</v>
      </c>
      <c r="C1087" s="34" t="s">
        <v>3201</v>
      </c>
      <c r="D1087" s="35" t="s">
        <v>3247</v>
      </c>
      <c r="E1087" s="35" t="s">
        <v>3248</v>
      </c>
      <c r="F1087" s="36" t="s">
        <v>135</v>
      </c>
      <c r="G1087" s="34" t="s">
        <v>136</v>
      </c>
      <c r="H1087" s="35" t="s">
        <v>137</v>
      </c>
      <c r="I1087" s="37">
        <v>40.836153071500505</v>
      </c>
      <c r="J1087" s="36" t="s">
        <v>147</v>
      </c>
      <c r="K1087" s="38">
        <v>81.2</v>
      </c>
      <c r="L1087" s="39">
        <v>9.1999999999999993</v>
      </c>
      <c r="M1087" s="34" t="s">
        <v>138</v>
      </c>
      <c r="N1087" s="39">
        <v>14.7</v>
      </c>
      <c r="O1087" s="34" t="s">
        <v>138</v>
      </c>
      <c r="P1087" s="39">
        <v>49</v>
      </c>
      <c r="Q1087" s="34" t="s">
        <v>147</v>
      </c>
      <c r="R1087" s="39">
        <v>8.3000000000000007</v>
      </c>
      <c r="S1087" s="34" t="s">
        <v>138</v>
      </c>
      <c r="T1087" s="35" t="s">
        <v>148</v>
      </c>
      <c r="U1087" s="35" t="s">
        <v>142</v>
      </c>
    </row>
    <row r="1088" spans="2:21" ht="12" customHeight="1">
      <c r="B1088" s="33" t="s">
        <v>3249</v>
      </c>
      <c r="C1088" s="34" t="s">
        <v>3201</v>
      </c>
      <c r="D1088" s="35" t="s">
        <v>3250</v>
      </c>
      <c r="E1088" s="35" t="s">
        <v>3251</v>
      </c>
      <c r="F1088" s="36" t="s">
        <v>146</v>
      </c>
      <c r="G1088" s="34" t="s">
        <v>136</v>
      </c>
      <c r="H1088" s="35" t="s">
        <v>137</v>
      </c>
      <c r="I1088" s="37">
        <v>56.913658838071697</v>
      </c>
      <c r="J1088" s="36" t="s">
        <v>147</v>
      </c>
      <c r="K1088" s="38">
        <v>86</v>
      </c>
      <c r="L1088" s="39">
        <v>10.4</v>
      </c>
      <c r="M1088" s="34" t="s">
        <v>147</v>
      </c>
      <c r="N1088" s="39">
        <v>20</v>
      </c>
      <c r="O1088" s="34" t="s">
        <v>147</v>
      </c>
      <c r="P1088" s="39">
        <v>51.8</v>
      </c>
      <c r="Q1088" s="34" t="s">
        <v>147</v>
      </c>
      <c r="R1088" s="39">
        <v>3.8</v>
      </c>
      <c r="S1088" s="34" t="s">
        <v>147</v>
      </c>
      <c r="T1088" s="35" t="s">
        <v>148</v>
      </c>
      <c r="U1088" s="35" t="s">
        <v>313</v>
      </c>
    </row>
    <row r="1089" spans="2:21" ht="12" customHeight="1">
      <c r="B1089" s="33" t="s">
        <v>3252</v>
      </c>
      <c r="C1089" s="34" t="s">
        <v>3201</v>
      </c>
      <c r="D1089" s="35" t="s">
        <v>3253</v>
      </c>
      <c r="E1089" s="35" t="s">
        <v>3254</v>
      </c>
      <c r="F1089" s="36" t="s">
        <v>135</v>
      </c>
      <c r="G1089" s="34" t="s">
        <v>136</v>
      </c>
      <c r="H1089" s="35" t="s">
        <v>137</v>
      </c>
      <c r="I1089" s="37">
        <v>38.265121668597914</v>
      </c>
      <c r="J1089" s="36" t="s">
        <v>147</v>
      </c>
      <c r="K1089" s="38">
        <v>85.7</v>
      </c>
      <c r="L1089" s="39">
        <v>8.6999999999999993</v>
      </c>
      <c r="M1089" s="34" t="s">
        <v>138</v>
      </c>
      <c r="N1089" s="39">
        <v>16</v>
      </c>
      <c r="O1089" s="34" t="s">
        <v>138</v>
      </c>
      <c r="P1089" s="39">
        <v>52.7</v>
      </c>
      <c r="Q1089" s="34" t="s">
        <v>147</v>
      </c>
      <c r="R1089" s="39">
        <v>8.3000000000000007</v>
      </c>
      <c r="S1089" s="34" t="s">
        <v>147</v>
      </c>
      <c r="T1089" s="35" t="s">
        <v>170</v>
      </c>
      <c r="U1089" s="35" t="s">
        <v>871</v>
      </c>
    </row>
    <row r="1090" spans="2:21" ht="12" customHeight="1">
      <c r="B1090" s="33" t="s">
        <v>3255</v>
      </c>
      <c r="C1090" s="34" t="s">
        <v>3201</v>
      </c>
      <c r="D1090" s="35" t="s">
        <v>3256</v>
      </c>
      <c r="E1090" s="35" t="s">
        <v>3257</v>
      </c>
      <c r="F1090" s="36" t="s">
        <v>146</v>
      </c>
      <c r="G1090" s="34" t="s">
        <v>136</v>
      </c>
      <c r="H1090" s="35" t="s">
        <v>192</v>
      </c>
      <c r="I1090" s="37">
        <v>3.1625764006791193</v>
      </c>
      <c r="J1090" s="36" t="s">
        <v>147</v>
      </c>
      <c r="K1090" s="38">
        <v>82</v>
      </c>
      <c r="L1090" s="39">
        <v>8.8000000000000007</v>
      </c>
      <c r="M1090" s="34" t="s">
        <v>138</v>
      </c>
      <c r="N1090" s="39">
        <v>20.9</v>
      </c>
      <c r="O1090" s="34" t="s">
        <v>147</v>
      </c>
      <c r="P1090" s="39">
        <v>44.8</v>
      </c>
      <c r="Q1090" s="34" t="s">
        <v>147</v>
      </c>
      <c r="R1090" s="39">
        <v>7.5</v>
      </c>
      <c r="S1090" s="34" t="s">
        <v>138</v>
      </c>
      <c r="T1090" s="35" t="s">
        <v>148</v>
      </c>
      <c r="U1090" s="35" t="s">
        <v>142</v>
      </c>
    </row>
    <row r="1091" spans="2:21" ht="12" customHeight="1">
      <c r="B1091" s="33" t="s">
        <v>3258</v>
      </c>
      <c r="C1091" s="34" t="s">
        <v>3201</v>
      </c>
      <c r="D1091" s="35" t="s">
        <v>3259</v>
      </c>
      <c r="E1091" s="35" t="s">
        <v>3260</v>
      </c>
      <c r="F1091" s="36" t="s">
        <v>135</v>
      </c>
      <c r="G1091" s="34" t="s">
        <v>136</v>
      </c>
      <c r="H1091" s="35" t="s">
        <v>137</v>
      </c>
      <c r="I1091" s="37">
        <v>35.754252733900366</v>
      </c>
      <c r="J1091" s="36" t="s">
        <v>147</v>
      </c>
      <c r="K1091" s="38">
        <v>103.5</v>
      </c>
      <c r="L1091" s="39">
        <v>11.6</v>
      </c>
      <c r="M1091" s="34" t="s">
        <v>147</v>
      </c>
      <c r="N1091" s="39">
        <v>19.899999999999999</v>
      </c>
      <c r="O1091" s="34" t="s">
        <v>147</v>
      </c>
      <c r="P1091" s="39">
        <v>60</v>
      </c>
      <c r="Q1091" s="34" t="s">
        <v>147</v>
      </c>
      <c r="R1091" s="39">
        <v>12</v>
      </c>
      <c r="S1091" s="34" t="s">
        <v>147</v>
      </c>
      <c r="T1091" s="35" t="s">
        <v>148</v>
      </c>
      <c r="U1091" s="35" t="s">
        <v>142</v>
      </c>
    </row>
    <row r="1092" spans="2:21" ht="12" customHeight="1">
      <c r="B1092" s="33" t="s">
        <v>3261</v>
      </c>
      <c r="C1092" s="34" t="s">
        <v>3201</v>
      </c>
      <c r="D1092" s="35" t="s">
        <v>3262</v>
      </c>
      <c r="E1092" s="35" t="s">
        <v>3263</v>
      </c>
      <c r="F1092" s="36" t="s">
        <v>135</v>
      </c>
      <c r="G1092" s="34" t="s">
        <v>136</v>
      </c>
      <c r="H1092" s="35" t="s">
        <v>137</v>
      </c>
      <c r="I1092" s="37">
        <v>33.22477756286267</v>
      </c>
      <c r="J1092" s="36" t="s">
        <v>147</v>
      </c>
      <c r="K1092" s="38">
        <v>87</v>
      </c>
      <c r="L1092" s="39">
        <v>14.2</v>
      </c>
      <c r="M1092" s="34" t="s">
        <v>147</v>
      </c>
      <c r="N1092" s="39">
        <v>24.6</v>
      </c>
      <c r="O1092" s="34" t="s">
        <v>147</v>
      </c>
      <c r="P1092" s="39">
        <v>48.2</v>
      </c>
      <c r="Q1092" s="34" t="s">
        <v>147</v>
      </c>
      <c r="R1092" s="39">
        <v>0</v>
      </c>
      <c r="S1092" s="34" t="s">
        <v>147</v>
      </c>
      <c r="T1092" s="35" t="s">
        <v>148</v>
      </c>
      <c r="U1092" s="35" t="s">
        <v>142</v>
      </c>
    </row>
    <row r="1093" spans="2:21" ht="12" customHeight="1">
      <c r="B1093" s="33" t="s">
        <v>3264</v>
      </c>
      <c r="C1093" s="34" t="s">
        <v>3201</v>
      </c>
      <c r="D1093" s="35" t="s">
        <v>3265</v>
      </c>
      <c r="E1093" s="35" t="s">
        <v>3266</v>
      </c>
      <c r="F1093" s="36" t="s">
        <v>135</v>
      </c>
      <c r="G1093" s="34" t="s">
        <v>136</v>
      </c>
      <c r="H1093" s="35" t="s">
        <v>192</v>
      </c>
      <c r="I1093" s="37">
        <v>3.5183885542168563</v>
      </c>
      <c r="J1093" s="36" t="s">
        <v>147</v>
      </c>
      <c r="K1093" s="38">
        <v>71</v>
      </c>
      <c r="L1093" s="39">
        <v>6.9</v>
      </c>
      <c r="M1093" s="34" t="s">
        <v>139</v>
      </c>
      <c r="N1093" s="39">
        <v>19.399999999999999</v>
      </c>
      <c r="O1093" s="34" t="s">
        <v>147</v>
      </c>
      <c r="P1093" s="39">
        <v>42.4</v>
      </c>
      <c r="Q1093" s="34" t="s">
        <v>147</v>
      </c>
      <c r="R1093" s="39">
        <v>2.2999999999999998</v>
      </c>
      <c r="S1093" s="34" t="s">
        <v>139</v>
      </c>
      <c r="T1093" s="35" t="s">
        <v>141</v>
      </c>
      <c r="U1093" s="35" t="s">
        <v>142</v>
      </c>
    </row>
    <row r="1094" spans="2:21" ht="12" customHeight="1">
      <c r="B1094" s="33" t="s">
        <v>3267</v>
      </c>
      <c r="C1094" s="34" t="s">
        <v>3201</v>
      </c>
      <c r="D1094" s="35" t="s">
        <v>3268</v>
      </c>
      <c r="E1094" s="35" t="s">
        <v>3269</v>
      </c>
      <c r="F1094" s="36" t="s">
        <v>146</v>
      </c>
      <c r="G1094" s="34" t="s">
        <v>136</v>
      </c>
      <c r="H1094" s="35" t="s">
        <v>192</v>
      </c>
      <c r="I1094" s="37">
        <v>3.2900283085633428</v>
      </c>
      <c r="J1094" s="36" t="s">
        <v>147</v>
      </c>
      <c r="K1094" s="38">
        <v>90.7</v>
      </c>
      <c r="L1094" s="39">
        <v>10.9</v>
      </c>
      <c r="M1094" s="34" t="s">
        <v>147</v>
      </c>
      <c r="N1094" s="39">
        <v>22.7</v>
      </c>
      <c r="O1094" s="34" t="s">
        <v>147</v>
      </c>
      <c r="P1094" s="39">
        <v>49.6</v>
      </c>
      <c r="Q1094" s="34" t="s">
        <v>147</v>
      </c>
      <c r="R1094" s="39">
        <v>7.5</v>
      </c>
      <c r="S1094" s="34" t="s">
        <v>147</v>
      </c>
      <c r="T1094" s="35" t="s">
        <v>148</v>
      </c>
      <c r="U1094" s="35" t="s">
        <v>142</v>
      </c>
    </row>
    <row r="1095" spans="2:21" ht="12" customHeight="1">
      <c r="B1095" s="33" t="s">
        <v>3270</v>
      </c>
      <c r="C1095" s="34" t="s">
        <v>3201</v>
      </c>
      <c r="D1095" s="35" t="s">
        <v>3271</v>
      </c>
      <c r="E1095" s="35" t="s">
        <v>3272</v>
      </c>
      <c r="F1095" s="36" t="s">
        <v>146</v>
      </c>
      <c r="G1095" s="34" t="s">
        <v>136</v>
      </c>
      <c r="H1095" s="35" t="s">
        <v>137</v>
      </c>
      <c r="I1095" s="37">
        <v>15.689746835443039</v>
      </c>
      <c r="J1095" s="36" t="s">
        <v>147</v>
      </c>
      <c r="K1095" s="38">
        <v>78.2</v>
      </c>
      <c r="L1095" s="39">
        <v>14.5</v>
      </c>
      <c r="M1095" s="34" t="s">
        <v>147</v>
      </c>
      <c r="N1095" s="39">
        <v>20.100000000000001</v>
      </c>
      <c r="O1095" s="34" t="s">
        <v>147</v>
      </c>
      <c r="P1095" s="39">
        <v>42.8</v>
      </c>
      <c r="Q1095" s="34" t="s">
        <v>147</v>
      </c>
      <c r="R1095" s="39">
        <v>0.8</v>
      </c>
      <c r="S1095" s="34" t="s">
        <v>139</v>
      </c>
      <c r="T1095" s="35" t="s">
        <v>199</v>
      </c>
      <c r="U1095" s="35" t="s">
        <v>142</v>
      </c>
    </row>
    <row r="1096" spans="2:21" ht="12" customHeight="1">
      <c r="B1096" s="33" t="s">
        <v>3273</v>
      </c>
      <c r="C1096" s="34" t="s">
        <v>3201</v>
      </c>
      <c r="D1096" s="35" t="s">
        <v>3274</v>
      </c>
      <c r="E1096" s="35" t="s">
        <v>3275</v>
      </c>
      <c r="F1096" s="36" t="s">
        <v>135</v>
      </c>
      <c r="G1096" s="34" t="s">
        <v>136</v>
      </c>
      <c r="H1096" s="35" t="s">
        <v>137</v>
      </c>
      <c r="I1096" s="37">
        <v>62.720989456609892</v>
      </c>
      <c r="J1096" s="36" t="s">
        <v>147</v>
      </c>
      <c r="K1096" s="38">
        <v>98</v>
      </c>
      <c r="L1096" s="39">
        <v>10.9</v>
      </c>
      <c r="M1096" s="34" t="s">
        <v>147</v>
      </c>
      <c r="N1096" s="39">
        <v>21.5</v>
      </c>
      <c r="O1096" s="34" t="s">
        <v>147</v>
      </c>
      <c r="P1096" s="39">
        <v>56.6</v>
      </c>
      <c r="Q1096" s="34" t="s">
        <v>147</v>
      </c>
      <c r="R1096" s="39">
        <v>9</v>
      </c>
      <c r="S1096" s="34" t="s">
        <v>147</v>
      </c>
      <c r="T1096" s="35" t="s">
        <v>148</v>
      </c>
      <c r="U1096" s="35" t="s">
        <v>142</v>
      </c>
    </row>
    <row r="1097" spans="2:21" ht="12" customHeight="1">
      <c r="B1097" s="33" t="s">
        <v>3276</v>
      </c>
      <c r="C1097" s="34" t="s">
        <v>3201</v>
      </c>
      <c r="D1097" s="35" t="s">
        <v>3277</v>
      </c>
      <c r="E1097" s="35" t="s">
        <v>3278</v>
      </c>
      <c r="F1097" s="36" t="s">
        <v>135</v>
      </c>
      <c r="G1097" s="34" t="s">
        <v>136</v>
      </c>
      <c r="H1097" s="35" t="s">
        <v>137</v>
      </c>
      <c r="I1097" s="37">
        <v>35.319531849577899</v>
      </c>
      <c r="J1097" s="36" t="s">
        <v>147</v>
      </c>
      <c r="K1097" s="38">
        <v>94.3</v>
      </c>
      <c r="L1097" s="39">
        <v>10.3</v>
      </c>
      <c r="M1097" s="34" t="s">
        <v>147</v>
      </c>
      <c r="N1097" s="39">
        <v>18.600000000000001</v>
      </c>
      <c r="O1097" s="34" t="s">
        <v>147</v>
      </c>
      <c r="P1097" s="39">
        <v>55.6</v>
      </c>
      <c r="Q1097" s="34" t="s">
        <v>147</v>
      </c>
      <c r="R1097" s="39">
        <v>9.8000000000000007</v>
      </c>
      <c r="S1097" s="34" t="s">
        <v>147</v>
      </c>
      <c r="T1097" s="35" t="s">
        <v>148</v>
      </c>
      <c r="U1097" s="35" t="s">
        <v>699</v>
      </c>
    </row>
    <row r="1098" spans="2:21" ht="12" customHeight="1">
      <c r="B1098" s="33" t="s">
        <v>3279</v>
      </c>
      <c r="C1098" s="34" t="s">
        <v>3201</v>
      </c>
      <c r="D1098" s="35" t="s">
        <v>3280</v>
      </c>
      <c r="E1098" s="35" t="s">
        <v>3281</v>
      </c>
      <c r="F1098" s="36" t="s">
        <v>135</v>
      </c>
      <c r="G1098" s="34" t="s">
        <v>136</v>
      </c>
      <c r="H1098" s="35" t="s">
        <v>137</v>
      </c>
      <c r="I1098" s="37">
        <v>46.536589303733606</v>
      </c>
      <c r="J1098" s="36" t="s">
        <v>147</v>
      </c>
      <c r="K1098" s="38">
        <v>98.2</v>
      </c>
      <c r="L1098" s="39">
        <v>10.1</v>
      </c>
      <c r="M1098" s="34" t="s">
        <v>138</v>
      </c>
      <c r="N1098" s="39">
        <v>21.3</v>
      </c>
      <c r="O1098" s="34" t="s">
        <v>147</v>
      </c>
      <c r="P1098" s="39">
        <v>60</v>
      </c>
      <c r="Q1098" s="34" t="s">
        <v>147</v>
      </c>
      <c r="R1098" s="39">
        <v>6.8</v>
      </c>
      <c r="S1098" s="34" t="s">
        <v>139</v>
      </c>
      <c r="T1098" s="35" t="s">
        <v>141</v>
      </c>
      <c r="U1098" s="35" t="s">
        <v>142</v>
      </c>
    </row>
    <row r="1099" spans="2:21" ht="12" customHeight="1">
      <c r="B1099" s="33" t="s">
        <v>3282</v>
      </c>
      <c r="C1099" s="34" t="s">
        <v>3201</v>
      </c>
      <c r="D1099" s="35" t="s">
        <v>3283</v>
      </c>
      <c r="E1099" s="35" t="s">
        <v>3284</v>
      </c>
      <c r="F1099" s="36" t="s">
        <v>135</v>
      </c>
      <c r="G1099" s="34" t="s">
        <v>136</v>
      </c>
      <c r="H1099" s="35" t="s">
        <v>137</v>
      </c>
      <c r="I1099" s="37">
        <v>34.463970345963759</v>
      </c>
      <c r="J1099" s="36" t="s">
        <v>147</v>
      </c>
      <c r="K1099" s="38">
        <v>96.4</v>
      </c>
      <c r="L1099" s="39">
        <v>10.1</v>
      </c>
      <c r="M1099" s="34" t="s">
        <v>138</v>
      </c>
      <c r="N1099" s="39">
        <v>19.8</v>
      </c>
      <c r="O1099" s="34" t="s">
        <v>147</v>
      </c>
      <c r="P1099" s="39">
        <v>58.2</v>
      </c>
      <c r="Q1099" s="34" t="s">
        <v>147</v>
      </c>
      <c r="R1099" s="39">
        <v>8.3000000000000007</v>
      </c>
      <c r="S1099" s="34" t="s">
        <v>147</v>
      </c>
      <c r="T1099" s="35" t="s">
        <v>148</v>
      </c>
      <c r="U1099" s="35" t="s">
        <v>142</v>
      </c>
    </row>
    <row r="1100" spans="2:21" ht="12" customHeight="1">
      <c r="B1100" s="33" t="s">
        <v>3285</v>
      </c>
      <c r="C1100" s="34" t="s">
        <v>3201</v>
      </c>
      <c r="D1100" s="35" t="s">
        <v>3286</v>
      </c>
      <c r="E1100" s="35" t="s">
        <v>3287</v>
      </c>
      <c r="F1100" s="36" t="s">
        <v>135</v>
      </c>
      <c r="G1100" s="34" t="s">
        <v>136</v>
      </c>
      <c r="H1100" s="35" t="s">
        <v>137</v>
      </c>
      <c r="I1100" s="37">
        <v>55.619076517150397</v>
      </c>
      <c r="J1100" s="36" t="s">
        <v>147</v>
      </c>
      <c r="K1100" s="38">
        <v>95.7</v>
      </c>
      <c r="L1100" s="39">
        <v>12.7</v>
      </c>
      <c r="M1100" s="34" t="s">
        <v>147</v>
      </c>
      <c r="N1100" s="39">
        <v>15.5</v>
      </c>
      <c r="O1100" s="34" t="s">
        <v>138</v>
      </c>
      <c r="P1100" s="39">
        <v>60</v>
      </c>
      <c r="Q1100" s="34" t="s">
        <v>147</v>
      </c>
      <c r="R1100" s="39">
        <v>7.5</v>
      </c>
      <c r="S1100" s="34" t="s">
        <v>138</v>
      </c>
      <c r="T1100" s="35" t="s">
        <v>148</v>
      </c>
      <c r="U1100" s="35" t="s">
        <v>142</v>
      </c>
    </row>
    <row r="1101" spans="2:21" ht="12" customHeight="1">
      <c r="B1101" s="35" t="s">
        <v>3288</v>
      </c>
      <c r="C1101" s="34" t="s">
        <v>3201</v>
      </c>
      <c r="D1101" s="35" t="s">
        <v>3289</v>
      </c>
      <c r="E1101" s="35" t="s">
        <v>3290</v>
      </c>
      <c r="F1101" s="34" t="s">
        <v>135</v>
      </c>
      <c r="G1101" s="34" t="s">
        <v>194</v>
      </c>
      <c r="H1101" s="35" t="s">
        <v>195</v>
      </c>
      <c r="I1101" s="37">
        <v>2.7004260000000002</v>
      </c>
      <c r="J1101" s="34" t="s">
        <v>147</v>
      </c>
      <c r="K1101" s="39">
        <v>85.9</v>
      </c>
      <c r="L1101" s="39">
        <v>12</v>
      </c>
      <c r="M1101" s="34" t="s">
        <v>147</v>
      </c>
      <c r="N1101" s="39">
        <v>22.1</v>
      </c>
      <c r="O1101" s="34" t="s">
        <v>147</v>
      </c>
      <c r="P1101" s="39">
        <v>45.8</v>
      </c>
      <c r="Q1101" s="34" t="s">
        <v>147</v>
      </c>
      <c r="R1101" s="34">
        <v>6</v>
      </c>
      <c r="S1101" s="34" t="s">
        <v>223</v>
      </c>
      <c r="T1101" s="35" t="s">
        <v>166</v>
      </c>
      <c r="U1101" s="35" t="s">
        <v>142</v>
      </c>
    </row>
    <row r="1102" spans="2:21" ht="12" customHeight="1">
      <c r="B1102" s="35" t="s">
        <v>3291</v>
      </c>
      <c r="C1102" s="34" t="s">
        <v>3201</v>
      </c>
      <c r="D1102" s="35" t="s">
        <v>3292</v>
      </c>
      <c r="E1102" s="35" t="s">
        <v>3293</v>
      </c>
      <c r="F1102" s="34" t="s">
        <v>135</v>
      </c>
      <c r="G1102" s="34" t="s">
        <v>194</v>
      </c>
      <c r="H1102" s="35" t="s">
        <v>195</v>
      </c>
      <c r="I1102" s="37">
        <v>2.3649390000000001</v>
      </c>
      <c r="J1102" s="34" t="s">
        <v>147</v>
      </c>
      <c r="K1102" s="39">
        <v>79.400000000000006</v>
      </c>
      <c r="L1102" s="39">
        <v>11.2</v>
      </c>
      <c r="M1102" s="34" t="s">
        <v>147</v>
      </c>
      <c r="N1102" s="39">
        <v>20.5</v>
      </c>
      <c r="O1102" s="34" t="s">
        <v>147</v>
      </c>
      <c r="P1102" s="39">
        <v>39.700000000000003</v>
      </c>
      <c r="Q1102" s="34" t="s">
        <v>138</v>
      </c>
      <c r="R1102" s="34">
        <v>8</v>
      </c>
      <c r="S1102" s="34" t="s">
        <v>223</v>
      </c>
      <c r="T1102" s="35" t="s">
        <v>199</v>
      </c>
      <c r="U1102" s="35" t="s">
        <v>142</v>
      </c>
    </row>
    <row r="1103" spans="2:21" ht="12" customHeight="1">
      <c r="B1103" s="35" t="s">
        <v>3294</v>
      </c>
      <c r="C1103" s="34" t="s">
        <v>3201</v>
      </c>
      <c r="D1103" s="35" t="s">
        <v>3295</v>
      </c>
      <c r="E1103" s="35" t="s">
        <v>3296</v>
      </c>
      <c r="F1103" s="34" t="s">
        <v>184</v>
      </c>
      <c r="G1103" s="34" t="s">
        <v>194</v>
      </c>
      <c r="H1103" s="35" t="s">
        <v>195</v>
      </c>
      <c r="I1103" s="37">
        <v>2.5795689999999998</v>
      </c>
      <c r="J1103" s="34"/>
      <c r="K1103" s="39"/>
      <c r="L1103" s="39"/>
      <c r="M1103" s="34"/>
      <c r="N1103" s="39"/>
      <c r="O1103" s="34"/>
      <c r="P1103" s="39"/>
      <c r="Q1103" s="34"/>
      <c r="R1103" s="34">
        <v>3</v>
      </c>
      <c r="S1103" s="34"/>
      <c r="T1103" s="35" t="s">
        <v>223</v>
      </c>
      <c r="U1103" s="35" t="s">
        <v>392</v>
      </c>
    </row>
    <row r="1104" spans="2:21" ht="12" customHeight="1">
      <c r="B1104" s="35" t="s">
        <v>3297</v>
      </c>
      <c r="C1104" s="34" t="s">
        <v>3201</v>
      </c>
      <c r="D1104" s="35" t="s">
        <v>3298</v>
      </c>
      <c r="E1104" s="35" t="s">
        <v>3299</v>
      </c>
      <c r="F1104" s="34" t="s">
        <v>146</v>
      </c>
      <c r="G1104" s="34" t="s">
        <v>194</v>
      </c>
      <c r="H1104" s="35" t="s">
        <v>195</v>
      </c>
      <c r="I1104" s="37">
        <v>1.665886</v>
      </c>
      <c r="J1104" s="34"/>
      <c r="K1104" s="39"/>
      <c r="L1104" s="39"/>
      <c r="M1104" s="34"/>
      <c r="N1104" s="39"/>
      <c r="O1104" s="34"/>
      <c r="P1104" s="39"/>
      <c r="Q1104" s="34"/>
      <c r="R1104" s="34">
        <v>4</v>
      </c>
      <c r="S1104" s="34" t="s">
        <v>223</v>
      </c>
      <c r="T1104" s="35" t="s">
        <v>223</v>
      </c>
      <c r="U1104" s="35" t="s">
        <v>392</v>
      </c>
    </row>
    <row r="1105" spans="2:21" ht="12" customHeight="1">
      <c r="B1105" s="35" t="s">
        <v>3300</v>
      </c>
      <c r="C1105" s="34" t="s">
        <v>3201</v>
      </c>
      <c r="D1105" s="35" t="s">
        <v>3301</v>
      </c>
      <c r="E1105" s="35" t="s">
        <v>3302</v>
      </c>
      <c r="F1105" s="34" t="s">
        <v>146</v>
      </c>
      <c r="G1105" s="34" t="s">
        <v>194</v>
      </c>
      <c r="H1105" s="35" t="s">
        <v>195</v>
      </c>
      <c r="I1105" s="37">
        <v>3.6829999999999998</v>
      </c>
      <c r="J1105" s="34"/>
      <c r="K1105" s="39"/>
      <c r="L1105" s="39"/>
      <c r="M1105" s="34"/>
      <c r="N1105" s="39"/>
      <c r="O1105" s="34"/>
      <c r="P1105" s="39"/>
      <c r="Q1105" s="34"/>
      <c r="R1105" s="34">
        <v>0</v>
      </c>
      <c r="S1105" s="34"/>
      <c r="T1105" s="35" t="s">
        <v>223</v>
      </c>
      <c r="U1105" s="35" t="s">
        <v>392</v>
      </c>
    </row>
    <row r="1106" spans="2:21" ht="12" customHeight="1">
      <c r="B1106" s="35" t="s">
        <v>3303</v>
      </c>
      <c r="C1106" s="34" t="s">
        <v>3201</v>
      </c>
      <c r="D1106" s="35" t="s">
        <v>3304</v>
      </c>
      <c r="E1106" s="35" t="s">
        <v>3305</v>
      </c>
      <c r="F1106" s="34" t="s">
        <v>135</v>
      </c>
      <c r="G1106" s="34" t="s">
        <v>194</v>
      </c>
      <c r="H1106" s="35" t="s">
        <v>195</v>
      </c>
      <c r="I1106" s="37">
        <v>2.2158950000000002</v>
      </c>
      <c r="J1106" s="34" t="s">
        <v>139</v>
      </c>
      <c r="K1106" s="39">
        <v>52.6</v>
      </c>
      <c r="L1106" s="39">
        <v>9.6</v>
      </c>
      <c r="M1106" s="34" t="s">
        <v>138</v>
      </c>
      <c r="N1106" s="39">
        <v>11.4</v>
      </c>
      <c r="O1106" s="34" t="s">
        <v>139</v>
      </c>
      <c r="P1106" s="39">
        <v>29.6</v>
      </c>
      <c r="Q1106" s="34" t="s">
        <v>139</v>
      </c>
      <c r="R1106" s="34">
        <v>2</v>
      </c>
      <c r="S1106" s="34" t="s">
        <v>138</v>
      </c>
      <c r="T1106" s="35" t="s">
        <v>170</v>
      </c>
      <c r="U1106" s="35" t="s">
        <v>235</v>
      </c>
    </row>
    <row r="1107" spans="2:21" ht="12" customHeight="1">
      <c r="B1107" s="35" t="s">
        <v>3306</v>
      </c>
      <c r="C1107" s="34" t="s">
        <v>3201</v>
      </c>
      <c r="D1107" s="35" t="s">
        <v>3307</v>
      </c>
      <c r="E1107" s="35" t="s">
        <v>3308</v>
      </c>
      <c r="F1107" s="34" t="s">
        <v>135</v>
      </c>
      <c r="G1107" s="34" t="s">
        <v>194</v>
      </c>
      <c r="H1107" s="35" t="s">
        <v>195</v>
      </c>
      <c r="I1107" s="37">
        <v>2.3117999999999999</v>
      </c>
      <c r="J1107" s="34" t="s">
        <v>139</v>
      </c>
      <c r="K1107" s="39">
        <v>48.7</v>
      </c>
      <c r="L1107" s="39">
        <v>7.6</v>
      </c>
      <c r="M1107" s="34" t="s">
        <v>139</v>
      </c>
      <c r="N1107" s="39">
        <v>8.6999999999999993</v>
      </c>
      <c r="O1107" s="34" t="s">
        <v>159</v>
      </c>
      <c r="P1107" s="39">
        <v>30.4</v>
      </c>
      <c r="Q1107" s="34" t="s">
        <v>139</v>
      </c>
      <c r="R1107" s="34">
        <v>2</v>
      </c>
      <c r="S1107" s="34" t="s">
        <v>139</v>
      </c>
      <c r="T1107" s="35" t="s">
        <v>141</v>
      </c>
      <c r="U1107" s="35" t="s">
        <v>235</v>
      </c>
    </row>
    <row r="1108" spans="2:21" ht="12" customHeight="1">
      <c r="B1108" s="35" t="s">
        <v>3309</v>
      </c>
      <c r="C1108" s="34" t="s">
        <v>3201</v>
      </c>
      <c r="D1108" s="35" t="s">
        <v>3310</v>
      </c>
      <c r="E1108" s="35" t="s">
        <v>3311</v>
      </c>
      <c r="F1108" s="34" t="s">
        <v>146</v>
      </c>
      <c r="G1108" s="34" t="s">
        <v>194</v>
      </c>
      <c r="H1108" s="35" t="s">
        <v>195</v>
      </c>
      <c r="I1108" s="37">
        <v>2.5795689999999998</v>
      </c>
      <c r="J1108" s="34" t="s">
        <v>138</v>
      </c>
      <c r="K1108" s="39">
        <v>66.3</v>
      </c>
      <c r="L1108" s="39">
        <v>11.6</v>
      </c>
      <c r="M1108" s="34" t="s">
        <v>147</v>
      </c>
      <c r="N1108" s="39">
        <v>16.100000000000001</v>
      </c>
      <c r="O1108" s="34" t="s">
        <v>138</v>
      </c>
      <c r="P1108" s="39">
        <v>32.6</v>
      </c>
      <c r="Q1108" s="34" t="s">
        <v>138</v>
      </c>
      <c r="R1108" s="34">
        <v>6</v>
      </c>
      <c r="S1108" s="34" t="s">
        <v>138</v>
      </c>
      <c r="T1108" s="35" t="s">
        <v>148</v>
      </c>
      <c r="U1108" s="35" t="s">
        <v>142</v>
      </c>
    </row>
    <row r="1109" spans="2:21" ht="12" customHeight="1">
      <c r="B1109" s="35" t="s">
        <v>3312</v>
      </c>
      <c r="C1109" s="34" t="s">
        <v>3201</v>
      </c>
      <c r="D1109" s="35" t="s">
        <v>3313</v>
      </c>
      <c r="E1109" s="35" t="s">
        <v>3314</v>
      </c>
      <c r="F1109" s="34" t="s">
        <v>146</v>
      </c>
      <c r="G1109" s="34" t="s">
        <v>194</v>
      </c>
      <c r="H1109" s="35" t="s">
        <v>195</v>
      </c>
      <c r="I1109" s="37">
        <v>2.581502</v>
      </c>
      <c r="J1109" s="34" t="s">
        <v>147</v>
      </c>
      <c r="K1109" s="39">
        <v>90.5</v>
      </c>
      <c r="L1109" s="39">
        <v>14.6</v>
      </c>
      <c r="M1109" s="34" t="s">
        <v>147</v>
      </c>
      <c r="N1109" s="39">
        <v>20.5</v>
      </c>
      <c r="O1109" s="34" t="s">
        <v>147</v>
      </c>
      <c r="P1109" s="39">
        <v>45.4</v>
      </c>
      <c r="Q1109" s="34" t="s">
        <v>147</v>
      </c>
      <c r="R1109" s="34">
        <v>10</v>
      </c>
      <c r="S1109" s="34" t="s">
        <v>147</v>
      </c>
      <c r="T1109" s="35" t="s">
        <v>148</v>
      </c>
      <c r="U1109" s="35" t="s">
        <v>142</v>
      </c>
    </row>
    <row r="1110" spans="2:21" ht="12" customHeight="1">
      <c r="B1110" s="35" t="s">
        <v>3315</v>
      </c>
      <c r="C1110" s="34" t="s">
        <v>3201</v>
      </c>
      <c r="D1110" s="35" t="s">
        <v>3316</v>
      </c>
      <c r="E1110" s="35" t="s">
        <v>3317</v>
      </c>
      <c r="F1110" s="34" t="s">
        <v>135</v>
      </c>
      <c r="G1110" s="34" t="s">
        <v>194</v>
      </c>
      <c r="H1110" s="35" t="s">
        <v>195</v>
      </c>
      <c r="I1110" s="37">
        <v>2.312805</v>
      </c>
      <c r="J1110" s="34" t="s">
        <v>147</v>
      </c>
      <c r="K1110" s="39">
        <v>86.6</v>
      </c>
      <c r="L1110" s="39">
        <v>11.6</v>
      </c>
      <c r="M1110" s="34" t="s">
        <v>147</v>
      </c>
      <c r="N1110" s="39">
        <v>17.7</v>
      </c>
      <c r="O1110" s="34" t="s">
        <v>147</v>
      </c>
      <c r="P1110" s="39">
        <v>49.3</v>
      </c>
      <c r="Q1110" s="34" t="s">
        <v>147</v>
      </c>
      <c r="R1110" s="34">
        <v>8</v>
      </c>
      <c r="S1110" s="34" t="s">
        <v>138</v>
      </c>
      <c r="T1110" s="35" t="s">
        <v>148</v>
      </c>
      <c r="U1110" s="35" t="s">
        <v>142</v>
      </c>
    </row>
    <row r="1111" spans="2:21" ht="12" customHeight="1">
      <c r="B1111" s="33" t="s">
        <v>3318</v>
      </c>
      <c r="C1111" s="34" t="s">
        <v>3201</v>
      </c>
      <c r="D1111" s="35" t="s">
        <v>3319</v>
      </c>
      <c r="E1111" s="35" t="s">
        <v>3320</v>
      </c>
      <c r="F1111" s="36" t="s">
        <v>146</v>
      </c>
      <c r="G1111" s="34" t="s">
        <v>136</v>
      </c>
      <c r="H1111" s="35" t="s">
        <v>192</v>
      </c>
      <c r="I1111" s="37">
        <v>3.6938586956521733</v>
      </c>
      <c r="J1111" s="36" t="s">
        <v>138</v>
      </c>
      <c r="K1111" s="38">
        <v>64</v>
      </c>
      <c r="L1111" s="39">
        <v>9.1999999999999993</v>
      </c>
      <c r="M1111" s="34" t="s">
        <v>138</v>
      </c>
      <c r="N1111" s="39">
        <v>21.6</v>
      </c>
      <c r="O1111" s="34" t="s">
        <v>147</v>
      </c>
      <c r="P1111" s="39">
        <v>33.200000000000003</v>
      </c>
      <c r="Q1111" s="34" t="s">
        <v>138</v>
      </c>
      <c r="R1111" s="39">
        <v>0</v>
      </c>
      <c r="S1111" s="34" t="s">
        <v>147</v>
      </c>
      <c r="T1111" s="35" t="s">
        <v>170</v>
      </c>
      <c r="U1111" s="35" t="s">
        <v>142</v>
      </c>
    </row>
    <row r="1112" spans="2:21" ht="12" customHeight="1">
      <c r="B1112" s="35" t="s">
        <v>3318</v>
      </c>
      <c r="C1112" s="34" t="s">
        <v>3201</v>
      </c>
      <c r="D1112" s="35" t="s">
        <v>3319</v>
      </c>
      <c r="E1112" s="35" t="s">
        <v>3320</v>
      </c>
      <c r="F1112" s="34" t="s">
        <v>146</v>
      </c>
      <c r="G1112" s="34" t="s">
        <v>194</v>
      </c>
      <c r="H1112" s="35" t="s">
        <v>195</v>
      </c>
      <c r="I1112" s="37">
        <v>2.4479920000000002</v>
      </c>
      <c r="J1112" s="34" t="s">
        <v>138</v>
      </c>
      <c r="K1112" s="39">
        <v>68.599999999999994</v>
      </c>
      <c r="L1112" s="39">
        <v>9.9</v>
      </c>
      <c r="M1112" s="34" t="s">
        <v>138</v>
      </c>
      <c r="N1112" s="39">
        <v>14.6</v>
      </c>
      <c r="O1112" s="34" t="s">
        <v>138</v>
      </c>
      <c r="P1112" s="39">
        <v>37.1</v>
      </c>
      <c r="Q1112" s="34" t="s">
        <v>138</v>
      </c>
      <c r="R1112" s="34">
        <v>7</v>
      </c>
      <c r="S1112" s="34" t="s">
        <v>138</v>
      </c>
      <c r="T1112" s="35" t="s">
        <v>170</v>
      </c>
      <c r="U1112" s="35" t="s">
        <v>142</v>
      </c>
    </row>
    <row r="1113" spans="2:21" ht="12" customHeight="1">
      <c r="B1113" s="35" t="s">
        <v>3321</v>
      </c>
      <c r="C1113" s="34" t="s">
        <v>3201</v>
      </c>
      <c r="D1113" s="35" t="s">
        <v>3322</v>
      </c>
      <c r="E1113" s="35" t="s">
        <v>3323</v>
      </c>
      <c r="F1113" s="34" t="s">
        <v>135</v>
      </c>
      <c r="G1113" s="34" t="s">
        <v>194</v>
      </c>
      <c r="H1113" s="35" t="s">
        <v>195</v>
      </c>
      <c r="I1113" s="37">
        <v>2.4121199999999998</v>
      </c>
      <c r="J1113" s="34" t="s">
        <v>138</v>
      </c>
      <c r="K1113" s="39">
        <v>67.099999999999994</v>
      </c>
      <c r="L1113" s="39">
        <v>8.6</v>
      </c>
      <c r="M1113" s="34" t="s">
        <v>138</v>
      </c>
      <c r="N1113" s="39">
        <v>16.7</v>
      </c>
      <c r="O1113" s="34" t="s">
        <v>138</v>
      </c>
      <c r="P1113" s="39">
        <v>34.799999999999997</v>
      </c>
      <c r="Q1113" s="34" t="s">
        <v>138</v>
      </c>
      <c r="R1113" s="34">
        <v>7</v>
      </c>
      <c r="S1113" s="34" t="s">
        <v>138</v>
      </c>
      <c r="T1113" s="35" t="s">
        <v>170</v>
      </c>
      <c r="U1113" s="35" t="s">
        <v>467</v>
      </c>
    </row>
    <row r="1114" spans="2:21" ht="12" customHeight="1">
      <c r="B1114" s="35" t="s">
        <v>3324</v>
      </c>
      <c r="C1114" s="34" t="s">
        <v>3201</v>
      </c>
      <c r="D1114" s="35" t="s">
        <v>3325</v>
      </c>
      <c r="E1114" s="35" t="s">
        <v>3326</v>
      </c>
      <c r="F1114" s="34" t="s">
        <v>135</v>
      </c>
      <c r="G1114" s="34" t="s">
        <v>194</v>
      </c>
      <c r="H1114" s="35" t="s">
        <v>195</v>
      </c>
      <c r="I1114" s="37">
        <v>2.9344969999999999</v>
      </c>
      <c r="J1114" s="34" t="s">
        <v>147</v>
      </c>
      <c r="K1114" s="39">
        <v>78.7</v>
      </c>
      <c r="L1114" s="39">
        <v>9.6999999999999993</v>
      </c>
      <c r="M1114" s="34" t="s">
        <v>138</v>
      </c>
      <c r="N1114" s="39">
        <v>17.399999999999999</v>
      </c>
      <c r="O1114" s="34" t="s">
        <v>138</v>
      </c>
      <c r="P1114" s="39">
        <v>42.6</v>
      </c>
      <c r="Q1114" s="34" t="s">
        <v>147</v>
      </c>
      <c r="R1114" s="34">
        <v>9</v>
      </c>
      <c r="S1114" s="34" t="s">
        <v>147</v>
      </c>
      <c r="T1114" s="35" t="s">
        <v>148</v>
      </c>
      <c r="U1114" s="35" t="s">
        <v>142</v>
      </c>
    </row>
    <row r="1115" spans="2:21" ht="12" customHeight="1">
      <c r="B1115" s="33" t="s">
        <v>3327</v>
      </c>
      <c r="C1115" s="34" t="s">
        <v>3201</v>
      </c>
      <c r="D1115" s="35" t="s">
        <v>3328</v>
      </c>
      <c r="E1115" s="35" t="s">
        <v>3329</v>
      </c>
      <c r="F1115" s="36" t="s">
        <v>146</v>
      </c>
      <c r="G1115" s="34" t="s">
        <v>136</v>
      </c>
      <c r="H1115" s="35" t="s">
        <v>137</v>
      </c>
      <c r="I1115" s="37">
        <v>45.619827213822894</v>
      </c>
      <c r="J1115" s="36" t="s">
        <v>147</v>
      </c>
      <c r="K1115" s="38">
        <v>95.7</v>
      </c>
      <c r="L1115" s="39">
        <v>10.9</v>
      </c>
      <c r="M1115" s="34" t="s">
        <v>147</v>
      </c>
      <c r="N1115" s="39">
        <v>22.6</v>
      </c>
      <c r="O1115" s="34" t="s">
        <v>147</v>
      </c>
      <c r="P1115" s="39">
        <v>53.2</v>
      </c>
      <c r="Q1115" s="34" t="s">
        <v>147</v>
      </c>
      <c r="R1115" s="39">
        <v>9</v>
      </c>
      <c r="S1115" s="34" t="s">
        <v>147</v>
      </c>
      <c r="T1115" s="35" t="s">
        <v>148</v>
      </c>
      <c r="U1115" s="35" t="s">
        <v>142</v>
      </c>
    </row>
    <row r="1116" spans="2:21" ht="12" customHeight="1">
      <c r="B1116" s="33" t="s">
        <v>3330</v>
      </c>
      <c r="C1116" s="34" t="s">
        <v>3331</v>
      </c>
      <c r="D1116" s="35" t="s">
        <v>3332</v>
      </c>
      <c r="E1116" s="35" t="s">
        <v>3333</v>
      </c>
      <c r="F1116" s="36" t="s">
        <v>135</v>
      </c>
      <c r="G1116" s="34" t="s">
        <v>136</v>
      </c>
      <c r="H1116" s="35" t="s">
        <v>137</v>
      </c>
      <c r="I1116" s="37">
        <v>38.799168110918544</v>
      </c>
      <c r="J1116" s="36" t="s">
        <v>147</v>
      </c>
      <c r="K1116" s="38">
        <v>72.7</v>
      </c>
      <c r="L1116" s="39">
        <v>11.3</v>
      </c>
      <c r="M1116" s="34" t="s">
        <v>147</v>
      </c>
      <c r="N1116" s="39">
        <v>19.399999999999999</v>
      </c>
      <c r="O1116" s="34" t="s">
        <v>147</v>
      </c>
      <c r="P1116" s="39">
        <v>39.700000000000003</v>
      </c>
      <c r="Q1116" s="34" t="s">
        <v>138</v>
      </c>
      <c r="R1116" s="39">
        <v>2.2999999999999998</v>
      </c>
      <c r="S1116" s="34" t="s">
        <v>138</v>
      </c>
      <c r="T1116" s="35" t="s">
        <v>166</v>
      </c>
      <c r="U1116" s="35" t="s">
        <v>142</v>
      </c>
    </row>
    <row r="1117" spans="2:21" ht="12" customHeight="1">
      <c r="B1117" s="33" t="s">
        <v>3334</v>
      </c>
      <c r="C1117" s="34" t="s">
        <v>3331</v>
      </c>
      <c r="D1117" s="35" t="s">
        <v>3335</v>
      </c>
      <c r="E1117" s="35" t="s">
        <v>3336</v>
      </c>
      <c r="F1117" s="36" t="s">
        <v>135</v>
      </c>
      <c r="G1117" s="34" t="s">
        <v>136</v>
      </c>
      <c r="H1117" s="35" t="s">
        <v>137</v>
      </c>
      <c r="I1117" s="37">
        <v>37.007967781908299</v>
      </c>
      <c r="J1117" s="36" t="s">
        <v>147</v>
      </c>
      <c r="K1117" s="38">
        <v>93.4</v>
      </c>
      <c r="L1117" s="39">
        <v>11.6</v>
      </c>
      <c r="M1117" s="34" t="s">
        <v>147</v>
      </c>
      <c r="N1117" s="39">
        <v>24</v>
      </c>
      <c r="O1117" s="34" t="s">
        <v>147</v>
      </c>
      <c r="P1117" s="39">
        <v>51.8</v>
      </c>
      <c r="Q1117" s="34" t="s">
        <v>147</v>
      </c>
      <c r="R1117" s="39">
        <v>6</v>
      </c>
      <c r="S1117" s="34" t="s">
        <v>147</v>
      </c>
      <c r="T1117" s="35" t="s">
        <v>148</v>
      </c>
      <c r="U1117" s="35" t="s">
        <v>142</v>
      </c>
    </row>
    <row r="1118" spans="2:21" ht="12" customHeight="1">
      <c r="B1118" s="33" t="s">
        <v>3337</v>
      </c>
      <c r="C1118" s="34" t="s">
        <v>3331</v>
      </c>
      <c r="D1118" s="35" t="s">
        <v>3338</v>
      </c>
      <c r="E1118" s="35" t="s">
        <v>3339</v>
      </c>
      <c r="F1118" s="36" t="s">
        <v>135</v>
      </c>
      <c r="G1118" s="34" t="s">
        <v>136</v>
      </c>
      <c r="H1118" s="35" t="s">
        <v>137</v>
      </c>
      <c r="I1118" s="37">
        <v>37.057459807073961</v>
      </c>
      <c r="J1118" s="36" t="s">
        <v>147</v>
      </c>
      <c r="K1118" s="38">
        <v>75.400000000000006</v>
      </c>
      <c r="L1118" s="39">
        <v>6.8</v>
      </c>
      <c r="M1118" s="34" t="s">
        <v>139</v>
      </c>
      <c r="N1118" s="39">
        <v>19.5</v>
      </c>
      <c r="O1118" s="34" t="s">
        <v>147</v>
      </c>
      <c r="P1118" s="39">
        <v>44.6</v>
      </c>
      <c r="Q1118" s="34" t="s">
        <v>147</v>
      </c>
      <c r="R1118" s="39">
        <v>4.5</v>
      </c>
      <c r="S1118" s="34" t="s">
        <v>138</v>
      </c>
      <c r="T1118" s="35" t="s">
        <v>170</v>
      </c>
      <c r="U1118" s="35" t="s">
        <v>142</v>
      </c>
    </row>
    <row r="1119" spans="2:21" ht="12" customHeight="1">
      <c r="B1119" s="33" t="s">
        <v>3340</v>
      </c>
      <c r="C1119" s="34" t="s">
        <v>3331</v>
      </c>
      <c r="D1119" s="35" t="s">
        <v>3341</v>
      </c>
      <c r="E1119" s="35" t="s">
        <v>3342</v>
      </c>
      <c r="F1119" s="36" t="s">
        <v>135</v>
      </c>
      <c r="G1119" s="34" t="s">
        <v>136</v>
      </c>
      <c r="H1119" s="35" t="s">
        <v>137</v>
      </c>
      <c r="I1119" s="37">
        <v>35.193750000000001</v>
      </c>
      <c r="J1119" s="36" t="s">
        <v>147</v>
      </c>
      <c r="K1119" s="38">
        <v>99.9</v>
      </c>
      <c r="L1119" s="39">
        <v>12.8</v>
      </c>
      <c r="M1119" s="34" t="s">
        <v>147</v>
      </c>
      <c r="N1119" s="39">
        <v>23.5</v>
      </c>
      <c r="O1119" s="34" t="s">
        <v>147</v>
      </c>
      <c r="P1119" s="39">
        <v>59.1</v>
      </c>
      <c r="Q1119" s="34" t="s">
        <v>147</v>
      </c>
      <c r="R1119" s="39">
        <v>4.5</v>
      </c>
      <c r="S1119" s="34" t="s">
        <v>147</v>
      </c>
      <c r="T1119" s="35" t="s">
        <v>170</v>
      </c>
      <c r="U1119" s="35" t="s">
        <v>142</v>
      </c>
    </row>
    <row r="1120" spans="2:21" ht="12" customHeight="1">
      <c r="B1120" s="33" t="s">
        <v>3343</v>
      </c>
      <c r="C1120" s="34" t="s">
        <v>3331</v>
      </c>
      <c r="D1120" s="35" t="s">
        <v>3344</v>
      </c>
      <c r="E1120" s="35" t="s">
        <v>3345</v>
      </c>
      <c r="F1120" s="36" t="s">
        <v>135</v>
      </c>
      <c r="G1120" s="34" t="s">
        <v>136</v>
      </c>
      <c r="H1120" s="35" t="s">
        <v>192</v>
      </c>
      <c r="I1120" s="37">
        <v>3.5827912341407133</v>
      </c>
      <c r="J1120" s="36" t="s">
        <v>147</v>
      </c>
      <c r="K1120" s="38">
        <v>78.599999999999994</v>
      </c>
      <c r="L1120" s="39">
        <v>9.5</v>
      </c>
      <c r="M1120" s="34" t="s">
        <v>138</v>
      </c>
      <c r="N1120" s="39">
        <v>19.2</v>
      </c>
      <c r="O1120" s="34" t="s">
        <v>147</v>
      </c>
      <c r="P1120" s="39">
        <v>43.1</v>
      </c>
      <c r="Q1120" s="34" t="s">
        <v>147</v>
      </c>
      <c r="R1120" s="39">
        <v>6.8</v>
      </c>
      <c r="S1120" s="34" t="s">
        <v>139</v>
      </c>
      <c r="T1120" s="35" t="s">
        <v>141</v>
      </c>
      <c r="U1120" s="35" t="s">
        <v>142</v>
      </c>
    </row>
    <row r="1121" spans="2:21" ht="12" customHeight="1">
      <c r="B1121" s="33" t="s">
        <v>3346</v>
      </c>
      <c r="C1121" s="34" t="s">
        <v>3331</v>
      </c>
      <c r="D1121" s="35" t="s">
        <v>3347</v>
      </c>
      <c r="E1121" s="35" t="s">
        <v>3348</v>
      </c>
      <c r="F1121" s="36" t="s">
        <v>135</v>
      </c>
      <c r="G1121" s="34" t="s">
        <v>136</v>
      </c>
      <c r="H1121" s="35" t="s">
        <v>137</v>
      </c>
      <c r="I1121" s="37">
        <v>39.937323688969251</v>
      </c>
      <c r="J1121" s="36" t="s">
        <v>147</v>
      </c>
      <c r="K1121" s="38">
        <v>78.3</v>
      </c>
      <c r="L1121" s="39">
        <v>7.9</v>
      </c>
      <c r="M1121" s="34" t="s">
        <v>139</v>
      </c>
      <c r="N1121" s="39">
        <v>18.100000000000001</v>
      </c>
      <c r="O1121" s="34" t="s">
        <v>147</v>
      </c>
      <c r="P1121" s="39">
        <v>47.8</v>
      </c>
      <c r="Q1121" s="34" t="s">
        <v>147</v>
      </c>
      <c r="R1121" s="39">
        <v>4.5</v>
      </c>
      <c r="S1121" s="34" t="s">
        <v>140</v>
      </c>
      <c r="T1121" s="35" t="s">
        <v>141</v>
      </c>
      <c r="U1121" s="35" t="s">
        <v>142</v>
      </c>
    </row>
    <row r="1122" spans="2:21" ht="12" customHeight="1">
      <c r="B1122" s="33" t="s">
        <v>3349</v>
      </c>
      <c r="C1122" s="34" t="s">
        <v>3331</v>
      </c>
      <c r="D1122" s="35" t="s">
        <v>3350</v>
      </c>
      <c r="E1122" s="35" t="s">
        <v>3351</v>
      </c>
      <c r="F1122" s="36" t="s">
        <v>135</v>
      </c>
      <c r="G1122" s="34" t="s">
        <v>136</v>
      </c>
      <c r="H1122" s="35" t="s">
        <v>137</v>
      </c>
      <c r="I1122" s="37">
        <v>27.071374045801527</v>
      </c>
      <c r="J1122" s="36" t="s">
        <v>147</v>
      </c>
      <c r="K1122" s="38">
        <v>98.3</v>
      </c>
      <c r="L1122" s="39">
        <v>13.9</v>
      </c>
      <c r="M1122" s="34" t="s">
        <v>147</v>
      </c>
      <c r="N1122" s="39">
        <v>23.6</v>
      </c>
      <c r="O1122" s="34" t="s">
        <v>147</v>
      </c>
      <c r="P1122" s="39">
        <v>60</v>
      </c>
      <c r="Q1122" s="34" t="s">
        <v>147</v>
      </c>
      <c r="R1122" s="39">
        <v>0.8</v>
      </c>
      <c r="S1122" s="34" t="s">
        <v>138</v>
      </c>
      <c r="T1122" s="35" t="s">
        <v>148</v>
      </c>
      <c r="U1122" s="35" t="s">
        <v>142</v>
      </c>
    </row>
    <row r="1123" spans="2:21" ht="12" customHeight="1">
      <c r="B1123" s="33" t="s">
        <v>3352</v>
      </c>
      <c r="C1123" s="34" t="s">
        <v>3331</v>
      </c>
      <c r="D1123" s="35" t="s">
        <v>3353</v>
      </c>
      <c r="E1123" s="35" t="s">
        <v>3354</v>
      </c>
      <c r="F1123" s="36" t="s">
        <v>135</v>
      </c>
      <c r="G1123" s="34" t="s">
        <v>136</v>
      </c>
      <c r="H1123" s="35" t="s">
        <v>137</v>
      </c>
      <c r="I1123" s="37">
        <v>18.838030495552733</v>
      </c>
      <c r="J1123" s="36" t="s">
        <v>147</v>
      </c>
      <c r="K1123" s="38">
        <v>82.6</v>
      </c>
      <c r="L1123" s="39">
        <v>6.1</v>
      </c>
      <c r="M1123" s="34" t="s">
        <v>140</v>
      </c>
      <c r="N1123" s="39">
        <v>16</v>
      </c>
      <c r="O1123" s="34" t="s">
        <v>138</v>
      </c>
      <c r="P1123" s="39">
        <v>55.2</v>
      </c>
      <c r="Q1123" s="34" t="s">
        <v>147</v>
      </c>
      <c r="R1123" s="39">
        <v>5.3</v>
      </c>
      <c r="S1123" s="34" t="s">
        <v>138</v>
      </c>
      <c r="T1123" s="35" t="s">
        <v>141</v>
      </c>
      <c r="U1123" s="35" t="s">
        <v>142</v>
      </c>
    </row>
    <row r="1124" spans="2:21" ht="12" customHeight="1">
      <c r="B1124" s="33" t="s">
        <v>3355</v>
      </c>
      <c r="C1124" s="34" t="s">
        <v>3331</v>
      </c>
      <c r="D1124" s="35" t="s">
        <v>3356</v>
      </c>
      <c r="E1124" s="35" t="s">
        <v>3357</v>
      </c>
      <c r="F1124" s="36" t="s">
        <v>135</v>
      </c>
      <c r="G1124" s="34" t="s">
        <v>136</v>
      </c>
      <c r="H1124" s="35" t="s">
        <v>137</v>
      </c>
      <c r="I1124" s="37">
        <v>28.564004914004915</v>
      </c>
      <c r="J1124" s="36" t="s">
        <v>147</v>
      </c>
      <c r="K1124" s="38">
        <v>77</v>
      </c>
      <c r="L1124" s="39">
        <v>12.8</v>
      </c>
      <c r="M1124" s="34" t="s">
        <v>147</v>
      </c>
      <c r="N1124" s="39">
        <v>20.399999999999999</v>
      </c>
      <c r="O1124" s="34" t="s">
        <v>147</v>
      </c>
      <c r="P1124" s="39">
        <v>37.799999999999997</v>
      </c>
      <c r="Q1124" s="34" t="s">
        <v>138</v>
      </c>
      <c r="R1124" s="39">
        <v>6</v>
      </c>
      <c r="S1124" s="34" t="s">
        <v>147</v>
      </c>
      <c r="T1124" s="35" t="s">
        <v>148</v>
      </c>
      <c r="U1124" s="35" t="s">
        <v>142</v>
      </c>
    </row>
    <row r="1125" spans="2:21" ht="12" customHeight="1">
      <c r="B1125" s="33" t="s">
        <v>3358</v>
      </c>
      <c r="C1125" s="34" t="s">
        <v>3331</v>
      </c>
      <c r="D1125" s="35" t="s">
        <v>3359</v>
      </c>
      <c r="E1125" s="35" t="s">
        <v>3360</v>
      </c>
      <c r="F1125" s="36" t="s">
        <v>135</v>
      </c>
      <c r="G1125" s="34" t="s">
        <v>136</v>
      </c>
      <c r="H1125" s="35" t="s">
        <v>137</v>
      </c>
      <c r="I1125" s="37">
        <v>32.312339832869078</v>
      </c>
      <c r="J1125" s="36" t="s">
        <v>147</v>
      </c>
      <c r="K1125" s="38">
        <v>79.7</v>
      </c>
      <c r="L1125" s="39">
        <v>6.1</v>
      </c>
      <c r="M1125" s="34" t="s">
        <v>140</v>
      </c>
      <c r="N1125" s="39">
        <v>16.2</v>
      </c>
      <c r="O1125" s="34" t="s">
        <v>138</v>
      </c>
      <c r="P1125" s="39">
        <v>49.1</v>
      </c>
      <c r="Q1125" s="34" t="s">
        <v>147</v>
      </c>
      <c r="R1125" s="39">
        <v>8.3000000000000007</v>
      </c>
      <c r="S1125" s="34" t="s">
        <v>147</v>
      </c>
      <c r="T1125" s="35" t="s">
        <v>170</v>
      </c>
      <c r="U1125" s="35" t="s">
        <v>142</v>
      </c>
    </row>
    <row r="1126" spans="2:21" ht="12" customHeight="1">
      <c r="B1126" s="33" t="s">
        <v>3361</v>
      </c>
      <c r="C1126" s="34" t="s">
        <v>3331</v>
      </c>
      <c r="D1126" s="35" t="s">
        <v>3362</v>
      </c>
      <c r="E1126" s="35" t="s">
        <v>3363</v>
      </c>
      <c r="F1126" s="36" t="s">
        <v>135</v>
      </c>
      <c r="G1126" s="34" t="s">
        <v>136</v>
      </c>
      <c r="H1126" s="35" t="s">
        <v>137</v>
      </c>
      <c r="I1126" s="37">
        <v>37.661919191919189</v>
      </c>
      <c r="J1126" s="36" t="s">
        <v>147</v>
      </c>
      <c r="K1126" s="38">
        <v>98.4</v>
      </c>
      <c r="L1126" s="39">
        <v>13.2</v>
      </c>
      <c r="M1126" s="34" t="s">
        <v>147</v>
      </c>
      <c r="N1126" s="39">
        <v>24.4</v>
      </c>
      <c r="O1126" s="34" t="s">
        <v>147</v>
      </c>
      <c r="P1126" s="39">
        <v>54.8</v>
      </c>
      <c r="Q1126" s="34" t="s">
        <v>147</v>
      </c>
      <c r="R1126" s="39">
        <v>6</v>
      </c>
      <c r="S1126" s="34" t="s">
        <v>147</v>
      </c>
      <c r="T1126" s="35" t="s">
        <v>148</v>
      </c>
      <c r="U1126" s="35" t="s">
        <v>142</v>
      </c>
    </row>
    <row r="1127" spans="2:21" ht="12" customHeight="1">
      <c r="B1127" s="33" t="s">
        <v>3364</v>
      </c>
      <c r="C1127" s="34" t="s">
        <v>3331</v>
      </c>
      <c r="D1127" s="35" t="s">
        <v>3365</v>
      </c>
      <c r="E1127" s="35" t="s">
        <v>3366</v>
      </c>
      <c r="F1127" s="36" t="s">
        <v>135</v>
      </c>
      <c r="G1127" s="34" t="s">
        <v>136</v>
      </c>
      <c r="H1127" s="35" t="s">
        <v>137</v>
      </c>
      <c r="I1127" s="37">
        <v>33.872777777777777</v>
      </c>
      <c r="J1127" s="36" t="s">
        <v>147</v>
      </c>
      <c r="K1127" s="38">
        <v>77.599999999999994</v>
      </c>
      <c r="L1127" s="39">
        <v>9.5</v>
      </c>
      <c r="M1127" s="34" t="s">
        <v>138</v>
      </c>
      <c r="N1127" s="39">
        <v>20.5</v>
      </c>
      <c r="O1127" s="34" t="s">
        <v>147</v>
      </c>
      <c r="P1127" s="39">
        <v>46.1</v>
      </c>
      <c r="Q1127" s="34" t="s">
        <v>147</v>
      </c>
      <c r="R1127" s="39">
        <v>1.5</v>
      </c>
      <c r="S1127" s="34" t="s">
        <v>138</v>
      </c>
      <c r="T1127" s="35" t="s">
        <v>148</v>
      </c>
      <c r="U1127" s="35" t="s">
        <v>142</v>
      </c>
    </row>
    <row r="1128" spans="2:21" ht="12" customHeight="1">
      <c r="B1128" s="33" t="s">
        <v>3367</v>
      </c>
      <c r="C1128" s="34" t="s">
        <v>3331</v>
      </c>
      <c r="D1128" s="35" t="s">
        <v>3368</v>
      </c>
      <c r="E1128" s="35" t="s">
        <v>3369</v>
      </c>
      <c r="F1128" s="36" t="s">
        <v>135</v>
      </c>
      <c r="G1128" s="34" t="s">
        <v>136</v>
      </c>
      <c r="H1128" s="35" t="s">
        <v>137</v>
      </c>
      <c r="I1128" s="37">
        <v>29.717738359201771</v>
      </c>
      <c r="J1128" s="36" t="s">
        <v>147</v>
      </c>
      <c r="K1128" s="38">
        <v>91.1</v>
      </c>
      <c r="L1128" s="39">
        <v>8.6</v>
      </c>
      <c r="M1128" s="34" t="s">
        <v>138</v>
      </c>
      <c r="N1128" s="39">
        <v>16.899999999999999</v>
      </c>
      <c r="O1128" s="34" t="s">
        <v>138</v>
      </c>
      <c r="P1128" s="39">
        <v>57.3</v>
      </c>
      <c r="Q1128" s="34" t="s">
        <v>147</v>
      </c>
      <c r="R1128" s="39">
        <v>8.3000000000000007</v>
      </c>
      <c r="S1128" s="34" t="s">
        <v>138</v>
      </c>
      <c r="T1128" s="35" t="s">
        <v>170</v>
      </c>
      <c r="U1128" s="35" t="s">
        <v>142</v>
      </c>
    </row>
    <row r="1129" spans="2:21" ht="12" customHeight="1">
      <c r="B1129" s="33" t="s">
        <v>3370</v>
      </c>
      <c r="C1129" s="34" t="s">
        <v>3331</v>
      </c>
      <c r="D1129" s="35" t="s">
        <v>3371</v>
      </c>
      <c r="E1129" s="35" t="s">
        <v>3372</v>
      </c>
      <c r="F1129" s="36" t="s">
        <v>135</v>
      </c>
      <c r="G1129" s="34" t="s">
        <v>136</v>
      </c>
      <c r="H1129" s="35" t="s">
        <v>155</v>
      </c>
      <c r="I1129" s="37">
        <v>38.670672268907566</v>
      </c>
      <c r="J1129" s="36" t="s">
        <v>147</v>
      </c>
      <c r="K1129" s="38">
        <v>90.7</v>
      </c>
      <c r="L1129" s="39">
        <v>7.5</v>
      </c>
      <c r="M1129" s="34" t="s">
        <v>139</v>
      </c>
      <c r="N1129" s="39">
        <v>20</v>
      </c>
      <c r="O1129" s="34" t="s">
        <v>147</v>
      </c>
      <c r="P1129" s="39">
        <v>54.2</v>
      </c>
      <c r="Q1129" s="34" t="s">
        <v>147</v>
      </c>
      <c r="R1129" s="39">
        <v>9</v>
      </c>
      <c r="S1129" s="34" t="s">
        <v>138</v>
      </c>
      <c r="T1129" s="35" t="s">
        <v>170</v>
      </c>
      <c r="U1129" s="35" t="s">
        <v>142</v>
      </c>
    </row>
    <row r="1130" spans="2:21" ht="12" customHeight="1">
      <c r="B1130" s="33" t="s">
        <v>3373</v>
      </c>
      <c r="C1130" s="34" t="s">
        <v>3331</v>
      </c>
      <c r="D1130" s="35" t="s">
        <v>3374</v>
      </c>
      <c r="E1130" s="35" t="s">
        <v>3375</v>
      </c>
      <c r="F1130" s="36" t="s">
        <v>135</v>
      </c>
      <c r="G1130" s="34" t="s">
        <v>136</v>
      </c>
      <c r="H1130" s="35" t="s">
        <v>137</v>
      </c>
      <c r="I1130" s="37">
        <v>39.030683012259196</v>
      </c>
      <c r="J1130" s="36" t="s">
        <v>147</v>
      </c>
      <c r="K1130" s="38">
        <v>81</v>
      </c>
      <c r="L1130" s="39">
        <v>7.7</v>
      </c>
      <c r="M1130" s="34" t="s">
        <v>139</v>
      </c>
      <c r="N1130" s="39">
        <v>20.100000000000001</v>
      </c>
      <c r="O1130" s="34" t="s">
        <v>147</v>
      </c>
      <c r="P1130" s="39">
        <v>48.7</v>
      </c>
      <c r="Q1130" s="34" t="s">
        <v>147</v>
      </c>
      <c r="R1130" s="39">
        <v>4.5</v>
      </c>
      <c r="S1130" s="34" t="s">
        <v>147</v>
      </c>
      <c r="T1130" s="35" t="s">
        <v>148</v>
      </c>
      <c r="U1130" s="35" t="s">
        <v>142</v>
      </c>
    </row>
    <row r="1131" spans="2:21" ht="12" customHeight="1">
      <c r="B1131" s="33" t="s">
        <v>3376</v>
      </c>
      <c r="C1131" s="34" t="s">
        <v>3331</v>
      </c>
      <c r="D1131" s="35" t="s">
        <v>3377</v>
      </c>
      <c r="E1131" s="35" t="s">
        <v>3378</v>
      </c>
      <c r="F1131" s="36" t="s">
        <v>602</v>
      </c>
      <c r="G1131" s="34" t="s">
        <v>136</v>
      </c>
      <c r="H1131" s="35" t="s">
        <v>137</v>
      </c>
      <c r="I1131" s="37">
        <v>16.697741935483872</v>
      </c>
      <c r="J1131" s="36" t="s">
        <v>147</v>
      </c>
      <c r="K1131" s="38">
        <v>80.8</v>
      </c>
      <c r="L1131" s="39">
        <v>9.5</v>
      </c>
      <c r="M1131" s="34" t="s">
        <v>138</v>
      </c>
      <c r="N1131" s="39">
        <v>16.600000000000001</v>
      </c>
      <c r="O1131" s="34" t="s">
        <v>138</v>
      </c>
      <c r="P1131" s="39">
        <v>54.7</v>
      </c>
      <c r="Q1131" s="34" t="s">
        <v>147</v>
      </c>
      <c r="R1131" s="39">
        <v>0</v>
      </c>
      <c r="S1131" s="34" t="s">
        <v>138</v>
      </c>
      <c r="T1131" s="35" t="s">
        <v>148</v>
      </c>
      <c r="U1131" s="35" t="s">
        <v>142</v>
      </c>
    </row>
    <row r="1132" spans="2:21" ht="12" customHeight="1">
      <c r="B1132" s="33" t="s">
        <v>3379</v>
      </c>
      <c r="C1132" s="34" t="s">
        <v>3331</v>
      </c>
      <c r="D1132" s="35" t="s">
        <v>3380</v>
      </c>
      <c r="E1132" s="35" t="s">
        <v>3381</v>
      </c>
      <c r="F1132" s="36" t="s">
        <v>135</v>
      </c>
      <c r="G1132" s="34" t="s">
        <v>136</v>
      </c>
      <c r="H1132" s="35" t="s">
        <v>137</v>
      </c>
      <c r="I1132" s="37">
        <v>18.688653846153844</v>
      </c>
      <c r="J1132" s="36" t="s">
        <v>147</v>
      </c>
      <c r="K1132" s="38">
        <v>90.9</v>
      </c>
      <c r="L1132" s="39">
        <v>10.4</v>
      </c>
      <c r="M1132" s="34" t="s">
        <v>147</v>
      </c>
      <c r="N1132" s="39">
        <v>20.5</v>
      </c>
      <c r="O1132" s="34" t="s">
        <v>147</v>
      </c>
      <c r="P1132" s="39">
        <v>60</v>
      </c>
      <c r="Q1132" s="34" t="s">
        <v>147</v>
      </c>
      <c r="R1132" s="39">
        <v>0</v>
      </c>
      <c r="S1132" s="34" t="s">
        <v>138</v>
      </c>
      <c r="T1132" s="35" t="s">
        <v>148</v>
      </c>
      <c r="U1132" s="35" t="s">
        <v>142</v>
      </c>
    </row>
    <row r="1133" spans="2:21" ht="12" customHeight="1">
      <c r="B1133" s="33" t="s">
        <v>3382</v>
      </c>
      <c r="C1133" s="34" t="s">
        <v>3331</v>
      </c>
      <c r="D1133" s="35" t="s">
        <v>3383</v>
      </c>
      <c r="E1133" s="35" t="s">
        <v>3384</v>
      </c>
      <c r="F1133" s="36" t="s">
        <v>135</v>
      </c>
      <c r="G1133" s="34" t="s">
        <v>136</v>
      </c>
      <c r="H1133" s="35" t="s">
        <v>192</v>
      </c>
      <c r="I1133" s="37">
        <v>3.4282781065088761</v>
      </c>
      <c r="J1133" s="36" t="s">
        <v>147</v>
      </c>
      <c r="K1133" s="38">
        <v>86.4</v>
      </c>
      <c r="L1133" s="39">
        <v>7.7</v>
      </c>
      <c r="M1133" s="34" t="s">
        <v>139</v>
      </c>
      <c r="N1133" s="39">
        <v>22.5</v>
      </c>
      <c r="O1133" s="34" t="s">
        <v>147</v>
      </c>
      <c r="P1133" s="39">
        <v>49.4</v>
      </c>
      <c r="Q1133" s="34" t="s">
        <v>147</v>
      </c>
      <c r="R1133" s="39">
        <v>6.8</v>
      </c>
      <c r="S1133" s="34" t="s">
        <v>138</v>
      </c>
      <c r="T1133" s="35" t="s">
        <v>148</v>
      </c>
      <c r="U1133" s="35" t="s">
        <v>142</v>
      </c>
    </row>
    <row r="1134" spans="2:21" ht="12" customHeight="1">
      <c r="B1134" s="33" t="s">
        <v>3385</v>
      </c>
      <c r="C1134" s="34" t="s">
        <v>3331</v>
      </c>
      <c r="D1134" s="35" t="s">
        <v>3386</v>
      </c>
      <c r="E1134" s="35" t="s">
        <v>3387</v>
      </c>
      <c r="F1134" s="36" t="s">
        <v>146</v>
      </c>
      <c r="G1134" s="34" t="s">
        <v>136</v>
      </c>
      <c r="H1134" s="35" t="s">
        <v>192</v>
      </c>
      <c r="I1134" s="37">
        <v>3.4475087108013982</v>
      </c>
      <c r="J1134" s="36" t="s">
        <v>147</v>
      </c>
      <c r="K1134" s="38">
        <v>80.5</v>
      </c>
      <c r="L1134" s="39">
        <v>10.9</v>
      </c>
      <c r="M1134" s="34" t="s">
        <v>147</v>
      </c>
      <c r="N1134" s="39">
        <v>19.5</v>
      </c>
      <c r="O1134" s="34" t="s">
        <v>147</v>
      </c>
      <c r="P1134" s="39">
        <v>43.3</v>
      </c>
      <c r="Q1134" s="34" t="s">
        <v>147</v>
      </c>
      <c r="R1134" s="39">
        <v>6.8</v>
      </c>
      <c r="S1134" s="34" t="s">
        <v>138</v>
      </c>
      <c r="T1134" s="35" t="s">
        <v>148</v>
      </c>
      <c r="U1134" s="35" t="s">
        <v>142</v>
      </c>
    </row>
    <row r="1135" spans="2:21" ht="12" customHeight="1">
      <c r="B1135" s="33" t="s">
        <v>3388</v>
      </c>
      <c r="C1135" s="34" t="s">
        <v>3331</v>
      </c>
      <c r="D1135" s="35" t="s">
        <v>3389</v>
      </c>
      <c r="E1135" s="35" t="s">
        <v>3390</v>
      </c>
      <c r="F1135" s="36" t="s">
        <v>135</v>
      </c>
      <c r="G1135" s="34" t="s">
        <v>136</v>
      </c>
      <c r="H1135" s="35" t="s">
        <v>137</v>
      </c>
      <c r="I1135" s="37">
        <v>18.519917012448129</v>
      </c>
      <c r="J1135" s="36" t="s">
        <v>147</v>
      </c>
      <c r="K1135" s="38">
        <v>70.8</v>
      </c>
      <c r="L1135" s="39">
        <v>6.9</v>
      </c>
      <c r="M1135" s="34" t="s">
        <v>139</v>
      </c>
      <c r="N1135" s="39">
        <v>11.6</v>
      </c>
      <c r="O1135" s="34" t="s">
        <v>139</v>
      </c>
      <c r="P1135" s="39">
        <v>44.8</v>
      </c>
      <c r="Q1135" s="34" t="s">
        <v>147</v>
      </c>
      <c r="R1135" s="39">
        <v>7.5</v>
      </c>
      <c r="S1135" s="34" t="s">
        <v>139</v>
      </c>
      <c r="T1135" s="35" t="s">
        <v>141</v>
      </c>
      <c r="U1135" s="35" t="s">
        <v>142</v>
      </c>
    </row>
    <row r="1136" spans="2:21" ht="12" customHeight="1">
      <c r="B1136" s="33" t="s">
        <v>3391</v>
      </c>
      <c r="C1136" s="34" t="s">
        <v>3331</v>
      </c>
      <c r="D1136" s="35" t="s">
        <v>3392</v>
      </c>
      <c r="E1136" s="35" t="s">
        <v>3393</v>
      </c>
      <c r="F1136" s="36" t="s">
        <v>135</v>
      </c>
      <c r="G1136" s="34" t="s">
        <v>136</v>
      </c>
      <c r="H1136" s="35" t="s">
        <v>192</v>
      </c>
      <c r="I1136" s="37">
        <v>3.5807172995780649</v>
      </c>
      <c r="J1136" s="36" t="s">
        <v>147</v>
      </c>
      <c r="K1136" s="38">
        <v>93</v>
      </c>
      <c r="L1136" s="39">
        <v>7.5</v>
      </c>
      <c r="M1136" s="34" t="s">
        <v>139</v>
      </c>
      <c r="N1136" s="39">
        <v>22.4</v>
      </c>
      <c r="O1136" s="34" t="s">
        <v>147</v>
      </c>
      <c r="P1136" s="39">
        <v>55.6</v>
      </c>
      <c r="Q1136" s="34" t="s">
        <v>147</v>
      </c>
      <c r="R1136" s="39">
        <v>7.5</v>
      </c>
      <c r="S1136" s="34" t="s">
        <v>138</v>
      </c>
      <c r="T1136" s="35" t="s">
        <v>148</v>
      </c>
      <c r="U1136" s="35" t="s">
        <v>142</v>
      </c>
    </row>
    <row r="1137" spans="2:21" ht="12" customHeight="1">
      <c r="B1137" s="33" t="s">
        <v>3394</v>
      </c>
      <c r="C1137" s="34" t="s">
        <v>3331</v>
      </c>
      <c r="D1137" s="35" t="s">
        <v>3395</v>
      </c>
      <c r="E1137" s="35" t="s">
        <v>3396</v>
      </c>
      <c r="F1137" s="36" t="s">
        <v>135</v>
      </c>
      <c r="G1137" s="34" t="s">
        <v>136</v>
      </c>
      <c r="H1137" s="35" t="s">
        <v>155</v>
      </c>
      <c r="I1137" s="37">
        <v>42.846370656370652</v>
      </c>
      <c r="J1137" s="36" t="s">
        <v>147</v>
      </c>
      <c r="K1137" s="38">
        <v>97.5</v>
      </c>
      <c r="L1137" s="39">
        <v>8.9</v>
      </c>
      <c r="M1137" s="34" t="s">
        <v>138</v>
      </c>
      <c r="N1137" s="39">
        <v>17.3</v>
      </c>
      <c r="O1137" s="34" t="s">
        <v>147</v>
      </c>
      <c r="P1137" s="39">
        <v>60</v>
      </c>
      <c r="Q1137" s="34" t="s">
        <v>147</v>
      </c>
      <c r="R1137" s="39">
        <v>11.3</v>
      </c>
      <c r="S1137" s="34" t="s">
        <v>139</v>
      </c>
      <c r="T1137" s="35" t="s">
        <v>141</v>
      </c>
      <c r="U1137" s="35" t="s">
        <v>142</v>
      </c>
    </row>
    <row r="1138" spans="2:21" ht="12" customHeight="1">
      <c r="B1138" s="33" t="s">
        <v>3397</v>
      </c>
      <c r="C1138" s="34" t="s">
        <v>3331</v>
      </c>
      <c r="D1138" s="35" t="s">
        <v>3398</v>
      </c>
      <c r="E1138" s="35" t="s">
        <v>3399</v>
      </c>
      <c r="F1138" s="36" t="s">
        <v>135</v>
      </c>
      <c r="G1138" s="34" t="s">
        <v>136</v>
      </c>
      <c r="H1138" s="35" t="s">
        <v>137</v>
      </c>
      <c r="I1138" s="37">
        <v>58.056172839506182</v>
      </c>
      <c r="J1138" s="36" t="s">
        <v>147</v>
      </c>
      <c r="K1138" s="38">
        <v>98.3</v>
      </c>
      <c r="L1138" s="39">
        <v>12</v>
      </c>
      <c r="M1138" s="34" t="s">
        <v>147</v>
      </c>
      <c r="N1138" s="39">
        <v>16.600000000000001</v>
      </c>
      <c r="O1138" s="34" t="s">
        <v>138</v>
      </c>
      <c r="P1138" s="39">
        <v>58.4</v>
      </c>
      <c r="Q1138" s="34" t="s">
        <v>147</v>
      </c>
      <c r="R1138" s="39">
        <v>11.3</v>
      </c>
      <c r="S1138" s="34" t="s">
        <v>147</v>
      </c>
      <c r="T1138" s="35" t="s">
        <v>148</v>
      </c>
      <c r="U1138" s="35" t="s">
        <v>142</v>
      </c>
    </row>
    <row r="1139" spans="2:21" ht="12" customHeight="1">
      <c r="B1139" s="33" t="s">
        <v>3400</v>
      </c>
      <c r="C1139" s="34" t="s">
        <v>3331</v>
      </c>
      <c r="D1139" s="35" t="s">
        <v>3401</v>
      </c>
      <c r="E1139" s="35" t="s">
        <v>3402</v>
      </c>
      <c r="F1139" s="36" t="s">
        <v>782</v>
      </c>
      <c r="G1139" s="34" t="s">
        <v>136</v>
      </c>
      <c r="H1139" s="35" t="s">
        <v>137</v>
      </c>
      <c r="I1139" s="37">
        <v>16.345098039215685</v>
      </c>
      <c r="J1139" s="36" t="s">
        <v>147</v>
      </c>
      <c r="K1139" s="38">
        <v>81.8</v>
      </c>
      <c r="L1139" s="39">
        <v>10.6</v>
      </c>
      <c r="M1139" s="34" t="s">
        <v>147</v>
      </c>
      <c r="N1139" s="39">
        <v>19</v>
      </c>
      <c r="O1139" s="34" t="s">
        <v>147</v>
      </c>
      <c r="P1139" s="39">
        <v>45.4</v>
      </c>
      <c r="Q1139" s="34" t="s">
        <v>147</v>
      </c>
      <c r="R1139" s="39">
        <v>6.8</v>
      </c>
      <c r="S1139" s="34" t="s">
        <v>138</v>
      </c>
      <c r="T1139" s="35" t="s">
        <v>148</v>
      </c>
      <c r="U1139" s="35" t="s">
        <v>142</v>
      </c>
    </row>
    <row r="1140" spans="2:21" ht="12" customHeight="1">
      <c r="B1140" s="33" t="s">
        <v>3403</v>
      </c>
      <c r="C1140" s="34" t="s">
        <v>3331</v>
      </c>
      <c r="D1140" s="35" t="s">
        <v>3404</v>
      </c>
      <c r="E1140" s="35" t="s">
        <v>3405</v>
      </c>
      <c r="F1140" s="36" t="s">
        <v>135</v>
      </c>
      <c r="G1140" s="34" t="s">
        <v>136</v>
      </c>
      <c r="H1140" s="35" t="s">
        <v>137</v>
      </c>
      <c r="I1140" s="37">
        <v>38.407982708933716</v>
      </c>
      <c r="J1140" s="36" t="s">
        <v>147</v>
      </c>
      <c r="K1140" s="38">
        <v>71.099999999999994</v>
      </c>
      <c r="L1140" s="39">
        <v>9.9</v>
      </c>
      <c r="M1140" s="34" t="s">
        <v>138</v>
      </c>
      <c r="N1140" s="39">
        <v>23.6</v>
      </c>
      <c r="O1140" s="34" t="s">
        <v>147</v>
      </c>
      <c r="P1140" s="39">
        <v>37.6</v>
      </c>
      <c r="Q1140" s="34" t="s">
        <v>138</v>
      </c>
      <c r="R1140" s="39">
        <v>0</v>
      </c>
      <c r="S1140" s="34" t="s">
        <v>147</v>
      </c>
      <c r="T1140" s="35" t="s">
        <v>148</v>
      </c>
      <c r="U1140" s="35" t="s">
        <v>142</v>
      </c>
    </row>
    <row r="1141" spans="2:21" ht="12" customHeight="1">
      <c r="B1141" s="33" t="s">
        <v>3406</v>
      </c>
      <c r="C1141" s="34" t="s">
        <v>3331</v>
      </c>
      <c r="D1141" s="35" t="s">
        <v>3407</v>
      </c>
      <c r="E1141" s="35" t="s">
        <v>3408</v>
      </c>
      <c r="F1141" s="36" t="s">
        <v>135</v>
      </c>
      <c r="G1141" s="34" t="s">
        <v>136</v>
      </c>
      <c r="H1141" s="35" t="s">
        <v>155</v>
      </c>
      <c r="I1141" s="37">
        <v>47.986527777777773</v>
      </c>
      <c r="J1141" s="36" t="s">
        <v>147</v>
      </c>
      <c r="K1141" s="38">
        <v>98.2</v>
      </c>
      <c r="L1141" s="39">
        <v>9.1</v>
      </c>
      <c r="M1141" s="34" t="s">
        <v>138</v>
      </c>
      <c r="N1141" s="39">
        <v>20.100000000000001</v>
      </c>
      <c r="O1141" s="34" t="s">
        <v>147</v>
      </c>
      <c r="P1141" s="39">
        <v>60</v>
      </c>
      <c r="Q1141" s="34" t="s">
        <v>147</v>
      </c>
      <c r="R1141" s="39">
        <v>9</v>
      </c>
      <c r="S1141" s="34" t="s">
        <v>147</v>
      </c>
      <c r="T1141" s="35" t="s">
        <v>148</v>
      </c>
      <c r="U1141" s="35" t="s">
        <v>142</v>
      </c>
    </row>
    <row r="1142" spans="2:21" ht="12" customHeight="1">
      <c r="B1142" s="33" t="s">
        <v>3409</v>
      </c>
      <c r="C1142" s="34" t="s">
        <v>3331</v>
      </c>
      <c r="D1142" s="35" t="s">
        <v>3410</v>
      </c>
      <c r="E1142" s="35" t="s">
        <v>3411</v>
      </c>
      <c r="F1142" s="36" t="s">
        <v>135</v>
      </c>
      <c r="G1142" s="34" t="s">
        <v>136</v>
      </c>
      <c r="H1142" s="35" t="s">
        <v>192</v>
      </c>
      <c r="I1142" s="37">
        <v>3.4274441833137459</v>
      </c>
      <c r="J1142" s="36" t="s">
        <v>147</v>
      </c>
      <c r="K1142" s="38">
        <v>93.5</v>
      </c>
      <c r="L1142" s="39">
        <v>10.5</v>
      </c>
      <c r="M1142" s="34" t="s">
        <v>147</v>
      </c>
      <c r="N1142" s="39">
        <v>21.8</v>
      </c>
      <c r="O1142" s="34" t="s">
        <v>147</v>
      </c>
      <c r="P1142" s="39">
        <v>52.2</v>
      </c>
      <c r="Q1142" s="34" t="s">
        <v>147</v>
      </c>
      <c r="R1142" s="39">
        <v>9</v>
      </c>
      <c r="S1142" s="34" t="s">
        <v>138</v>
      </c>
      <c r="T1142" s="35" t="s">
        <v>141</v>
      </c>
      <c r="U1142" s="35" t="s">
        <v>142</v>
      </c>
    </row>
    <row r="1143" spans="2:21" ht="12" customHeight="1">
      <c r="B1143" s="33" t="s">
        <v>3412</v>
      </c>
      <c r="C1143" s="34" t="s">
        <v>3331</v>
      </c>
      <c r="D1143" s="35" t="s">
        <v>3413</v>
      </c>
      <c r="E1143" s="35" t="s">
        <v>3414</v>
      </c>
      <c r="F1143" s="36" t="s">
        <v>135</v>
      </c>
      <c r="G1143" s="34" t="s">
        <v>136</v>
      </c>
      <c r="H1143" s="35" t="s">
        <v>192</v>
      </c>
      <c r="I1143" s="37">
        <v>3.4046216216216219</v>
      </c>
      <c r="J1143" s="36" t="s">
        <v>147</v>
      </c>
      <c r="K1143" s="38">
        <v>81.099999999999994</v>
      </c>
      <c r="L1143" s="39">
        <v>6.3</v>
      </c>
      <c r="M1143" s="34" t="s">
        <v>140</v>
      </c>
      <c r="N1143" s="39">
        <v>19.2</v>
      </c>
      <c r="O1143" s="34" t="s">
        <v>147</v>
      </c>
      <c r="P1143" s="39">
        <v>49.6</v>
      </c>
      <c r="Q1143" s="34" t="s">
        <v>147</v>
      </c>
      <c r="R1143" s="39">
        <v>6</v>
      </c>
      <c r="S1143" s="34" t="s">
        <v>139</v>
      </c>
      <c r="T1143" s="35" t="s">
        <v>199</v>
      </c>
      <c r="U1143" s="35" t="s">
        <v>142</v>
      </c>
    </row>
    <row r="1144" spans="2:21" ht="12" customHeight="1">
      <c r="B1144" s="33" t="s">
        <v>3415</v>
      </c>
      <c r="C1144" s="34" t="s">
        <v>3331</v>
      </c>
      <c r="D1144" s="35" t="s">
        <v>3416</v>
      </c>
      <c r="E1144" s="35" t="s">
        <v>3417</v>
      </c>
      <c r="F1144" s="36" t="s">
        <v>627</v>
      </c>
      <c r="G1144" s="34" t="s">
        <v>136</v>
      </c>
      <c r="H1144" s="35" t="s">
        <v>192</v>
      </c>
      <c r="I1144" s="37">
        <v>3.5735227272727275</v>
      </c>
      <c r="J1144" s="36" t="s">
        <v>147</v>
      </c>
      <c r="K1144" s="38">
        <v>85.9</v>
      </c>
      <c r="L1144" s="39">
        <v>11.9</v>
      </c>
      <c r="M1144" s="34" t="s">
        <v>147</v>
      </c>
      <c r="N1144" s="39">
        <v>20.8</v>
      </c>
      <c r="O1144" s="34" t="s">
        <v>147</v>
      </c>
      <c r="P1144" s="39">
        <v>50.2</v>
      </c>
      <c r="Q1144" s="34" t="s">
        <v>147</v>
      </c>
      <c r="R1144" s="39">
        <v>3</v>
      </c>
      <c r="S1144" s="34" t="s">
        <v>138</v>
      </c>
      <c r="T1144" s="35" t="s">
        <v>148</v>
      </c>
      <c r="U1144" s="35" t="s">
        <v>142</v>
      </c>
    </row>
    <row r="1145" spans="2:21" ht="12" customHeight="1">
      <c r="B1145" s="35" t="s">
        <v>3415</v>
      </c>
      <c r="C1145" s="34" t="s">
        <v>3331</v>
      </c>
      <c r="D1145" s="35" t="s">
        <v>3416</v>
      </c>
      <c r="E1145" s="35" t="s">
        <v>3417</v>
      </c>
      <c r="F1145" s="34" t="s">
        <v>627</v>
      </c>
      <c r="G1145" s="34" t="s">
        <v>194</v>
      </c>
      <c r="H1145" s="35" t="s">
        <v>195</v>
      </c>
      <c r="I1145" s="37">
        <v>2.9344969999999999</v>
      </c>
      <c r="J1145" s="34"/>
      <c r="K1145" s="39"/>
      <c r="L1145" s="39"/>
      <c r="M1145" s="34"/>
      <c r="N1145" s="39"/>
      <c r="O1145" s="34"/>
      <c r="P1145" s="39"/>
      <c r="Q1145" s="34"/>
      <c r="R1145" s="34">
        <v>0</v>
      </c>
      <c r="S1145" s="34"/>
      <c r="T1145" s="35" t="s">
        <v>148</v>
      </c>
      <c r="U1145" s="35" t="s">
        <v>142</v>
      </c>
    </row>
    <row r="1146" spans="2:21" ht="12" customHeight="1">
      <c r="B1146" s="35" t="s">
        <v>3418</v>
      </c>
      <c r="C1146" s="34" t="s">
        <v>3331</v>
      </c>
      <c r="D1146" s="35" t="s">
        <v>3419</v>
      </c>
      <c r="E1146" s="35" t="s">
        <v>3420</v>
      </c>
      <c r="F1146" s="34" t="s">
        <v>146</v>
      </c>
      <c r="G1146" s="34" t="s">
        <v>194</v>
      </c>
      <c r="H1146" s="35" t="s">
        <v>195</v>
      </c>
      <c r="I1146" s="37">
        <v>2.377777</v>
      </c>
      <c r="J1146" s="34" t="s">
        <v>147</v>
      </c>
      <c r="K1146" s="39">
        <v>70.900000000000006</v>
      </c>
      <c r="L1146" s="39">
        <v>14</v>
      </c>
      <c r="M1146" s="34" t="s">
        <v>147</v>
      </c>
      <c r="N1146" s="39">
        <v>11.9</v>
      </c>
      <c r="O1146" s="34" t="s">
        <v>139</v>
      </c>
      <c r="P1146" s="39">
        <v>38</v>
      </c>
      <c r="Q1146" s="34" t="s">
        <v>138</v>
      </c>
      <c r="R1146" s="34">
        <v>7</v>
      </c>
      <c r="S1146" s="34" t="s">
        <v>147</v>
      </c>
      <c r="T1146" s="35" t="s">
        <v>148</v>
      </c>
      <c r="U1146" s="35" t="s">
        <v>142</v>
      </c>
    </row>
    <row r="1147" spans="2:21" ht="12" customHeight="1">
      <c r="B1147" s="33" t="s">
        <v>3421</v>
      </c>
      <c r="C1147" s="34" t="s">
        <v>3331</v>
      </c>
      <c r="D1147" s="35" t="s">
        <v>3422</v>
      </c>
      <c r="E1147" s="35" t="s">
        <v>3423</v>
      </c>
      <c r="F1147" s="36" t="s">
        <v>184</v>
      </c>
      <c r="G1147" s="34" t="s">
        <v>136</v>
      </c>
      <c r="H1147" s="35" t="s">
        <v>192</v>
      </c>
      <c r="I1147" s="37">
        <v>3.543176470588234</v>
      </c>
      <c r="J1147" s="36" t="s">
        <v>147</v>
      </c>
      <c r="K1147" s="38">
        <v>71.7</v>
      </c>
      <c r="L1147" s="39">
        <v>9.6</v>
      </c>
      <c r="M1147" s="34" t="s">
        <v>138</v>
      </c>
      <c r="N1147" s="39">
        <v>25</v>
      </c>
      <c r="O1147" s="34" t="s">
        <v>147</v>
      </c>
      <c r="P1147" s="39">
        <v>37.1</v>
      </c>
      <c r="Q1147" s="34" t="s">
        <v>138</v>
      </c>
      <c r="R1147" s="39">
        <v>0</v>
      </c>
      <c r="S1147" s="34" t="s">
        <v>138</v>
      </c>
      <c r="T1147" s="35" t="s">
        <v>166</v>
      </c>
      <c r="U1147" s="35" t="s">
        <v>142</v>
      </c>
    </row>
    <row r="1148" spans="2:21" ht="12" customHeight="1">
      <c r="B1148" s="35" t="s">
        <v>3421</v>
      </c>
      <c r="C1148" s="34" t="s">
        <v>3331</v>
      </c>
      <c r="D1148" s="35" t="s">
        <v>3422</v>
      </c>
      <c r="E1148" s="35" t="s">
        <v>3423</v>
      </c>
      <c r="F1148" s="34" t="s">
        <v>184</v>
      </c>
      <c r="G1148" s="34" t="s">
        <v>194</v>
      </c>
      <c r="H1148" s="35" t="s">
        <v>195</v>
      </c>
      <c r="I1148" s="37">
        <v>2.7074199999999999</v>
      </c>
      <c r="J1148" s="34"/>
      <c r="K1148" s="39"/>
      <c r="L1148" s="39"/>
      <c r="M1148" s="34"/>
      <c r="N1148" s="39"/>
      <c r="O1148" s="34"/>
      <c r="P1148" s="39"/>
      <c r="Q1148" s="34"/>
      <c r="R1148" s="34">
        <v>10</v>
      </c>
      <c r="S1148" s="34" t="s">
        <v>223</v>
      </c>
      <c r="T1148" s="35" t="s">
        <v>166</v>
      </c>
      <c r="U1148" s="35" t="s">
        <v>142</v>
      </c>
    </row>
    <row r="1149" spans="2:21" ht="12" customHeight="1">
      <c r="B1149" s="33" t="s">
        <v>3424</v>
      </c>
      <c r="C1149" s="34" t="s">
        <v>3331</v>
      </c>
      <c r="D1149" s="35" t="s">
        <v>3425</v>
      </c>
      <c r="E1149" s="35" t="s">
        <v>3426</v>
      </c>
      <c r="F1149" s="36" t="s">
        <v>146</v>
      </c>
      <c r="G1149" s="34" t="s">
        <v>136</v>
      </c>
      <c r="H1149" s="35" t="s">
        <v>192</v>
      </c>
      <c r="I1149" s="37">
        <v>3.5788978494623653</v>
      </c>
      <c r="J1149" s="36" t="s">
        <v>147</v>
      </c>
      <c r="K1149" s="38">
        <v>82.8</v>
      </c>
      <c r="L1149" s="39">
        <v>10.3</v>
      </c>
      <c r="M1149" s="34" t="s">
        <v>147</v>
      </c>
      <c r="N1149" s="39">
        <v>19.899999999999999</v>
      </c>
      <c r="O1149" s="34" t="s">
        <v>147</v>
      </c>
      <c r="P1149" s="39">
        <v>51.1</v>
      </c>
      <c r="Q1149" s="34" t="s">
        <v>147</v>
      </c>
      <c r="R1149" s="39">
        <v>1.5</v>
      </c>
      <c r="S1149" s="34" t="s">
        <v>139</v>
      </c>
      <c r="T1149" s="35" t="s">
        <v>141</v>
      </c>
      <c r="U1149" s="35" t="s">
        <v>142</v>
      </c>
    </row>
    <row r="1150" spans="2:21" ht="12" customHeight="1">
      <c r="B1150" s="35" t="s">
        <v>3424</v>
      </c>
      <c r="C1150" s="34" t="s">
        <v>3331</v>
      </c>
      <c r="D1150" s="35" t="s">
        <v>3425</v>
      </c>
      <c r="E1150" s="35" t="s">
        <v>3426</v>
      </c>
      <c r="F1150" s="34" t="s">
        <v>146</v>
      </c>
      <c r="G1150" s="34" t="s">
        <v>194</v>
      </c>
      <c r="H1150" s="35" t="s">
        <v>195</v>
      </c>
      <c r="I1150" s="37">
        <v>2.7431939999999999</v>
      </c>
      <c r="J1150" s="34"/>
      <c r="K1150" s="39"/>
      <c r="L1150" s="39"/>
      <c r="M1150" s="34"/>
      <c r="N1150" s="39"/>
      <c r="O1150" s="34"/>
      <c r="P1150" s="39"/>
      <c r="Q1150" s="34"/>
      <c r="R1150" s="34">
        <v>3</v>
      </c>
      <c r="S1150" s="34" t="s">
        <v>223</v>
      </c>
      <c r="T1150" s="35" t="s">
        <v>141</v>
      </c>
      <c r="U1150" s="35" t="s">
        <v>142</v>
      </c>
    </row>
    <row r="1151" spans="2:21" ht="12" customHeight="1">
      <c r="B1151" s="33" t="s">
        <v>3427</v>
      </c>
      <c r="C1151" s="34" t="s">
        <v>3331</v>
      </c>
      <c r="D1151" s="35" t="s">
        <v>3428</v>
      </c>
      <c r="E1151" s="35" t="s">
        <v>3429</v>
      </c>
      <c r="F1151" s="36" t="s">
        <v>135</v>
      </c>
      <c r="G1151" s="34" t="s">
        <v>136</v>
      </c>
      <c r="H1151" s="35" t="s">
        <v>192</v>
      </c>
      <c r="I1151" s="37">
        <v>3.540974842767294</v>
      </c>
      <c r="J1151" s="36" t="s">
        <v>147</v>
      </c>
      <c r="K1151" s="38">
        <v>83.6</v>
      </c>
      <c r="L1151" s="39">
        <v>13.4</v>
      </c>
      <c r="M1151" s="34" t="s">
        <v>147</v>
      </c>
      <c r="N1151" s="39">
        <v>22.4</v>
      </c>
      <c r="O1151" s="34" t="s">
        <v>147</v>
      </c>
      <c r="P1151" s="39">
        <v>41.8</v>
      </c>
      <c r="Q1151" s="34" t="s">
        <v>147</v>
      </c>
      <c r="R1151" s="39">
        <v>6</v>
      </c>
      <c r="S1151" s="34"/>
      <c r="T1151" s="35" t="s">
        <v>166</v>
      </c>
      <c r="U1151" s="35" t="s">
        <v>142</v>
      </c>
    </row>
    <row r="1152" spans="2:21" ht="12" customHeight="1">
      <c r="B1152" s="35" t="s">
        <v>3430</v>
      </c>
      <c r="C1152" s="34" t="s">
        <v>3331</v>
      </c>
      <c r="D1152" s="35" t="s">
        <v>3431</v>
      </c>
      <c r="E1152" s="35" t="s">
        <v>3432</v>
      </c>
      <c r="F1152" s="34" t="s">
        <v>135</v>
      </c>
      <c r="G1152" s="34" t="s">
        <v>194</v>
      </c>
      <c r="H1152" s="35" t="s">
        <v>195</v>
      </c>
      <c r="I1152" s="37">
        <v>2.26213</v>
      </c>
      <c r="J1152" s="34" t="s">
        <v>139</v>
      </c>
      <c r="K1152" s="39">
        <v>51.3</v>
      </c>
      <c r="L1152" s="39">
        <v>7.5</v>
      </c>
      <c r="M1152" s="34" t="s">
        <v>139</v>
      </c>
      <c r="N1152" s="39">
        <v>10.8</v>
      </c>
      <c r="O1152" s="34" t="s">
        <v>140</v>
      </c>
      <c r="P1152" s="39">
        <v>31</v>
      </c>
      <c r="Q1152" s="34" t="s">
        <v>139</v>
      </c>
      <c r="R1152" s="34">
        <v>2</v>
      </c>
      <c r="S1152" s="34" t="s">
        <v>138</v>
      </c>
      <c r="T1152" s="35" t="s">
        <v>170</v>
      </c>
      <c r="U1152" s="35" t="s">
        <v>235</v>
      </c>
    </row>
    <row r="1153" spans="2:21" ht="12" customHeight="1">
      <c r="B1153" s="35" t="s">
        <v>3433</v>
      </c>
      <c r="C1153" s="34" t="s">
        <v>3331</v>
      </c>
      <c r="D1153" s="35" t="s">
        <v>3434</v>
      </c>
      <c r="E1153" s="35" t="s">
        <v>3435</v>
      </c>
      <c r="F1153" s="34" t="s">
        <v>135</v>
      </c>
      <c r="G1153" s="34" t="s">
        <v>194</v>
      </c>
      <c r="H1153" s="35" t="s">
        <v>195</v>
      </c>
      <c r="I1153" s="37">
        <v>2.2747220000000001</v>
      </c>
      <c r="J1153" s="34" t="s">
        <v>138</v>
      </c>
      <c r="K1153" s="39">
        <v>54.4</v>
      </c>
      <c r="L1153" s="39">
        <v>7.4</v>
      </c>
      <c r="M1153" s="34" t="s">
        <v>139</v>
      </c>
      <c r="N1153" s="39">
        <v>10.9</v>
      </c>
      <c r="O1153" s="34" t="s">
        <v>140</v>
      </c>
      <c r="P1153" s="39">
        <v>33.1</v>
      </c>
      <c r="Q1153" s="34" t="s">
        <v>138</v>
      </c>
      <c r="R1153" s="34">
        <v>3</v>
      </c>
      <c r="S1153" s="34" t="s">
        <v>138</v>
      </c>
      <c r="T1153" s="35" t="s">
        <v>170</v>
      </c>
      <c r="U1153" s="35" t="s">
        <v>235</v>
      </c>
    </row>
    <row r="1154" spans="2:21" ht="12" customHeight="1">
      <c r="B1154" s="33" t="s">
        <v>3436</v>
      </c>
      <c r="C1154" s="34" t="s">
        <v>3331</v>
      </c>
      <c r="D1154" s="35" t="s">
        <v>3437</v>
      </c>
      <c r="E1154" s="35" t="s">
        <v>3438</v>
      </c>
      <c r="F1154" s="36" t="s">
        <v>146</v>
      </c>
      <c r="G1154" s="34" t="s">
        <v>136</v>
      </c>
      <c r="H1154" s="35" t="s">
        <v>155</v>
      </c>
      <c r="I1154" s="37">
        <v>31.121503267973857</v>
      </c>
      <c r="J1154" s="36" t="s">
        <v>147</v>
      </c>
      <c r="K1154" s="38">
        <v>98.2</v>
      </c>
      <c r="L1154" s="39">
        <v>11.9</v>
      </c>
      <c r="M1154" s="34" t="s">
        <v>147</v>
      </c>
      <c r="N1154" s="39">
        <v>22</v>
      </c>
      <c r="O1154" s="34" t="s">
        <v>147</v>
      </c>
      <c r="P1154" s="39">
        <v>57.5</v>
      </c>
      <c r="Q1154" s="34" t="s">
        <v>147</v>
      </c>
      <c r="R1154" s="39">
        <v>6.8</v>
      </c>
      <c r="S1154" s="34" t="s">
        <v>139</v>
      </c>
      <c r="T1154" s="35" t="s">
        <v>141</v>
      </c>
      <c r="U1154" s="35" t="s">
        <v>142</v>
      </c>
    </row>
    <row r="1155" spans="2:21" ht="12" customHeight="1">
      <c r="B1155" s="35" t="s">
        <v>3439</v>
      </c>
      <c r="C1155" s="34" t="s">
        <v>3331</v>
      </c>
      <c r="D1155" s="35" t="s">
        <v>3440</v>
      </c>
      <c r="E1155" s="35" t="s">
        <v>3441</v>
      </c>
      <c r="F1155" s="34" t="s">
        <v>135</v>
      </c>
      <c r="G1155" s="34" t="s">
        <v>194</v>
      </c>
      <c r="H1155" s="35" t="s">
        <v>195</v>
      </c>
      <c r="I1155" s="37">
        <v>3.9826800000000002</v>
      </c>
      <c r="J1155" s="34" t="s">
        <v>147</v>
      </c>
      <c r="K1155" s="39">
        <v>88.7</v>
      </c>
      <c r="L1155" s="39">
        <v>11.9</v>
      </c>
      <c r="M1155" s="34" t="s">
        <v>147</v>
      </c>
      <c r="N1155" s="39">
        <v>24.2</v>
      </c>
      <c r="O1155" s="34" t="s">
        <v>147</v>
      </c>
      <c r="P1155" s="39">
        <v>52.6</v>
      </c>
      <c r="Q1155" s="34" t="s">
        <v>147</v>
      </c>
      <c r="R1155" s="34">
        <v>0</v>
      </c>
      <c r="S1155" s="34" t="s">
        <v>147</v>
      </c>
      <c r="T1155" s="35" t="s">
        <v>166</v>
      </c>
      <c r="U1155" s="35" t="s">
        <v>142</v>
      </c>
    </row>
    <row r="1156" spans="2:21" ht="12" customHeight="1">
      <c r="B1156" s="35" t="s">
        <v>3442</v>
      </c>
      <c r="C1156" s="34" t="s">
        <v>3331</v>
      </c>
      <c r="D1156" s="35" t="s">
        <v>3443</v>
      </c>
      <c r="E1156" s="35" t="s">
        <v>3444</v>
      </c>
      <c r="F1156" s="34" t="s">
        <v>135</v>
      </c>
      <c r="G1156" s="34" t="s">
        <v>194</v>
      </c>
      <c r="H1156" s="35" t="s">
        <v>195</v>
      </c>
      <c r="I1156" s="37">
        <v>2.5252789999999998</v>
      </c>
      <c r="J1156" s="34" t="s">
        <v>138</v>
      </c>
      <c r="K1156" s="39">
        <v>62.5</v>
      </c>
      <c r="L1156" s="39">
        <v>11.1</v>
      </c>
      <c r="M1156" s="34" t="s">
        <v>147</v>
      </c>
      <c r="N1156" s="39">
        <v>17.8</v>
      </c>
      <c r="O1156" s="34" t="s">
        <v>147</v>
      </c>
      <c r="P1156" s="39">
        <v>31.6</v>
      </c>
      <c r="Q1156" s="34" t="s">
        <v>139</v>
      </c>
      <c r="R1156" s="34">
        <v>2</v>
      </c>
      <c r="S1156" s="34" t="s">
        <v>138</v>
      </c>
      <c r="T1156" s="35" t="s">
        <v>148</v>
      </c>
      <c r="U1156" s="35" t="s">
        <v>142</v>
      </c>
    </row>
    <row r="1157" spans="2:21" ht="12" customHeight="1">
      <c r="B1157" s="33" t="s">
        <v>3445</v>
      </c>
      <c r="C1157" s="34" t="s">
        <v>3446</v>
      </c>
      <c r="D1157" s="35" t="s">
        <v>3447</v>
      </c>
      <c r="E1157" s="35" t="s">
        <v>3448</v>
      </c>
      <c r="F1157" s="36" t="s">
        <v>135</v>
      </c>
      <c r="G1157" s="34" t="s">
        <v>136</v>
      </c>
      <c r="H1157" s="35" t="s">
        <v>137</v>
      </c>
      <c r="I1157" s="37">
        <v>19.249039301310042</v>
      </c>
      <c r="J1157" s="36" t="s">
        <v>147</v>
      </c>
      <c r="K1157" s="38">
        <v>94.7</v>
      </c>
      <c r="L1157" s="39">
        <v>12.8</v>
      </c>
      <c r="M1157" s="34" t="s">
        <v>147</v>
      </c>
      <c r="N1157" s="39">
        <v>21.7</v>
      </c>
      <c r="O1157" s="34" t="s">
        <v>147</v>
      </c>
      <c r="P1157" s="39">
        <v>57.2</v>
      </c>
      <c r="Q1157" s="34" t="s">
        <v>147</v>
      </c>
      <c r="R1157" s="39">
        <v>3</v>
      </c>
      <c r="S1157" s="34" t="s">
        <v>138</v>
      </c>
      <c r="T1157" s="35" t="s">
        <v>170</v>
      </c>
      <c r="U1157" s="35" t="s">
        <v>142</v>
      </c>
    </row>
    <row r="1158" spans="2:21" ht="12" customHeight="1">
      <c r="B1158" s="33" t="s">
        <v>3449</v>
      </c>
      <c r="C1158" s="34" t="s">
        <v>3446</v>
      </c>
      <c r="D1158" s="35" t="s">
        <v>3450</v>
      </c>
      <c r="E1158" s="35" t="s">
        <v>3451</v>
      </c>
      <c r="F1158" s="36" t="s">
        <v>602</v>
      </c>
      <c r="G1158" s="34" t="s">
        <v>136</v>
      </c>
      <c r="H1158" s="35" t="s">
        <v>137</v>
      </c>
      <c r="I1158" s="37">
        <v>20.590229276895943</v>
      </c>
      <c r="J1158" s="36" t="s">
        <v>147</v>
      </c>
      <c r="K1158" s="38">
        <v>69.3</v>
      </c>
      <c r="L1158" s="39">
        <v>10</v>
      </c>
      <c r="M1158" s="34" t="s">
        <v>138</v>
      </c>
      <c r="N1158" s="39">
        <v>16.7</v>
      </c>
      <c r="O1158" s="34" t="s">
        <v>138</v>
      </c>
      <c r="P1158" s="39">
        <v>42.6</v>
      </c>
      <c r="Q1158" s="34" t="s">
        <v>147</v>
      </c>
      <c r="R1158" s="39">
        <v>0</v>
      </c>
      <c r="S1158" s="34" t="s">
        <v>138</v>
      </c>
      <c r="T1158" s="35" t="s">
        <v>148</v>
      </c>
      <c r="U1158" s="35" t="s">
        <v>142</v>
      </c>
    </row>
    <row r="1159" spans="2:21" ht="12" customHeight="1">
      <c r="B1159" s="33" t="s">
        <v>3452</v>
      </c>
      <c r="C1159" s="34" t="s">
        <v>3446</v>
      </c>
      <c r="D1159" s="35" t="s">
        <v>3453</v>
      </c>
      <c r="E1159" s="35" t="s">
        <v>3454</v>
      </c>
      <c r="F1159" s="36" t="s">
        <v>135</v>
      </c>
      <c r="G1159" s="34" t="s">
        <v>136</v>
      </c>
      <c r="H1159" s="35" t="s">
        <v>137</v>
      </c>
      <c r="I1159" s="37">
        <v>22.9335838150289</v>
      </c>
      <c r="J1159" s="36" t="s">
        <v>147</v>
      </c>
      <c r="K1159" s="38">
        <v>78.3</v>
      </c>
      <c r="L1159" s="39">
        <v>7</v>
      </c>
      <c r="M1159" s="34" t="s">
        <v>139</v>
      </c>
      <c r="N1159" s="39">
        <v>17.899999999999999</v>
      </c>
      <c r="O1159" s="34" t="s">
        <v>147</v>
      </c>
      <c r="P1159" s="39">
        <v>50.4</v>
      </c>
      <c r="Q1159" s="34" t="s">
        <v>147</v>
      </c>
      <c r="R1159" s="39">
        <v>3</v>
      </c>
      <c r="S1159" s="34" t="s">
        <v>147</v>
      </c>
      <c r="T1159" s="35" t="s">
        <v>148</v>
      </c>
      <c r="U1159" s="35" t="s">
        <v>142</v>
      </c>
    </row>
    <row r="1160" spans="2:21" ht="12" customHeight="1">
      <c r="B1160" s="33" t="s">
        <v>3455</v>
      </c>
      <c r="C1160" s="34" t="s">
        <v>3446</v>
      </c>
      <c r="D1160" s="35" t="s">
        <v>3456</v>
      </c>
      <c r="E1160" s="35" t="s">
        <v>3457</v>
      </c>
      <c r="F1160" s="36" t="s">
        <v>135</v>
      </c>
      <c r="G1160" s="34" t="s">
        <v>136</v>
      </c>
      <c r="H1160" s="35" t="s">
        <v>137</v>
      </c>
      <c r="I1160" s="37">
        <v>14.510070257611241</v>
      </c>
      <c r="J1160" s="36" t="s">
        <v>147</v>
      </c>
      <c r="K1160" s="38">
        <v>96</v>
      </c>
      <c r="L1160" s="39">
        <v>14.6</v>
      </c>
      <c r="M1160" s="34" t="s">
        <v>147</v>
      </c>
      <c r="N1160" s="39">
        <v>21.6</v>
      </c>
      <c r="O1160" s="34" t="s">
        <v>147</v>
      </c>
      <c r="P1160" s="39">
        <v>58.3</v>
      </c>
      <c r="Q1160" s="34" t="s">
        <v>147</v>
      </c>
      <c r="R1160" s="39">
        <v>1.5</v>
      </c>
      <c r="S1160" s="34" t="s">
        <v>147</v>
      </c>
      <c r="T1160" s="35" t="s">
        <v>148</v>
      </c>
      <c r="U1160" s="35" t="s">
        <v>142</v>
      </c>
    </row>
    <row r="1161" spans="2:21" ht="12" customHeight="1">
      <c r="B1161" s="33" t="s">
        <v>3458</v>
      </c>
      <c r="C1161" s="34" t="s">
        <v>3446</v>
      </c>
      <c r="D1161" s="35" t="s">
        <v>3459</v>
      </c>
      <c r="E1161" s="35" t="s">
        <v>3460</v>
      </c>
      <c r="F1161" s="36" t="s">
        <v>135</v>
      </c>
      <c r="G1161" s="34" t="s">
        <v>136</v>
      </c>
      <c r="H1161" s="35" t="s">
        <v>137</v>
      </c>
      <c r="I1161" s="37">
        <v>26.240794044665012</v>
      </c>
      <c r="J1161" s="36" t="s">
        <v>147</v>
      </c>
      <c r="K1161" s="38">
        <v>95.4</v>
      </c>
      <c r="L1161" s="39">
        <v>12.9</v>
      </c>
      <c r="M1161" s="34" t="s">
        <v>147</v>
      </c>
      <c r="N1161" s="39">
        <v>22.5</v>
      </c>
      <c r="O1161" s="34" t="s">
        <v>147</v>
      </c>
      <c r="P1161" s="39">
        <v>60</v>
      </c>
      <c r="Q1161" s="34" t="s">
        <v>147</v>
      </c>
      <c r="R1161" s="39">
        <v>0</v>
      </c>
      <c r="S1161" s="34" t="s">
        <v>147</v>
      </c>
      <c r="T1161" s="35" t="s">
        <v>148</v>
      </c>
      <c r="U1161" s="35" t="s">
        <v>142</v>
      </c>
    </row>
    <row r="1162" spans="2:21" ht="12" customHeight="1">
      <c r="B1162" s="33" t="s">
        <v>3461</v>
      </c>
      <c r="C1162" s="34" t="s">
        <v>3446</v>
      </c>
      <c r="D1162" s="35" t="s">
        <v>3462</v>
      </c>
      <c r="E1162" s="35" t="s">
        <v>3463</v>
      </c>
      <c r="F1162" s="36" t="s">
        <v>135</v>
      </c>
      <c r="G1162" s="34" t="s">
        <v>136</v>
      </c>
      <c r="H1162" s="35" t="s">
        <v>192</v>
      </c>
      <c r="I1162" s="37">
        <v>3.803806954436455</v>
      </c>
      <c r="J1162" s="36" t="s">
        <v>147</v>
      </c>
      <c r="K1162" s="38">
        <v>88</v>
      </c>
      <c r="L1162" s="39">
        <v>10</v>
      </c>
      <c r="M1162" s="34" t="s">
        <v>138</v>
      </c>
      <c r="N1162" s="39">
        <v>22.3</v>
      </c>
      <c r="O1162" s="34" t="s">
        <v>147</v>
      </c>
      <c r="P1162" s="39">
        <v>51.2</v>
      </c>
      <c r="Q1162" s="34" t="s">
        <v>147</v>
      </c>
      <c r="R1162" s="39">
        <v>4.5</v>
      </c>
      <c r="S1162" s="34" t="s">
        <v>138</v>
      </c>
      <c r="T1162" s="35" t="s">
        <v>148</v>
      </c>
      <c r="U1162" s="35" t="s">
        <v>142</v>
      </c>
    </row>
    <row r="1163" spans="2:21" ht="12" customHeight="1">
      <c r="B1163" s="33" t="s">
        <v>3464</v>
      </c>
      <c r="C1163" s="34" t="s">
        <v>3446</v>
      </c>
      <c r="D1163" s="35" t="s">
        <v>3465</v>
      </c>
      <c r="E1163" s="35" t="s">
        <v>3466</v>
      </c>
      <c r="F1163" s="36" t="s">
        <v>135</v>
      </c>
      <c r="G1163" s="34" t="s">
        <v>136</v>
      </c>
      <c r="H1163" s="35" t="s">
        <v>192</v>
      </c>
      <c r="I1163" s="37">
        <v>3.8166051454138707</v>
      </c>
      <c r="J1163" s="36" t="s">
        <v>147</v>
      </c>
      <c r="K1163" s="38">
        <v>86.6</v>
      </c>
      <c r="L1163" s="39">
        <v>10.3</v>
      </c>
      <c r="M1163" s="34" t="s">
        <v>147</v>
      </c>
      <c r="N1163" s="39">
        <v>21.6</v>
      </c>
      <c r="O1163" s="34" t="s">
        <v>147</v>
      </c>
      <c r="P1163" s="39">
        <v>51.7</v>
      </c>
      <c r="Q1163" s="34" t="s">
        <v>147</v>
      </c>
      <c r="R1163" s="39">
        <v>3</v>
      </c>
      <c r="S1163" s="34" t="s">
        <v>138</v>
      </c>
      <c r="T1163" s="35" t="s">
        <v>148</v>
      </c>
      <c r="U1163" s="35" t="s">
        <v>142</v>
      </c>
    </row>
    <row r="1164" spans="2:21" ht="12" customHeight="1">
      <c r="B1164" s="33" t="s">
        <v>3467</v>
      </c>
      <c r="C1164" s="34" t="s">
        <v>3446</v>
      </c>
      <c r="D1164" s="35" t="s">
        <v>3468</v>
      </c>
      <c r="E1164" s="35" t="s">
        <v>3469</v>
      </c>
      <c r="F1164" s="36" t="s">
        <v>602</v>
      </c>
      <c r="G1164" s="34" t="s">
        <v>136</v>
      </c>
      <c r="H1164" s="35" t="s">
        <v>137</v>
      </c>
      <c r="I1164" s="37">
        <v>14.990185185185187</v>
      </c>
      <c r="J1164" s="36" t="s">
        <v>147</v>
      </c>
      <c r="K1164" s="38">
        <v>83.6</v>
      </c>
      <c r="L1164" s="39">
        <v>12.7</v>
      </c>
      <c r="M1164" s="34" t="s">
        <v>147</v>
      </c>
      <c r="N1164" s="39">
        <v>20</v>
      </c>
      <c r="O1164" s="34" t="s">
        <v>147</v>
      </c>
      <c r="P1164" s="39">
        <v>49.4</v>
      </c>
      <c r="Q1164" s="34" t="s">
        <v>147</v>
      </c>
      <c r="R1164" s="39">
        <v>1.5</v>
      </c>
      <c r="S1164" s="34" t="s">
        <v>138</v>
      </c>
      <c r="T1164" s="35" t="s">
        <v>170</v>
      </c>
      <c r="U1164" s="35" t="s">
        <v>142</v>
      </c>
    </row>
    <row r="1165" spans="2:21" ht="12" customHeight="1">
      <c r="B1165" s="33" t="s">
        <v>3470</v>
      </c>
      <c r="C1165" s="34" t="s">
        <v>3446</v>
      </c>
      <c r="D1165" s="35" t="s">
        <v>3471</v>
      </c>
      <c r="E1165" s="35" t="s">
        <v>3472</v>
      </c>
      <c r="F1165" s="36" t="s">
        <v>135</v>
      </c>
      <c r="G1165" s="34" t="s">
        <v>136</v>
      </c>
      <c r="H1165" s="35" t="s">
        <v>137</v>
      </c>
      <c r="I1165" s="37">
        <v>11.723846153846154</v>
      </c>
      <c r="J1165" s="36" t="s">
        <v>138</v>
      </c>
      <c r="K1165" s="38">
        <v>63.1</v>
      </c>
      <c r="L1165" s="39">
        <v>10.199999999999999</v>
      </c>
      <c r="M1165" s="34" t="s">
        <v>147</v>
      </c>
      <c r="N1165" s="39">
        <v>20.100000000000001</v>
      </c>
      <c r="O1165" s="34" t="s">
        <v>147</v>
      </c>
      <c r="P1165" s="39">
        <v>32.799999999999997</v>
      </c>
      <c r="Q1165" s="34" t="s">
        <v>138</v>
      </c>
      <c r="R1165" s="39">
        <v>0</v>
      </c>
      <c r="S1165" s="34" t="s">
        <v>147</v>
      </c>
      <c r="T1165" s="35" t="s">
        <v>148</v>
      </c>
      <c r="U1165" s="35" t="s">
        <v>142</v>
      </c>
    </row>
    <row r="1166" spans="2:21" ht="12" customHeight="1">
      <c r="B1166" s="33" t="s">
        <v>3473</v>
      </c>
      <c r="C1166" s="34" t="s">
        <v>3446</v>
      </c>
      <c r="D1166" s="35" t="s">
        <v>3474</v>
      </c>
      <c r="E1166" s="35" t="s">
        <v>3475</v>
      </c>
      <c r="F1166" s="36" t="s">
        <v>602</v>
      </c>
      <c r="G1166" s="34" t="s">
        <v>136</v>
      </c>
      <c r="H1166" s="35" t="s">
        <v>137</v>
      </c>
      <c r="I1166" s="37">
        <v>25.749009900990099</v>
      </c>
      <c r="J1166" s="36" t="s">
        <v>147</v>
      </c>
      <c r="K1166" s="38">
        <v>90</v>
      </c>
      <c r="L1166" s="39">
        <v>11.5</v>
      </c>
      <c r="M1166" s="34" t="s">
        <v>147</v>
      </c>
      <c r="N1166" s="39">
        <v>18.600000000000001</v>
      </c>
      <c r="O1166" s="34" t="s">
        <v>147</v>
      </c>
      <c r="P1166" s="39">
        <v>57.6</v>
      </c>
      <c r="Q1166" s="34" t="s">
        <v>147</v>
      </c>
      <c r="R1166" s="39">
        <v>2.2999999999999998</v>
      </c>
      <c r="S1166" s="34" t="s">
        <v>147</v>
      </c>
      <c r="T1166" s="35" t="s">
        <v>170</v>
      </c>
      <c r="U1166" s="35" t="s">
        <v>142</v>
      </c>
    </row>
    <row r="1167" spans="2:21" ht="12" customHeight="1">
      <c r="B1167" s="33" t="s">
        <v>3476</v>
      </c>
      <c r="C1167" s="34" t="s">
        <v>3446</v>
      </c>
      <c r="D1167" s="35" t="s">
        <v>3477</v>
      </c>
      <c r="E1167" s="35" t="s">
        <v>3478</v>
      </c>
      <c r="F1167" s="36" t="s">
        <v>135</v>
      </c>
      <c r="G1167" s="34" t="s">
        <v>136</v>
      </c>
      <c r="H1167" s="35" t="s">
        <v>137</v>
      </c>
      <c r="I1167" s="37">
        <v>25.108851774530272</v>
      </c>
      <c r="J1167" s="36" t="s">
        <v>147</v>
      </c>
      <c r="K1167" s="38">
        <v>95.2</v>
      </c>
      <c r="L1167" s="39">
        <v>12.4</v>
      </c>
      <c r="M1167" s="34" t="s">
        <v>147</v>
      </c>
      <c r="N1167" s="39">
        <v>19.8</v>
      </c>
      <c r="O1167" s="34" t="s">
        <v>147</v>
      </c>
      <c r="P1167" s="39">
        <v>60</v>
      </c>
      <c r="Q1167" s="34" t="s">
        <v>147</v>
      </c>
      <c r="R1167" s="39">
        <v>3</v>
      </c>
      <c r="S1167" s="34" t="s">
        <v>147</v>
      </c>
      <c r="T1167" s="35" t="s">
        <v>148</v>
      </c>
      <c r="U1167" s="35" t="s">
        <v>142</v>
      </c>
    </row>
    <row r="1168" spans="2:21" ht="12" customHeight="1">
      <c r="B1168" s="33" t="s">
        <v>3479</v>
      </c>
      <c r="C1168" s="34" t="s">
        <v>3446</v>
      </c>
      <c r="D1168" s="35" t="s">
        <v>3480</v>
      </c>
      <c r="E1168" s="35" t="s">
        <v>3481</v>
      </c>
      <c r="F1168" s="36" t="s">
        <v>135</v>
      </c>
      <c r="G1168" s="34" t="s">
        <v>136</v>
      </c>
      <c r="H1168" s="35" t="s">
        <v>192</v>
      </c>
      <c r="I1168" s="37">
        <v>3.6051061678463108</v>
      </c>
      <c r="J1168" s="36" t="s">
        <v>147</v>
      </c>
      <c r="K1168" s="38">
        <v>83.8</v>
      </c>
      <c r="L1168" s="39">
        <v>8.1</v>
      </c>
      <c r="M1168" s="34" t="s">
        <v>138</v>
      </c>
      <c r="N1168" s="39">
        <v>20.399999999999999</v>
      </c>
      <c r="O1168" s="34" t="s">
        <v>147</v>
      </c>
      <c r="P1168" s="39">
        <v>49.3</v>
      </c>
      <c r="Q1168" s="34" t="s">
        <v>147</v>
      </c>
      <c r="R1168" s="39">
        <v>6</v>
      </c>
      <c r="S1168" s="34" t="s">
        <v>147</v>
      </c>
      <c r="T1168" s="35" t="s">
        <v>170</v>
      </c>
      <c r="U1168" s="35" t="s">
        <v>142</v>
      </c>
    </row>
    <row r="1169" spans="2:21" ht="12" customHeight="1">
      <c r="B1169" s="33" t="s">
        <v>3482</v>
      </c>
      <c r="C1169" s="34" t="s">
        <v>3446</v>
      </c>
      <c r="D1169" s="35" t="s">
        <v>3483</v>
      </c>
      <c r="E1169" s="35" t="s">
        <v>3484</v>
      </c>
      <c r="F1169" s="36" t="s">
        <v>135</v>
      </c>
      <c r="G1169" s="34" t="s">
        <v>136</v>
      </c>
      <c r="H1169" s="35" t="s">
        <v>137</v>
      </c>
      <c r="I1169" s="37">
        <v>20.407148846960169</v>
      </c>
      <c r="J1169" s="36" t="s">
        <v>147</v>
      </c>
      <c r="K1169" s="38">
        <v>89.3</v>
      </c>
      <c r="L1169" s="39">
        <v>12.5</v>
      </c>
      <c r="M1169" s="34" t="s">
        <v>147</v>
      </c>
      <c r="N1169" s="39">
        <v>22.6</v>
      </c>
      <c r="O1169" s="34" t="s">
        <v>147</v>
      </c>
      <c r="P1169" s="39">
        <v>54.2</v>
      </c>
      <c r="Q1169" s="34" t="s">
        <v>147</v>
      </c>
      <c r="R1169" s="39">
        <v>0</v>
      </c>
      <c r="S1169" s="34" t="s">
        <v>147</v>
      </c>
      <c r="T1169" s="35" t="s">
        <v>148</v>
      </c>
      <c r="U1169" s="35" t="s">
        <v>142</v>
      </c>
    </row>
    <row r="1170" spans="2:21" ht="12" customHeight="1">
      <c r="B1170" s="33" t="s">
        <v>3485</v>
      </c>
      <c r="C1170" s="34" t="s">
        <v>3446</v>
      </c>
      <c r="D1170" s="35" t="s">
        <v>3486</v>
      </c>
      <c r="E1170" s="35" t="s">
        <v>3487</v>
      </c>
      <c r="F1170" s="36" t="s">
        <v>135</v>
      </c>
      <c r="G1170" s="34" t="s">
        <v>136</v>
      </c>
      <c r="H1170" s="35" t="s">
        <v>137</v>
      </c>
      <c r="I1170" s="37">
        <v>16.68</v>
      </c>
      <c r="J1170" s="36" t="s">
        <v>147</v>
      </c>
      <c r="K1170" s="38">
        <v>84.7</v>
      </c>
      <c r="L1170" s="39">
        <v>12.2</v>
      </c>
      <c r="M1170" s="34" t="s">
        <v>147</v>
      </c>
      <c r="N1170" s="39">
        <v>19.7</v>
      </c>
      <c r="O1170" s="34" t="s">
        <v>147</v>
      </c>
      <c r="P1170" s="39">
        <v>50.5</v>
      </c>
      <c r="Q1170" s="34" t="s">
        <v>147</v>
      </c>
      <c r="R1170" s="39">
        <v>2.2999999999999998</v>
      </c>
      <c r="S1170" s="34" t="s">
        <v>147</v>
      </c>
      <c r="T1170" s="35" t="s">
        <v>148</v>
      </c>
      <c r="U1170" s="35" t="s">
        <v>142</v>
      </c>
    </row>
    <row r="1171" spans="2:21" ht="12" customHeight="1">
      <c r="B1171" s="33" t="s">
        <v>3488</v>
      </c>
      <c r="C1171" s="34" t="s">
        <v>3446</v>
      </c>
      <c r="D1171" s="35" t="s">
        <v>3489</v>
      </c>
      <c r="E1171" s="35" t="s">
        <v>3490</v>
      </c>
      <c r="F1171" s="36" t="s">
        <v>135</v>
      </c>
      <c r="G1171" s="34" t="s">
        <v>136</v>
      </c>
      <c r="H1171" s="35" t="s">
        <v>192</v>
      </c>
      <c r="I1171" s="37">
        <v>3.6234873096446711</v>
      </c>
      <c r="J1171" s="36" t="s">
        <v>147</v>
      </c>
      <c r="K1171" s="38">
        <v>83.4</v>
      </c>
      <c r="L1171" s="39">
        <v>7.1</v>
      </c>
      <c r="M1171" s="34" t="s">
        <v>139</v>
      </c>
      <c r="N1171" s="39">
        <v>20.100000000000001</v>
      </c>
      <c r="O1171" s="34" t="s">
        <v>147</v>
      </c>
      <c r="P1171" s="39">
        <v>50.9</v>
      </c>
      <c r="Q1171" s="34" t="s">
        <v>147</v>
      </c>
      <c r="R1171" s="39">
        <v>5.3</v>
      </c>
      <c r="S1171" s="34" t="s">
        <v>138</v>
      </c>
      <c r="T1171" s="35" t="s">
        <v>148</v>
      </c>
      <c r="U1171" s="35" t="s">
        <v>142</v>
      </c>
    </row>
    <row r="1172" spans="2:21" ht="12" customHeight="1">
      <c r="B1172" s="33" t="s">
        <v>3491</v>
      </c>
      <c r="C1172" s="34" t="s">
        <v>3446</v>
      </c>
      <c r="D1172" s="35" t="s">
        <v>3492</v>
      </c>
      <c r="E1172" s="35" t="s">
        <v>3493</v>
      </c>
      <c r="F1172" s="36" t="s">
        <v>135</v>
      </c>
      <c r="G1172" s="34" t="s">
        <v>136</v>
      </c>
      <c r="H1172" s="35" t="s">
        <v>137</v>
      </c>
      <c r="I1172" s="37">
        <v>19.268219178082191</v>
      </c>
      <c r="J1172" s="36" t="s">
        <v>147</v>
      </c>
      <c r="K1172" s="38">
        <v>79.099999999999994</v>
      </c>
      <c r="L1172" s="39">
        <v>10.8</v>
      </c>
      <c r="M1172" s="34" t="s">
        <v>147</v>
      </c>
      <c r="N1172" s="39">
        <v>21.5</v>
      </c>
      <c r="O1172" s="34" t="s">
        <v>147</v>
      </c>
      <c r="P1172" s="39">
        <v>44.5</v>
      </c>
      <c r="Q1172" s="34" t="s">
        <v>147</v>
      </c>
      <c r="R1172" s="39">
        <v>2.2999999999999998</v>
      </c>
      <c r="S1172" s="34" t="s">
        <v>147</v>
      </c>
      <c r="T1172" s="35" t="s">
        <v>148</v>
      </c>
      <c r="U1172" s="35" t="s">
        <v>142</v>
      </c>
    </row>
    <row r="1173" spans="2:21" ht="12" customHeight="1">
      <c r="B1173" s="33" t="s">
        <v>3494</v>
      </c>
      <c r="C1173" s="34" t="s">
        <v>3446</v>
      </c>
      <c r="D1173" s="35" t="s">
        <v>3495</v>
      </c>
      <c r="E1173" s="35" t="s">
        <v>3496</v>
      </c>
      <c r="F1173" s="36" t="s">
        <v>135</v>
      </c>
      <c r="G1173" s="34" t="s">
        <v>136</v>
      </c>
      <c r="H1173" s="35" t="s">
        <v>155</v>
      </c>
      <c r="I1173" s="37">
        <v>18.685071090047394</v>
      </c>
      <c r="J1173" s="36" t="s">
        <v>147</v>
      </c>
      <c r="K1173" s="38">
        <v>83.8</v>
      </c>
      <c r="L1173" s="39">
        <v>10.3</v>
      </c>
      <c r="M1173" s="34" t="s">
        <v>147</v>
      </c>
      <c r="N1173" s="39">
        <v>19.2</v>
      </c>
      <c r="O1173" s="34" t="s">
        <v>147</v>
      </c>
      <c r="P1173" s="39">
        <v>49.8</v>
      </c>
      <c r="Q1173" s="34" t="s">
        <v>147</v>
      </c>
      <c r="R1173" s="39">
        <v>4.5</v>
      </c>
      <c r="S1173" s="34" t="s">
        <v>138</v>
      </c>
      <c r="T1173" s="35" t="s">
        <v>141</v>
      </c>
      <c r="U1173" s="35" t="s">
        <v>142</v>
      </c>
    </row>
    <row r="1174" spans="2:21" ht="12" customHeight="1">
      <c r="B1174" s="33" t="s">
        <v>3497</v>
      </c>
      <c r="C1174" s="34" t="s">
        <v>3446</v>
      </c>
      <c r="D1174" s="35" t="s">
        <v>3498</v>
      </c>
      <c r="E1174" s="35" t="s">
        <v>3499</v>
      </c>
      <c r="F1174" s="36" t="s">
        <v>135</v>
      </c>
      <c r="G1174" s="34" t="s">
        <v>136</v>
      </c>
      <c r="H1174" s="35" t="s">
        <v>137</v>
      </c>
      <c r="I1174" s="37">
        <v>22.057216117216118</v>
      </c>
      <c r="J1174" s="36" t="s">
        <v>147</v>
      </c>
      <c r="K1174" s="38">
        <v>80.3</v>
      </c>
      <c r="L1174" s="39">
        <v>13.6</v>
      </c>
      <c r="M1174" s="34" t="s">
        <v>147</v>
      </c>
      <c r="N1174" s="39">
        <v>20.5</v>
      </c>
      <c r="O1174" s="34" t="s">
        <v>147</v>
      </c>
      <c r="P1174" s="39">
        <v>46.2</v>
      </c>
      <c r="Q1174" s="34" t="s">
        <v>147</v>
      </c>
      <c r="R1174" s="39">
        <v>0</v>
      </c>
      <c r="S1174" s="34" t="s">
        <v>147</v>
      </c>
      <c r="T1174" s="35" t="s">
        <v>170</v>
      </c>
      <c r="U1174" s="35" t="s">
        <v>142</v>
      </c>
    </row>
    <row r="1175" spans="2:21" ht="12" customHeight="1">
      <c r="B1175" s="33" t="s">
        <v>3500</v>
      </c>
      <c r="C1175" s="34" t="s">
        <v>3446</v>
      </c>
      <c r="D1175" s="35" t="s">
        <v>3501</v>
      </c>
      <c r="E1175" s="35" t="s">
        <v>3502</v>
      </c>
      <c r="F1175" s="36" t="s">
        <v>135</v>
      </c>
      <c r="G1175" s="34" t="s">
        <v>136</v>
      </c>
      <c r="H1175" s="35" t="s">
        <v>137</v>
      </c>
      <c r="I1175" s="37">
        <v>10.374305239179956</v>
      </c>
      <c r="J1175" s="36" t="s">
        <v>147</v>
      </c>
      <c r="K1175" s="38">
        <v>74.900000000000006</v>
      </c>
      <c r="L1175" s="39">
        <v>12.9</v>
      </c>
      <c r="M1175" s="34" t="s">
        <v>147</v>
      </c>
      <c r="N1175" s="39">
        <v>24.3</v>
      </c>
      <c r="O1175" s="34" t="s">
        <v>147</v>
      </c>
      <c r="P1175" s="39">
        <v>37.700000000000003</v>
      </c>
      <c r="Q1175" s="34" t="s">
        <v>138</v>
      </c>
      <c r="R1175" s="39">
        <v>0</v>
      </c>
      <c r="S1175" s="34" t="s">
        <v>147</v>
      </c>
      <c r="T1175" s="35" t="s">
        <v>170</v>
      </c>
      <c r="U1175" s="35" t="s">
        <v>142</v>
      </c>
    </row>
    <row r="1176" spans="2:21" ht="12" customHeight="1">
      <c r="B1176" s="33" t="s">
        <v>3503</v>
      </c>
      <c r="C1176" s="34" t="s">
        <v>3446</v>
      </c>
      <c r="D1176" s="35" t="s">
        <v>3504</v>
      </c>
      <c r="E1176" s="35" t="s">
        <v>3505</v>
      </c>
      <c r="F1176" s="36" t="s">
        <v>135</v>
      </c>
      <c r="G1176" s="34" t="s">
        <v>136</v>
      </c>
      <c r="H1176" s="35" t="s">
        <v>137</v>
      </c>
      <c r="I1176" s="37">
        <v>18.912229299363059</v>
      </c>
      <c r="J1176" s="36" t="s">
        <v>147</v>
      </c>
      <c r="K1176" s="38">
        <v>81.900000000000006</v>
      </c>
      <c r="L1176" s="39">
        <v>14.7</v>
      </c>
      <c r="M1176" s="34" t="s">
        <v>147</v>
      </c>
      <c r="N1176" s="39">
        <v>22.7</v>
      </c>
      <c r="O1176" s="34" t="s">
        <v>147</v>
      </c>
      <c r="P1176" s="39">
        <v>44.5</v>
      </c>
      <c r="Q1176" s="34" t="s">
        <v>147</v>
      </c>
      <c r="R1176" s="39">
        <v>0</v>
      </c>
      <c r="S1176" s="34" t="s">
        <v>147</v>
      </c>
      <c r="T1176" s="35" t="s">
        <v>148</v>
      </c>
      <c r="U1176" s="35" t="s">
        <v>142</v>
      </c>
    </row>
    <row r="1177" spans="2:21" ht="12" customHeight="1">
      <c r="B1177" s="33" t="s">
        <v>3506</v>
      </c>
      <c r="C1177" s="34" t="s">
        <v>3446</v>
      </c>
      <c r="D1177" s="35" t="s">
        <v>3507</v>
      </c>
      <c r="E1177" s="35" t="s">
        <v>3508</v>
      </c>
      <c r="F1177" s="36" t="s">
        <v>602</v>
      </c>
      <c r="G1177" s="34" t="s">
        <v>136</v>
      </c>
      <c r="H1177" s="35" t="s">
        <v>137</v>
      </c>
      <c r="I1177" s="37">
        <v>15.425642540620384</v>
      </c>
      <c r="J1177" s="36" t="s">
        <v>147</v>
      </c>
      <c r="K1177" s="38">
        <v>81</v>
      </c>
      <c r="L1177" s="39">
        <v>12.3</v>
      </c>
      <c r="M1177" s="34" t="s">
        <v>147</v>
      </c>
      <c r="N1177" s="39">
        <v>24.1</v>
      </c>
      <c r="O1177" s="34" t="s">
        <v>147</v>
      </c>
      <c r="P1177" s="39">
        <v>43.8</v>
      </c>
      <c r="Q1177" s="34" t="s">
        <v>147</v>
      </c>
      <c r="R1177" s="39">
        <v>0.8</v>
      </c>
      <c r="S1177" s="34" t="s">
        <v>147</v>
      </c>
      <c r="T1177" s="35" t="s">
        <v>273</v>
      </c>
      <c r="U1177" s="35" t="s">
        <v>142</v>
      </c>
    </row>
    <row r="1178" spans="2:21" ht="12" customHeight="1">
      <c r="B1178" s="33" t="s">
        <v>3509</v>
      </c>
      <c r="C1178" s="34" t="s">
        <v>3446</v>
      </c>
      <c r="D1178" s="35" t="s">
        <v>3510</v>
      </c>
      <c r="E1178" s="35" t="s">
        <v>3511</v>
      </c>
      <c r="F1178" s="36" t="s">
        <v>602</v>
      </c>
      <c r="G1178" s="34" t="s">
        <v>136</v>
      </c>
      <c r="H1178" s="35" t="s">
        <v>137</v>
      </c>
      <c r="I1178" s="37">
        <v>14.141652892561984</v>
      </c>
      <c r="J1178" s="36" t="s">
        <v>147</v>
      </c>
      <c r="K1178" s="38">
        <v>80.599999999999994</v>
      </c>
      <c r="L1178" s="39">
        <v>9.9</v>
      </c>
      <c r="M1178" s="34" t="s">
        <v>138</v>
      </c>
      <c r="N1178" s="39">
        <v>23.5</v>
      </c>
      <c r="O1178" s="34" t="s">
        <v>147</v>
      </c>
      <c r="P1178" s="39">
        <v>47.2</v>
      </c>
      <c r="Q1178" s="34" t="s">
        <v>147</v>
      </c>
      <c r="R1178" s="39">
        <v>0</v>
      </c>
      <c r="S1178" s="34" t="s">
        <v>138</v>
      </c>
      <c r="T1178" s="35" t="s">
        <v>141</v>
      </c>
      <c r="U1178" s="35" t="s">
        <v>142</v>
      </c>
    </row>
    <row r="1179" spans="2:21" ht="12" customHeight="1">
      <c r="B1179" s="33" t="s">
        <v>3512</v>
      </c>
      <c r="C1179" s="34" t="s">
        <v>3446</v>
      </c>
      <c r="D1179" s="35" t="s">
        <v>3513</v>
      </c>
      <c r="E1179" s="35" t="s">
        <v>3514</v>
      </c>
      <c r="F1179" s="36" t="s">
        <v>135</v>
      </c>
      <c r="G1179" s="34" t="s">
        <v>136</v>
      </c>
      <c r="H1179" s="35" t="s">
        <v>137</v>
      </c>
      <c r="I1179" s="37">
        <v>19.611578947368422</v>
      </c>
      <c r="J1179" s="36" t="s">
        <v>147</v>
      </c>
      <c r="K1179" s="38">
        <v>79.900000000000006</v>
      </c>
      <c r="L1179" s="39">
        <v>12.4</v>
      </c>
      <c r="M1179" s="34" t="s">
        <v>147</v>
      </c>
      <c r="N1179" s="39">
        <v>20.7</v>
      </c>
      <c r="O1179" s="34" t="s">
        <v>147</v>
      </c>
      <c r="P1179" s="39">
        <v>46.8</v>
      </c>
      <c r="Q1179" s="34" t="s">
        <v>147</v>
      </c>
      <c r="R1179" s="39">
        <v>0</v>
      </c>
      <c r="S1179" s="34" t="s">
        <v>147</v>
      </c>
      <c r="T1179" s="35" t="s">
        <v>148</v>
      </c>
      <c r="U1179" s="35" t="s">
        <v>142</v>
      </c>
    </row>
    <row r="1180" spans="2:21" ht="12" customHeight="1">
      <c r="B1180" s="33" t="s">
        <v>3515</v>
      </c>
      <c r="C1180" s="34" t="s">
        <v>3446</v>
      </c>
      <c r="D1180" s="35" t="s">
        <v>3516</v>
      </c>
      <c r="E1180" s="35" t="s">
        <v>3517</v>
      </c>
      <c r="F1180" s="36" t="s">
        <v>135</v>
      </c>
      <c r="G1180" s="34" t="s">
        <v>136</v>
      </c>
      <c r="H1180" s="35" t="s">
        <v>192</v>
      </c>
      <c r="I1180" s="37">
        <v>3.5936933962264219</v>
      </c>
      <c r="J1180" s="36" t="s">
        <v>147</v>
      </c>
      <c r="K1180" s="38">
        <v>82.8</v>
      </c>
      <c r="L1180" s="39">
        <v>6.4</v>
      </c>
      <c r="M1180" s="34" t="s">
        <v>140</v>
      </c>
      <c r="N1180" s="39">
        <v>20.2</v>
      </c>
      <c r="O1180" s="34" t="s">
        <v>147</v>
      </c>
      <c r="P1180" s="39">
        <v>47.9</v>
      </c>
      <c r="Q1180" s="34" t="s">
        <v>147</v>
      </c>
      <c r="R1180" s="39">
        <v>8.3000000000000007</v>
      </c>
      <c r="S1180" s="34" t="s">
        <v>147</v>
      </c>
      <c r="T1180" s="35" t="s">
        <v>148</v>
      </c>
      <c r="U1180" s="35" t="s">
        <v>142</v>
      </c>
    </row>
    <row r="1181" spans="2:21" ht="12" customHeight="1">
      <c r="B1181" s="33" t="s">
        <v>3518</v>
      </c>
      <c r="C1181" s="34" t="s">
        <v>3446</v>
      </c>
      <c r="D1181" s="35" t="s">
        <v>3519</v>
      </c>
      <c r="E1181" s="35" t="s">
        <v>3520</v>
      </c>
      <c r="F1181" s="36" t="s">
        <v>135</v>
      </c>
      <c r="G1181" s="34" t="s">
        <v>136</v>
      </c>
      <c r="H1181" s="35" t="s">
        <v>137</v>
      </c>
      <c r="I1181" s="37">
        <v>12.330439932318106</v>
      </c>
      <c r="J1181" s="36" t="s">
        <v>147</v>
      </c>
      <c r="K1181" s="38">
        <v>84.1</v>
      </c>
      <c r="L1181" s="39">
        <v>14.8</v>
      </c>
      <c r="M1181" s="34" t="s">
        <v>147</v>
      </c>
      <c r="N1181" s="39">
        <v>22.9</v>
      </c>
      <c r="O1181" s="34" t="s">
        <v>147</v>
      </c>
      <c r="P1181" s="39">
        <v>46.4</v>
      </c>
      <c r="Q1181" s="34" t="s">
        <v>147</v>
      </c>
      <c r="R1181" s="39">
        <v>0</v>
      </c>
      <c r="S1181" s="34" t="s">
        <v>147</v>
      </c>
      <c r="T1181" s="35" t="s">
        <v>148</v>
      </c>
      <c r="U1181" s="35" t="s">
        <v>142</v>
      </c>
    </row>
    <row r="1182" spans="2:21" ht="12" customHeight="1">
      <c r="B1182" s="33" t="s">
        <v>3521</v>
      </c>
      <c r="C1182" s="34" t="s">
        <v>3446</v>
      </c>
      <c r="D1182" s="35" t="s">
        <v>3522</v>
      </c>
      <c r="E1182" s="35" t="s">
        <v>3523</v>
      </c>
      <c r="F1182" s="36" t="s">
        <v>135</v>
      </c>
      <c r="G1182" s="34" t="s">
        <v>136</v>
      </c>
      <c r="H1182" s="35" t="s">
        <v>155</v>
      </c>
      <c r="I1182" s="37">
        <v>17.761383647798745</v>
      </c>
      <c r="J1182" s="36" t="s">
        <v>147</v>
      </c>
      <c r="K1182" s="38">
        <v>86.6</v>
      </c>
      <c r="L1182" s="39">
        <v>10.8</v>
      </c>
      <c r="M1182" s="34" t="s">
        <v>147</v>
      </c>
      <c r="N1182" s="39">
        <v>19.8</v>
      </c>
      <c r="O1182" s="34" t="s">
        <v>147</v>
      </c>
      <c r="P1182" s="39">
        <v>53</v>
      </c>
      <c r="Q1182" s="34" t="s">
        <v>147</v>
      </c>
      <c r="R1182" s="39">
        <v>3</v>
      </c>
      <c r="S1182" s="34" t="s">
        <v>147</v>
      </c>
      <c r="T1182" s="35" t="s">
        <v>170</v>
      </c>
      <c r="U1182" s="35" t="s">
        <v>142</v>
      </c>
    </row>
    <row r="1183" spans="2:21" ht="12" customHeight="1">
      <c r="B1183" s="35" t="s">
        <v>3524</v>
      </c>
      <c r="C1183" s="34" t="s">
        <v>3446</v>
      </c>
      <c r="D1183" s="35" t="s">
        <v>3525</v>
      </c>
      <c r="E1183" s="35" t="s">
        <v>3526</v>
      </c>
      <c r="F1183" s="34" t="s">
        <v>135</v>
      </c>
      <c r="G1183" s="34" t="s">
        <v>194</v>
      </c>
      <c r="H1183" s="35" t="s">
        <v>195</v>
      </c>
      <c r="I1183" s="37">
        <v>3.06691</v>
      </c>
      <c r="J1183" s="34" t="s">
        <v>138</v>
      </c>
      <c r="K1183" s="39">
        <v>68.3</v>
      </c>
      <c r="L1183" s="39">
        <v>8.6</v>
      </c>
      <c r="M1183" s="34" t="s">
        <v>138</v>
      </c>
      <c r="N1183" s="39">
        <v>14.2</v>
      </c>
      <c r="O1183" s="34" t="s">
        <v>138</v>
      </c>
      <c r="P1183" s="39">
        <v>35.5</v>
      </c>
      <c r="Q1183" s="34" t="s">
        <v>138</v>
      </c>
      <c r="R1183" s="34">
        <v>10</v>
      </c>
      <c r="S1183" s="34" t="s">
        <v>138</v>
      </c>
      <c r="T1183" s="35" t="s">
        <v>141</v>
      </c>
      <c r="U1183" s="35" t="s">
        <v>142</v>
      </c>
    </row>
    <row r="1184" spans="2:21" ht="12" customHeight="1">
      <c r="B1184" s="35" t="s">
        <v>3527</v>
      </c>
      <c r="C1184" s="34" t="s">
        <v>3446</v>
      </c>
      <c r="D1184" s="35" t="s">
        <v>3528</v>
      </c>
      <c r="E1184" s="35" t="s">
        <v>3529</v>
      </c>
      <c r="F1184" s="34" t="s">
        <v>135</v>
      </c>
      <c r="G1184" s="34" t="s">
        <v>194</v>
      </c>
      <c r="H1184" s="35" t="s">
        <v>195</v>
      </c>
      <c r="I1184" s="37">
        <v>2.8523260000000001</v>
      </c>
      <c r="J1184" s="34" t="s">
        <v>147</v>
      </c>
      <c r="K1184" s="39">
        <v>70.2</v>
      </c>
      <c r="L1184" s="39">
        <v>9.9</v>
      </c>
      <c r="M1184" s="34" t="s">
        <v>138</v>
      </c>
      <c r="N1184" s="39">
        <v>15.6</v>
      </c>
      <c r="O1184" s="34" t="s">
        <v>138</v>
      </c>
      <c r="P1184" s="39">
        <v>37.700000000000003</v>
      </c>
      <c r="Q1184" s="34" t="s">
        <v>138</v>
      </c>
      <c r="R1184" s="34">
        <v>7</v>
      </c>
      <c r="S1184" s="34" t="s">
        <v>147</v>
      </c>
      <c r="T1184" s="35" t="s">
        <v>166</v>
      </c>
      <c r="U1184" s="35" t="s">
        <v>142</v>
      </c>
    </row>
    <row r="1185" spans="2:21" ht="12" customHeight="1">
      <c r="B1185" s="35" t="s">
        <v>3530</v>
      </c>
      <c r="C1185" s="34" t="s">
        <v>3446</v>
      </c>
      <c r="D1185" s="35" t="s">
        <v>3531</v>
      </c>
      <c r="E1185" s="35" t="s">
        <v>3532</v>
      </c>
      <c r="F1185" s="34" t="s">
        <v>146</v>
      </c>
      <c r="G1185" s="34" t="s">
        <v>194</v>
      </c>
      <c r="H1185" s="35" t="s">
        <v>195</v>
      </c>
      <c r="I1185" s="37">
        <v>2.4317669999999998</v>
      </c>
      <c r="J1185" s="34" t="s">
        <v>139</v>
      </c>
      <c r="K1185" s="39">
        <v>53.5</v>
      </c>
      <c r="L1185" s="39">
        <v>4.3</v>
      </c>
      <c r="M1185" s="34" t="s">
        <v>159</v>
      </c>
      <c r="N1185" s="39">
        <v>15.6</v>
      </c>
      <c r="O1185" s="34" t="s">
        <v>138</v>
      </c>
      <c r="P1185" s="39">
        <v>29.6</v>
      </c>
      <c r="Q1185" s="34" t="s">
        <v>139</v>
      </c>
      <c r="R1185" s="34">
        <v>4</v>
      </c>
      <c r="S1185" s="34" t="s">
        <v>138</v>
      </c>
      <c r="T1185" s="35" t="s">
        <v>170</v>
      </c>
      <c r="U1185" s="35" t="s">
        <v>142</v>
      </c>
    </row>
    <row r="1186" spans="2:21" ht="12" customHeight="1">
      <c r="B1186" s="35" t="s">
        <v>3533</v>
      </c>
      <c r="C1186" s="34" t="s">
        <v>3446</v>
      </c>
      <c r="D1186" s="35" t="s">
        <v>3534</v>
      </c>
      <c r="E1186" s="35" t="s">
        <v>3535</v>
      </c>
      <c r="F1186" s="34" t="s">
        <v>135</v>
      </c>
      <c r="G1186" s="34" t="s">
        <v>194</v>
      </c>
      <c r="H1186" s="35" t="s">
        <v>195</v>
      </c>
      <c r="I1186" s="37">
        <v>3.0110359999999998</v>
      </c>
      <c r="J1186" s="34" t="s">
        <v>138</v>
      </c>
      <c r="K1186" s="39">
        <v>68.099999999999994</v>
      </c>
      <c r="L1186" s="39">
        <v>8.6999999999999993</v>
      </c>
      <c r="M1186" s="34" t="s">
        <v>138</v>
      </c>
      <c r="N1186" s="39">
        <v>14.2</v>
      </c>
      <c r="O1186" s="34" t="s">
        <v>138</v>
      </c>
      <c r="P1186" s="39">
        <v>38.200000000000003</v>
      </c>
      <c r="Q1186" s="34" t="s">
        <v>138</v>
      </c>
      <c r="R1186" s="34">
        <v>7</v>
      </c>
      <c r="S1186" s="34" t="s">
        <v>138</v>
      </c>
      <c r="T1186" s="35" t="s">
        <v>166</v>
      </c>
      <c r="U1186" s="35" t="s">
        <v>142</v>
      </c>
    </row>
    <row r="1187" spans="2:21" ht="12" customHeight="1">
      <c r="B1187" s="35" t="s">
        <v>3536</v>
      </c>
      <c r="C1187" s="34" t="s">
        <v>3446</v>
      </c>
      <c r="D1187" s="35" t="s">
        <v>3537</v>
      </c>
      <c r="E1187" s="35" t="s">
        <v>3538</v>
      </c>
      <c r="F1187" s="34" t="s">
        <v>146</v>
      </c>
      <c r="G1187" s="34" t="s">
        <v>194</v>
      </c>
      <c r="H1187" s="35" t="s">
        <v>195</v>
      </c>
      <c r="I1187" s="37">
        <v>2.7190300000000001</v>
      </c>
      <c r="J1187" s="34" t="s">
        <v>138</v>
      </c>
      <c r="K1187" s="39">
        <v>68.3</v>
      </c>
      <c r="L1187" s="39">
        <v>9.4</v>
      </c>
      <c r="M1187" s="34" t="s">
        <v>138</v>
      </c>
      <c r="N1187" s="39">
        <v>18.2</v>
      </c>
      <c r="O1187" s="34" t="s">
        <v>147</v>
      </c>
      <c r="P1187" s="39">
        <v>33.700000000000003</v>
      </c>
      <c r="Q1187" s="34" t="s">
        <v>138</v>
      </c>
      <c r="R1187" s="34">
        <v>7</v>
      </c>
      <c r="S1187" s="34" t="s">
        <v>147</v>
      </c>
      <c r="T1187" s="35" t="s">
        <v>166</v>
      </c>
      <c r="U1187" s="35" t="s">
        <v>142</v>
      </c>
    </row>
    <row r="1188" spans="2:21" ht="12" customHeight="1">
      <c r="B1188" s="33" t="s">
        <v>3539</v>
      </c>
      <c r="C1188" s="34" t="s">
        <v>3540</v>
      </c>
      <c r="D1188" s="35" t="s">
        <v>3541</v>
      </c>
      <c r="E1188" s="35" t="s">
        <v>3542</v>
      </c>
      <c r="F1188" s="36" t="s">
        <v>671</v>
      </c>
      <c r="G1188" s="34" t="s">
        <v>136</v>
      </c>
      <c r="H1188" s="35" t="s">
        <v>155</v>
      </c>
      <c r="I1188" s="37">
        <v>55.034474017743982</v>
      </c>
      <c r="J1188" s="36" t="s">
        <v>147</v>
      </c>
      <c r="K1188" s="38">
        <v>77.2</v>
      </c>
      <c r="L1188" s="39">
        <v>8.1</v>
      </c>
      <c r="M1188" s="34" t="s">
        <v>138</v>
      </c>
      <c r="N1188" s="39">
        <v>14.3</v>
      </c>
      <c r="O1188" s="34" t="s">
        <v>138</v>
      </c>
      <c r="P1188" s="39">
        <v>48</v>
      </c>
      <c r="Q1188" s="34" t="s">
        <v>147</v>
      </c>
      <c r="R1188" s="39">
        <v>6.8</v>
      </c>
      <c r="S1188" s="34" t="s">
        <v>140</v>
      </c>
      <c r="T1188" s="35" t="s">
        <v>141</v>
      </c>
      <c r="U1188" s="35" t="s">
        <v>313</v>
      </c>
    </row>
    <row r="1189" spans="2:21" ht="12" customHeight="1">
      <c r="B1189" s="33" t="s">
        <v>3543</v>
      </c>
      <c r="C1189" s="34" t="s">
        <v>3540</v>
      </c>
      <c r="D1189" s="35" t="s">
        <v>3544</v>
      </c>
      <c r="E1189" s="35" t="s">
        <v>3545</v>
      </c>
      <c r="F1189" s="36" t="s">
        <v>146</v>
      </c>
      <c r="G1189" s="34" t="s">
        <v>136</v>
      </c>
      <c r="H1189" s="35" t="s">
        <v>155</v>
      </c>
      <c r="I1189" s="37">
        <v>55.470000000000006</v>
      </c>
      <c r="J1189" s="36" t="s">
        <v>147</v>
      </c>
      <c r="K1189" s="38">
        <v>70</v>
      </c>
      <c r="L1189" s="39">
        <v>8.8000000000000007</v>
      </c>
      <c r="M1189" s="34" t="s">
        <v>138</v>
      </c>
      <c r="N1189" s="39">
        <v>19.2</v>
      </c>
      <c r="O1189" s="34" t="s">
        <v>147</v>
      </c>
      <c r="P1189" s="39">
        <v>39.700000000000003</v>
      </c>
      <c r="Q1189" s="34" t="s">
        <v>138</v>
      </c>
      <c r="R1189" s="39">
        <v>2.2999999999999998</v>
      </c>
      <c r="S1189" s="34" t="s">
        <v>139</v>
      </c>
      <c r="T1189" s="35" t="s">
        <v>141</v>
      </c>
      <c r="U1189" s="35" t="s">
        <v>142</v>
      </c>
    </row>
    <row r="1190" spans="2:21" ht="12" customHeight="1">
      <c r="B1190" s="33" t="s">
        <v>3546</v>
      </c>
      <c r="C1190" s="34" t="s">
        <v>3540</v>
      </c>
      <c r="D1190" s="35" t="s">
        <v>3547</v>
      </c>
      <c r="E1190" s="35" t="s">
        <v>3548</v>
      </c>
      <c r="F1190" s="36" t="s">
        <v>671</v>
      </c>
      <c r="G1190" s="34" t="s">
        <v>136</v>
      </c>
      <c r="H1190" s="35" t="s">
        <v>137</v>
      </c>
      <c r="I1190" s="37">
        <v>54.927813267813264</v>
      </c>
      <c r="J1190" s="36" t="s">
        <v>147</v>
      </c>
      <c r="K1190" s="38">
        <v>92.3</v>
      </c>
      <c r="L1190" s="39">
        <v>7.6</v>
      </c>
      <c r="M1190" s="34" t="s">
        <v>139</v>
      </c>
      <c r="N1190" s="39">
        <v>22.2</v>
      </c>
      <c r="O1190" s="34" t="s">
        <v>147</v>
      </c>
      <c r="P1190" s="39">
        <v>56.5</v>
      </c>
      <c r="Q1190" s="34" t="s">
        <v>147</v>
      </c>
      <c r="R1190" s="39">
        <v>6</v>
      </c>
      <c r="S1190" s="34" t="s">
        <v>147</v>
      </c>
      <c r="T1190" s="35" t="s">
        <v>170</v>
      </c>
      <c r="U1190" s="35" t="s">
        <v>142</v>
      </c>
    </row>
    <row r="1191" spans="2:21" ht="12" customHeight="1">
      <c r="B1191" s="33" t="s">
        <v>3549</v>
      </c>
      <c r="C1191" s="34" t="s">
        <v>3540</v>
      </c>
      <c r="D1191" s="35" t="s">
        <v>3550</v>
      </c>
      <c r="E1191" s="35" t="s">
        <v>3551</v>
      </c>
      <c r="F1191" s="36" t="s">
        <v>671</v>
      </c>
      <c r="G1191" s="34" t="s">
        <v>136</v>
      </c>
      <c r="H1191" s="35" t="s">
        <v>155</v>
      </c>
      <c r="I1191" s="37">
        <v>24.153852813852811</v>
      </c>
      <c r="J1191" s="36" t="s">
        <v>138</v>
      </c>
      <c r="K1191" s="38">
        <v>66.7</v>
      </c>
      <c r="L1191" s="39">
        <v>11.9</v>
      </c>
      <c r="M1191" s="34" t="s">
        <v>147</v>
      </c>
      <c r="N1191" s="39">
        <v>18.899999999999999</v>
      </c>
      <c r="O1191" s="34" t="s">
        <v>147</v>
      </c>
      <c r="P1191" s="39">
        <v>34.4</v>
      </c>
      <c r="Q1191" s="34" t="s">
        <v>138</v>
      </c>
      <c r="R1191" s="39">
        <v>1.5</v>
      </c>
      <c r="S1191" s="34" t="s">
        <v>138</v>
      </c>
      <c r="T1191" s="35" t="s">
        <v>148</v>
      </c>
      <c r="U1191" s="35" t="s">
        <v>142</v>
      </c>
    </row>
    <row r="1192" spans="2:21" ht="12" customHeight="1">
      <c r="B1192" s="33" t="s">
        <v>3552</v>
      </c>
      <c r="C1192" s="34" t="s">
        <v>3540</v>
      </c>
      <c r="D1192" s="35" t="s">
        <v>3553</v>
      </c>
      <c r="E1192" s="35" t="s">
        <v>3554</v>
      </c>
      <c r="F1192" s="36" t="s">
        <v>146</v>
      </c>
      <c r="G1192" s="34" t="s">
        <v>136</v>
      </c>
      <c r="H1192" s="35" t="s">
        <v>192</v>
      </c>
      <c r="I1192" s="37">
        <v>2.871318359375</v>
      </c>
      <c r="J1192" s="36" t="s">
        <v>147</v>
      </c>
      <c r="K1192" s="38">
        <v>96.5</v>
      </c>
      <c r="L1192" s="39">
        <v>8.4</v>
      </c>
      <c r="M1192" s="34" t="s">
        <v>138</v>
      </c>
      <c r="N1192" s="39">
        <v>24.3</v>
      </c>
      <c r="O1192" s="34" t="s">
        <v>147</v>
      </c>
      <c r="P1192" s="39">
        <v>51.8</v>
      </c>
      <c r="Q1192" s="34" t="s">
        <v>147</v>
      </c>
      <c r="R1192" s="39">
        <v>12</v>
      </c>
      <c r="S1192" s="34" t="s">
        <v>138</v>
      </c>
      <c r="T1192" s="35" t="s">
        <v>148</v>
      </c>
      <c r="U1192" s="35" t="s">
        <v>313</v>
      </c>
    </row>
    <row r="1193" spans="2:21" ht="12" customHeight="1">
      <c r="B1193" s="33" t="s">
        <v>3555</v>
      </c>
      <c r="C1193" s="34" t="s">
        <v>3540</v>
      </c>
      <c r="D1193" s="35" t="s">
        <v>3556</v>
      </c>
      <c r="E1193" s="35" t="s">
        <v>3557</v>
      </c>
      <c r="F1193" s="36" t="s">
        <v>146</v>
      </c>
      <c r="G1193" s="34" t="s">
        <v>136</v>
      </c>
      <c r="H1193" s="35" t="s">
        <v>137</v>
      </c>
      <c r="I1193" s="37">
        <v>37.652420382165609</v>
      </c>
      <c r="J1193" s="36" t="s">
        <v>147</v>
      </c>
      <c r="K1193" s="38">
        <v>103.9</v>
      </c>
      <c r="L1193" s="39">
        <v>11.6</v>
      </c>
      <c r="M1193" s="34" t="s">
        <v>147</v>
      </c>
      <c r="N1193" s="39">
        <v>22.5</v>
      </c>
      <c r="O1193" s="34" t="s">
        <v>147</v>
      </c>
      <c r="P1193" s="39">
        <v>60</v>
      </c>
      <c r="Q1193" s="34" t="s">
        <v>147</v>
      </c>
      <c r="R1193" s="39">
        <v>9.8000000000000007</v>
      </c>
      <c r="S1193" s="34" t="s">
        <v>138</v>
      </c>
      <c r="T1193" s="35" t="s">
        <v>148</v>
      </c>
      <c r="U1193" s="35" t="s">
        <v>142</v>
      </c>
    </row>
    <row r="1194" spans="2:21" ht="12" customHeight="1">
      <c r="B1194" s="33" t="s">
        <v>3558</v>
      </c>
      <c r="C1194" s="34" t="s">
        <v>3540</v>
      </c>
      <c r="D1194" s="35" t="s">
        <v>3559</v>
      </c>
      <c r="E1194" s="35" t="s">
        <v>3560</v>
      </c>
      <c r="F1194" s="36" t="s">
        <v>671</v>
      </c>
      <c r="G1194" s="34" t="s">
        <v>136</v>
      </c>
      <c r="H1194" s="35" t="s">
        <v>137</v>
      </c>
      <c r="I1194" s="37">
        <v>47.139560439560441</v>
      </c>
      <c r="J1194" s="36" t="s">
        <v>147</v>
      </c>
      <c r="K1194" s="38">
        <v>97.6</v>
      </c>
      <c r="L1194" s="39">
        <v>8.1999999999999993</v>
      </c>
      <c r="M1194" s="34" t="s">
        <v>138</v>
      </c>
      <c r="N1194" s="39">
        <v>23.5</v>
      </c>
      <c r="O1194" s="34" t="s">
        <v>147</v>
      </c>
      <c r="P1194" s="39">
        <v>55.4</v>
      </c>
      <c r="Q1194" s="34" t="s">
        <v>147</v>
      </c>
      <c r="R1194" s="39">
        <v>10.5</v>
      </c>
      <c r="S1194" s="34" t="s">
        <v>147</v>
      </c>
      <c r="T1194" s="35" t="s">
        <v>148</v>
      </c>
      <c r="U1194" s="35" t="s">
        <v>142</v>
      </c>
    </row>
    <row r="1195" spans="2:21" ht="12" customHeight="1">
      <c r="B1195" s="33" t="s">
        <v>3561</v>
      </c>
      <c r="C1195" s="34" t="s">
        <v>3540</v>
      </c>
      <c r="D1195" s="35" t="s">
        <v>3562</v>
      </c>
      <c r="E1195" s="35" t="s">
        <v>3563</v>
      </c>
      <c r="F1195" s="36" t="s">
        <v>146</v>
      </c>
      <c r="G1195" s="34" t="s">
        <v>136</v>
      </c>
      <c r="H1195" s="35" t="s">
        <v>137</v>
      </c>
      <c r="I1195" s="37">
        <v>33.948032786885243</v>
      </c>
      <c r="J1195" s="36" t="s">
        <v>147</v>
      </c>
      <c r="K1195" s="38">
        <v>83.1</v>
      </c>
      <c r="L1195" s="39">
        <v>9.6999999999999993</v>
      </c>
      <c r="M1195" s="34" t="s">
        <v>138</v>
      </c>
      <c r="N1195" s="39">
        <v>16.899999999999999</v>
      </c>
      <c r="O1195" s="34" t="s">
        <v>138</v>
      </c>
      <c r="P1195" s="39">
        <v>50.5</v>
      </c>
      <c r="Q1195" s="34" t="s">
        <v>147</v>
      </c>
      <c r="R1195" s="39">
        <v>6</v>
      </c>
      <c r="S1195" s="34" t="s">
        <v>147</v>
      </c>
      <c r="T1195" s="35" t="s">
        <v>148</v>
      </c>
      <c r="U1195" s="35" t="s">
        <v>142</v>
      </c>
    </row>
    <row r="1196" spans="2:21" ht="12" customHeight="1">
      <c r="B1196" s="33" t="s">
        <v>3564</v>
      </c>
      <c r="C1196" s="34" t="s">
        <v>3540</v>
      </c>
      <c r="D1196" s="35" t="s">
        <v>3565</v>
      </c>
      <c r="E1196" s="35" t="s">
        <v>3566</v>
      </c>
      <c r="F1196" s="36" t="s">
        <v>146</v>
      </c>
      <c r="G1196" s="34" t="s">
        <v>136</v>
      </c>
      <c r="H1196" s="35" t="s">
        <v>137</v>
      </c>
      <c r="I1196" s="37">
        <v>42.144062499999997</v>
      </c>
      <c r="J1196" s="36" t="s">
        <v>147</v>
      </c>
      <c r="K1196" s="38">
        <v>86.8</v>
      </c>
      <c r="L1196" s="39">
        <v>9.8000000000000007</v>
      </c>
      <c r="M1196" s="34" t="s">
        <v>138</v>
      </c>
      <c r="N1196" s="39">
        <v>22.1</v>
      </c>
      <c r="O1196" s="34" t="s">
        <v>147</v>
      </c>
      <c r="P1196" s="39">
        <v>45.1</v>
      </c>
      <c r="Q1196" s="34" t="s">
        <v>147</v>
      </c>
      <c r="R1196" s="39">
        <v>9.8000000000000007</v>
      </c>
      <c r="S1196" s="34" t="s">
        <v>147</v>
      </c>
      <c r="T1196" s="35" t="s">
        <v>148</v>
      </c>
      <c r="U1196" s="35" t="s">
        <v>142</v>
      </c>
    </row>
    <row r="1197" spans="2:21" ht="12" customHeight="1">
      <c r="B1197" s="33" t="s">
        <v>3567</v>
      </c>
      <c r="C1197" s="34" t="s">
        <v>3540</v>
      </c>
      <c r="D1197" s="35" t="s">
        <v>3568</v>
      </c>
      <c r="E1197" s="35" t="s">
        <v>3569</v>
      </c>
      <c r="F1197" s="36" t="s">
        <v>671</v>
      </c>
      <c r="G1197" s="34" t="s">
        <v>136</v>
      </c>
      <c r="H1197" s="35" t="s">
        <v>137</v>
      </c>
      <c r="I1197" s="37">
        <v>41.748306801736611</v>
      </c>
      <c r="J1197" s="36" t="s">
        <v>147</v>
      </c>
      <c r="K1197" s="38">
        <v>88.5</v>
      </c>
      <c r="L1197" s="39">
        <v>11.4</v>
      </c>
      <c r="M1197" s="34" t="s">
        <v>147</v>
      </c>
      <c r="N1197" s="39">
        <v>21.3</v>
      </c>
      <c r="O1197" s="34" t="s">
        <v>147</v>
      </c>
      <c r="P1197" s="39">
        <v>49.8</v>
      </c>
      <c r="Q1197" s="34" t="s">
        <v>147</v>
      </c>
      <c r="R1197" s="39">
        <v>6</v>
      </c>
      <c r="S1197" s="34" t="s">
        <v>147</v>
      </c>
      <c r="T1197" s="35" t="s">
        <v>148</v>
      </c>
      <c r="U1197" s="35" t="s">
        <v>142</v>
      </c>
    </row>
    <row r="1198" spans="2:21" ht="12" customHeight="1">
      <c r="B1198" s="33" t="s">
        <v>3570</v>
      </c>
      <c r="C1198" s="34" t="s">
        <v>3540</v>
      </c>
      <c r="D1198" s="35" t="s">
        <v>3571</v>
      </c>
      <c r="E1198" s="35" t="s">
        <v>3572</v>
      </c>
      <c r="F1198" s="36" t="s">
        <v>146</v>
      </c>
      <c r="G1198" s="34" t="s">
        <v>136</v>
      </c>
      <c r="H1198" s="35" t="s">
        <v>137</v>
      </c>
      <c r="I1198" s="37">
        <v>40.343893805309733</v>
      </c>
      <c r="J1198" s="36" t="s">
        <v>147</v>
      </c>
      <c r="K1198" s="38">
        <v>98</v>
      </c>
      <c r="L1198" s="39">
        <v>11.9</v>
      </c>
      <c r="M1198" s="34" t="s">
        <v>147</v>
      </c>
      <c r="N1198" s="39">
        <v>17.399999999999999</v>
      </c>
      <c r="O1198" s="34" t="s">
        <v>147</v>
      </c>
      <c r="P1198" s="39">
        <v>56.7</v>
      </c>
      <c r="Q1198" s="34" t="s">
        <v>147</v>
      </c>
      <c r="R1198" s="39">
        <v>12</v>
      </c>
      <c r="S1198" s="34" t="s">
        <v>138</v>
      </c>
      <c r="T1198" s="35" t="s">
        <v>141</v>
      </c>
      <c r="U1198" s="35" t="s">
        <v>142</v>
      </c>
    </row>
    <row r="1199" spans="2:21" ht="12" customHeight="1">
      <c r="B1199" s="33" t="s">
        <v>3573</v>
      </c>
      <c r="C1199" s="34" t="s">
        <v>3540</v>
      </c>
      <c r="D1199" s="35" t="s">
        <v>3574</v>
      </c>
      <c r="E1199" s="35" t="s">
        <v>3575</v>
      </c>
      <c r="F1199" s="36" t="s">
        <v>671</v>
      </c>
      <c r="G1199" s="34" t="s">
        <v>136</v>
      </c>
      <c r="H1199" s="35" t="s">
        <v>137</v>
      </c>
      <c r="I1199" s="37">
        <v>50.309107981220656</v>
      </c>
      <c r="J1199" s="36" t="s">
        <v>147</v>
      </c>
      <c r="K1199" s="38">
        <v>92</v>
      </c>
      <c r="L1199" s="39">
        <v>11.4</v>
      </c>
      <c r="M1199" s="34" t="s">
        <v>147</v>
      </c>
      <c r="N1199" s="39">
        <v>25</v>
      </c>
      <c r="O1199" s="34" t="s">
        <v>147</v>
      </c>
      <c r="P1199" s="39">
        <v>52.6</v>
      </c>
      <c r="Q1199" s="34" t="s">
        <v>147</v>
      </c>
      <c r="R1199" s="39">
        <v>3</v>
      </c>
      <c r="S1199" s="34" t="s">
        <v>147</v>
      </c>
      <c r="T1199" s="35" t="s">
        <v>148</v>
      </c>
      <c r="U1199" s="35" t="s">
        <v>142</v>
      </c>
    </row>
    <row r="1200" spans="2:21" ht="12" customHeight="1">
      <c r="B1200" s="33" t="s">
        <v>3576</v>
      </c>
      <c r="C1200" s="34" t="s">
        <v>3540</v>
      </c>
      <c r="D1200" s="35" t="s">
        <v>3577</v>
      </c>
      <c r="E1200" s="35" t="s">
        <v>3578</v>
      </c>
      <c r="F1200" s="36" t="s">
        <v>671</v>
      </c>
      <c r="G1200" s="34" t="s">
        <v>136</v>
      </c>
      <c r="H1200" s="35" t="s">
        <v>137</v>
      </c>
      <c r="I1200" s="37">
        <v>46.041728395061725</v>
      </c>
      <c r="J1200" s="36" t="s">
        <v>147</v>
      </c>
      <c r="K1200" s="38">
        <v>84.3</v>
      </c>
      <c r="L1200" s="39">
        <v>9.8000000000000007</v>
      </c>
      <c r="M1200" s="34" t="s">
        <v>138</v>
      </c>
      <c r="N1200" s="39">
        <v>21.6</v>
      </c>
      <c r="O1200" s="34" t="s">
        <v>147</v>
      </c>
      <c r="P1200" s="39">
        <v>47.6</v>
      </c>
      <c r="Q1200" s="34" t="s">
        <v>147</v>
      </c>
      <c r="R1200" s="39">
        <v>5.3</v>
      </c>
      <c r="S1200" s="34" t="s">
        <v>147</v>
      </c>
      <c r="T1200" s="35" t="s">
        <v>148</v>
      </c>
      <c r="U1200" s="35" t="s">
        <v>142</v>
      </c>
    </row>
    <row r="1201" spans="2:21" ht="12" customHeight="1">
      <c r="B1201" s="33" t="s">
        <v>3579</v>
      </c>
      <c r="C1201" s="34" t="s">
        <v>3540</v>
      </c>
      <c r="D1201" s="35" t="s">
        <v>3580</v>
      </c>
      <c r="E1201" s="35" t="s">
        <v>3581</v>
      </c>
      <c r="F1201" s="36" t="s">
        <v>671</v>
      </c>
      <c r="G1201" s="34" t="s">
        <v>136</v>
      </c>
      <c r="H1201" s="35" t="s">
        <v>137</v>
      </c>
      <c r="I1201" s="37">
        <v>48.020622406639006</v>
      </c>
      <c r="J1201" s="36" t="s">
        <v>147</v>
      </c>
      <c r="K1201" s="38">
        <v>83.9</v>
      </c>
      <c r="L1201" s="39">
        <v>9.9</v>
      </c>
      <c r="M1201" s="34" t="s">
        <v>138</v>
      </c>
      <c r="N1201" s="39">
        <v>22.7</v>
      </c>
      <c r="O1201" s="34" t="s">
        <v>147</v>
      </c>
      <c r="P1201" s="39">
        <v>51.3</v>
      </c>
      <c r="Q1201" s="34" t="s">
        <v>147</v>
      </c>
      <c r="R1201" s="39">
        <v>0</v>
      </c>
      <c r="S1201" s="34" t="s">
        <v>138</v>
      </c>
      <c r="T1201" s="35" t="s">
        <v>148</v>
      </c>
      <c r="U1201" s="35" t="s">
        <v>142</v>
      </c>
    </row>
    <row r="1202" spans="2:21" ht="12" customHeight="1">
      <c r="B1202" s="33" t="s">
        <v>3582</v>
      </c>
      <c r="C1202" s="34" t="s">
        <v>3540</v>
      </c>
      <c r="D1202" s="35" t="s">
        <v>3583</v>
      </c>
      <c r="E1202" s="35" t="s">
        <v>3584</v>
      </c>
      <c r="F1202" s="36" t="s">
        <v>671</v>
      </c>
      <c r="G1202" s="34" t="s">
        <v>136</v>
      </c>
      <c r="H1202" s="35" t="s">
        <v>137</v>
      </c>
      <c r="I1202" s="37">
        <v>49.903098995695835</v>
      </c>
      <c r="J1202" s="36" t="s">
        <v>147</v>
      </c>
      <c r="K1202" s="38">
        <v>85.7</v>
      </c>
      <c r="L1202" s="39">
        <v>7.4</v>
      </c>
      <c r="M1202" s="34" t="s">
        <v>139</v>
      </c>
      <c r="N1202" s="39">
        <v>20.8</v>
      </c>
      <c r="O1202" s="34" t="s">
        <v>147</v>
      </c>
      <c r="P1202" s="39">
        <v>50.7</v>
      </c>
      <c r="Q1202" s="34" t="s">
        <v>147</v>
      </c>
      <c r="R1202" s="39">
        <v>6.8</v>
      </c>
      <c r="S1202" s="34" t="s">
        <v>147</v>
      </c>
      <c r="T1202" s="35" t="s">
        <v>148</v>
      </c>
      <c r="U1202" s="35" t="s">
        <v>142</v>
      </c>
    </row>
    <row r="1203" spans="2:21" ht="12" customHeight="1">
      <c r="B1203" s="33" t="s">
        <v>3585</v>
      </c>
      <c r="C1203" s="34" t="s">
        <v>3540</v>
      </c>
      <c r="D1203" s="35" t="s">
        <v>3586</v>
      </c>
      <c r="E1203" s="35" t="s">
        <v>3587</v>
      </c>
      <c r="F1203" s="36" t="s">
        <v>146</v>
      </c>
      <c r="G1203" s="34" t="s">
        <v>136</v>
      </c>
      <c r="H1203" s="35" t="s">
        <v>137</v>
      </c>
      <c r="I1203" s="37">
        <v>42.371943127962084</v>
      </c>
      <c r="J1203" s="36" t="s">
        <v>147</v>
      </c>
      <c r="K1203" s="38">
        <v>85.9</v>
      </c>
      <c r="L1203" s="39">
        <v>8.4</v>
      </c>
      <c r="M1203" s="34" t="s">
        <v>138</v>
      </c>
      <c r="N1203" s="39">
        <v>21.5</v>
      </c>
      <c r="O1203" s="34" t="s">
        <v>147</v>
      </c>
      <c r="P1203" s="39">
        <v>44.7</v>
      </c>
      <c r="Q1203" s="34" t="s">
        <v>147</v>
      </c>
      <c r="R1203" s="39">
        <v>11.3</v>
      </c>
      <c r="S1203" s="34" t="s">
        <v>147</v>
      </c>
      <c r="T1203" s="35" t="s">
        <v>148</v>
      </c>
      <c r="U1203" s="35" t="s">
        <v>142</v>
      </c>
    </row>
    <row r="1204" spans="2:21" ht="12" customHeight="1">
      <c r="B1204" s="33" t="s">
        <v>3588</v>
      </c>
      <c r="C1204" s="34" t="s">
        <v>3540</v>
      </c>
      <c r="D1204" s="35" t="s">
        <v>3589</v>
      </c>
      <c r="E1204" s="35" t="s">
        <v>3590</v>
      </c>
      <c r="F1204" s="36" t="s">
        <v>671</v>
      </c>
      <c r="G1204" s="34" t="s">
        <v>136</v>
      </c>
      <c r="H1204" s="35" t="s">
        <v>137</v>
      </c>
      <c r="I1204" s="37">
        <v>58.245466893039044</v>
      </c>
      <c r="J1204" s="36" t="s">
        <v>147</v>
      </c>
      <c r="K1204" s="38">
        <v>96.8</v>
      </c>
      <c r="L1204" s="39">
        <v>12.3</v>
      </c>
      <c r="M1204" s="34" t="s">
        <v>147</v>
      </c>
      <c r="N1204" s="39">
        <v>17</v>
      </c>
      <c r="O1204" s="34" t="s">
        <v>147</v>
      </c>
      <c r="P1204" s="39">
        <v>60</v>
      </c>
      <c r="Q1204" s="34" t="s">
        <v>147</v>
      </c>
      <c r="R1204" s="39">
        <v>7.5</v>
      </c>
      <c r="S1204" s="34" t="s">
        <v>139</v>
      </c>
      <c r="T1204" s="35" t="s">
        <v>141</v>
      </c>
      <c r="U1204" s="35" t="s">
        <v>142</v>
      </c>
    </row>
    <row r="1205" spans="2:21" ht="12" customHeight="1">
      <c r="B1205" s="33" t="s">
        <v>3591</v>
      </c>
      <c r="C1205" s="34" t="s">
        <v>3540</v>
      </c>
      <c r="D1205" s="35" t="s">
        <v>3592</v>
      </c>
      <c r="E1205" s="35" t="s">
        <v>3593</v>
      </c>
      <c r="F1205" s="36" t="s">
        <v>671</v>
      </c>
      <c r="G1205" s="34" t="s">
        <v>136</v>
      </c>
      <c r="H1205" s="35" t="s">
        <v>155</v>
      </c>
      <c r="I1205" s="37">
        <v>58.140697674418604</v>
      </c>
      <c r="J1205" s="36" t="s">
        <v>147</v>
      </c>
      <c r="K1205" s="38">
        <v>84.9</v>
      </c>
      <c r="L1205" s="39">
        <v>10.7</v>
      </c>
      <c r="M1205" s="34" t="s">
        <v>147</v>
      </c>
      <c r="N1205" s="39">
        <v>18.899999999999999</v>
      </c>
      <c r="O1205" s="34" t="s">
        <v>147</v>
      </c>
      <c r="P1205" s="39">
        <v>45.5</v>
      </c>
      <c r="Q1205" s="34" t="s">
        <v>147</v>
      </c>
      <c r="R1205" s="39">
        <v>9.8000000000000007</v>
      </c>
      <c r="S1205" s="34" t="s">
        <v>139</v>
      </c>
      <c r="T1205" s="35" t="s">
        <v>141</v>
      </c>
      <c r="U1205" s="35" t="s">
        <v>142</v>
      </c>
    </row>
    <row r="1206" spans="2:21" ht="12" customHeight="1">
      <c r="B1206" s="33" t="s">
        <v>3594</v>
      </c>
      <c r="C1206" s="34" t="s">
        <v>3540</v>
      </c>
      <c r="D1206" s="35" t="s">
        <v>3595</v>
      </c>
      <c r="E1206" s="35" t="s">
        <v>3596</v>
      </c>
      <c r="F1206" s="36" t="s">
        <v>671</v>
      </c>
      <c r="G1206" s="34" t="s">
        <v>136</v>
      </c>
      <c r="H1206" s="35" t="s">
        <v>137</v>
      </c>
      <c r="I1206" s="37">
        <v>55.628790931989919</v>
      </c>
      <c r="J1206" s="36" t="s">
        <v>147</v>
      </c>
      <c r="K1206" s="38">
        <v>90.5</v>
      </c>
      <c r="L1206" s="39">
        <v>6.2</v>
      </c>
      <c r="M1206" s="34" t="s">
        <v>140</v>
      </c>
      <c r="N1206" s="39">
        <v>24.2</v>
      </c>
      <c r="O1206" s="34" t="s">
        <v>147</v>
      </c>
      <c r="P1206" s="39">
        <v>56.3</v>
      </c>
      <c r="Q1206" s="34" t="s">
        <v>147</v>
      </c>
      <c r="R1206" s="39">
        <v>3.8</v>
      </c>
      <c r="S1206" s="34" t="s">
        <v>139</v>
      </c>
      <c r="T1206" s="35" t="s">
        <v>141</v>
      </c>
      <c r="U1206" s="35" t="s">
        <v>142</v>
      </c>
    </row>
    <row r="1207" spans="2:21" ht="12" customHeight="1">
      <c r="B1207" s="33" t="s">
        <v>3597</v>
      </c>
      <c r="C1207" s="34" t="s">
        <v>3540</v>
      </c>
      <c r="D1207" s="35" t="s">
        <v>3598</v>
      </c>
      <c r="E1207" s="35" t="s">
        <v>3599</v>
      </c>
      <c r="F1207" s="36" t="s">
        <v>146</v>
      </c>
      <c r="G1207" s="34" t="s">
        <v>136</v>
      </c>
      <c r="H1207" s="35" t="s">
        <v>137</v>
      </c>
      <c r="I1207" s="37">
        <v>31.720000000000002</v>
      </c>
      <c r="J1207" s="36" t="s">
        <v>147</v>
      </c>
      <c r="K1207" s="38">
        <v>89.4</v>
      </c>
      <c r="L1207" s="39">
        <v>11.8</v>
      </c>
      <c r="M1207" s="34" t="s">
        <v>147</v>
      </c>
      <c r="N1207" s="39">
        <v>19.600000000000001</v>
      </c>
      <c r="O1207" s="34" t="s">
        <v>147</v>
      </c>
      <c r="P1207" s="39">
        <v>49.7</v>
      </c>
      <c r="Q1207" s="34" t="s">
        <v>147</v>
      </c>
      <c r="R1207" s="39">
        <v>8.3000000000000007</v>
      </c>
      <c r="S1207" s="34" t="s">
        <v>147</v>
      </c>
      <c r="T1207" s="35" t="s">
        <v>273</v>
      </c>
      <c r="U1207" s="35" t="s">
        <v>142</v>
      </c>
    </row>
    <row r="1208" spans="2:21" ht="12" customHeight="1">
      <c r="B1208" s="33" t="s">
        <v>3600</v>
      </c>
      <c r="C1208" s="34" t="s">
        <v>3540</v>
      </c>
      <c r="D1208" s="35" t="s">
        <v>3601</v>
      </c>
      <c r="E1208" s="35" t="s">
        <v>3602</v>
      </c>
      <c r="F1208" s="36" t="s">
        <v>671</v>
      </c>
      <c r="G1208" s="34" t="s">
        <v>136</v>
      </c>
      <c r="H1208" s="35" t="s">
        <v>155</v>
      </c>
      <c r="I1208" s="37">
        <v>11.633096446700506</v>
      </c>
      <c r="J1208" s="36" t="s">
        <v>147</v>
      </c>
      <c r="K1208" s="38">
        <v>81.5</v>
      </c>
      <c r="L1208" s="39">
        <v>8.1999999999999993</v>
      </c>
      <c r="M1208" s="34" t="s">
        <v>138</v>
      </c>
      <c r="N1208" s="39">
        <v>19.7</v>
      </c>
      <c r="O1208" s="34" t="s">
        <v>147</v>
      </c>
      <c r="P1208" s="39">
        <v>51.3</v>
      </c>
      <c r="Q1208" s="34" t="s">
        <v>147</v>
      </c>
      <c r="R1208" s="39">
        <v>2.2999999999999998</v>
      </c>
      <c r="S1208" s="34" t="s">
        <v>139</v>
      </c>
      <c r="T1208" s="35" t="s">
        <v>141</v>
      </c>
      <c r="U1208" s="35" t="s">
        <v>142</v>
      </c>
    </row>
    <row r="1209" spans="2:21" ht="12" customHeight="1">
      <c r="B1209" s="33" t="s">
        <v>3603</v>
      </c>
      <c r="C1209" s="34" t="s">
        <v>3540</v>
      </c>
      <c r="D1209" s="35" t="s">
        <v>3604</v>
      </c>
      <c r="E1209" s="35" t="s">
        <v>3605</v>
      </c>
      <c r="F1209" s="36" t="s">
        <v>135</v>
      </c>
      <c r="G1209" s="34" t="s">
        <v>136</v>
      </c>
      <c r="H1209" s="35" t="s">
        <v>137</v>
      </c>
      <c r="I1209" s="37">
        <v>62.016475849731656</v>
      </c>
      <c r="J1209" s="36" t="s">
        <v>147</v>
      </c>
      <c r="K1209" s="38">
        <v>97.8</v>
      </c>
      <c r="L1209" s="39">
        <v>10.1</v>
      </c>
      <c r="M1209" s="34" t="s">
        <v>138</v>
      </c>
      <c r="N1209" s="39">
        <v>18.7</v>
      </c>
      <c r="O1209" s="34" t="s">
        <v>147</v>
      </c>
      <c r="P1209" s="39">
        <v>60</v>
      </c>
      <c r="Q1209" s="34" t="s">
        <v>147</v>
      </c>
      <c r="R1209" s="39">
        <v>9</v>
      </c>
      <c r="S1209" s="34" t="s">
        <v>138</v>
      </c>
      <c r="T1209" s="35" t="s">
        <v>170</v>
      </c>
      <c r="U1209" s="35" t="s">
        <v>142</v>
      </c>
    </row>
    <row r="1210" spans="2:21" ht="12" customHeight="1">
      <c r="B1210" s="33" t="s">
        <v>3606</v>
      </c>
      <c r="C1210" s="34" t="s">
        <v>3540</v>
      </c>
      <c r="D1210" s="35" t="s">
        <v>3607</v>
      </c>
      <c r="E1210" s="35" t="s">
        <v>3608</v>
      </c>
      <c r="F1210" s="36" t="s">
        <v>146</v>
      </c>
      <c r="G1210" s="34" t="s">
        <v>136</v>
      </c>
      <c r="H1210" s="35" t="s">
        <v>155</v>
      </c>
      <c r="I1210" s="37">
        <v>40.790795660036167</v>
      </c>
      <c r="J1210" s="36" t="s">
        <v>147</v>
      </c>
      <c r="K1210" s="38">
        <v>83.9</v>
      </c>
      <c r="L1210" s="39">
        <v>12.1</v>
      </c>
      <c r="M1210" s="34" t="s">
        <v>147</v>
      </c>
      <c r="N1210" s="39">
        <v>21.8</v>
      </c>
      <c r="O1210" s="34" t="s">
        <v>147</v>
      </c>
      <c r="P1210" s="39">
        <v>44.7</v>
      </c>
      <c r="Q1210" s="34" t="s">
        <v>147</v>
      </c>
      <c r="R1210" s="39">
        <v>5.3</v>
      </c>
      <c r="S1210" s="34" t="s">
        <v>138</v>
      </c>
      <c r="T1210" s="35" t="s">
        <v>148</v>
      </c>
      <c r="U1210" s="35" t="s">
        <v>142</v>
      </c>
    </row>
    <row r="1211" spans="2:21" ht="12" customHeight="1">
      <c r="B1211" s="33" t="s">
        <v>3609</v>
      </c>
      <c r="C1211" s="34" t="s">
        <v>3540</v>
      </c>
      <c r="D1211" s="35" t="s">
        <v>3610</v>
      </c>
      <c r="E1211" s="35" t="s">
        <v>3611</v>
      </c>
      <c r="F1211" s="36" t="s">
        <v>671</v>
      </c>
      <c r="G1211" s="34" t="s">
        <v>136</v>
      </c>
      <c r="H1211" s="35" t="s">
        <v>192</v>
      </c>
      <c r="I1211" s="37">
        <v>3.3643074968233782</v>
      </c>
      <c r="J1211" s="36" t="s">
        <v>147</v>
      </c>
      <c r="K1211" s="38">
        <v>86.5</v>
      </c>
      <c r="L1211" s="39">
        <v>7.6</v>
      </c>
      <c r="M1211" s="34" t="s">
        <v>139</v>
      </c>
      <c r="N1211" s="39">
        <v>22</v>
      </c>
      <c r="O1211" s="34" t="s">
        <v>147</v>
      </c>
      <c r="P1211" s="39">
        <v>47.1</v>
      </c>
      <c r="Q1211" s="34" t="s">
        <v>147</v>
      </c>
      <c r="R1211" s="39">
        <v>9.8000000000000007</v>
      </c>
      <c r="S1211" s="34" t="s">
        <v>138</v>
      </c>
      <c r="T1211" s="35" t="s">
        <v>148</v>
      </c>
      <c r="U1211" s="35" t="s">
        <v>142</v>
      </c>
    </row>
    <row r="1212" spans="2:21" ht="12" customHeight="1">
      <c r="B1212" s="33" t="s">
        <v>3612</v>
      </c>
      <c r="C1212" s="34" t="s">
        <v>3540</v>
      </c>
      <c r="D1212" s="35" t="s">
        <v>3613</v>
      </c>
      <c r="E1212" s="35" t="s">
        <v>3614</v>
      </c>
      <c r="F1212" s="36" t="s">
        <v>671</v>
      </c>
      <c r="G1212" s="34" t="s">
        <v>136</v>
      </c>
      <c r="H1212" s="35" t="s">
        <v>155</v>
      </c>
      <c r="I1212" s="37">
        <v>26.926854130052721</v>
      </c>
      <c r="J1212" s="36" t="s">
        <v>147</v>
      </c>
      <c r="K1212" s="38">
        <v>74.3</v>
      </c>
      <c r="L1212" s="39">
        <v>10</v>
      </c>
      <c r="M1212" s="34" t="s">
        <v>138</v>
      </c>
      <c r="N1212" s="39">
        <v>14.7</v>
      </c>
      <c r="O1212" s="34" t="s">
        <v>138</v>
      </c>
      <c r="P1212" s="39">
        <v>48.1</v>
      </c>
      <c r="Q1212" s="34" t="s">
        <v>147</v>
      </c>
      <c r="R1212" s="39">
        <v>1.5</v>
      </c>
      <c r="S1212" s="34" t="s">
        <v>138</v>
      </c>
      <c r="T1212" s="35" t="s">
        <v>148</v>
      </c>
      <c r="U1212" s="35" t="s">
        <v>142</v>
      </c>
    </row>
    <row r="1213" spans="2:21" ht="12" customHeight="1">
      <c r="B1213" s="33" t="s">
        <v>3615</v>
      </c>
      <c r="C1213" s="34" t="s">
        <v>3540</v>
      </c>
      <c r="D1213" s="35" t="s">
        <v>3616</v>
      </c>
      <c r="E1213" s="35" t="s">
        <v>3617</v>
      </c>
      <c r="F1213" s="36" t="s">
        <v>135</v>
      </c>
      <c r="G1213" s="34" t="s">
        <v>136</v>
      </c>
      <c r="H1213" s="35" t="s">
        <v>137</v>
      </c>
      <c r="I1213" s="37">
        <v>49.581351351351344</v>
      </c>
      <c r="J1213" s="36" t="s">
        <v>147</v>
      </c>
      <c r="K1213" s="38">
        <v>77.8</v>
      </c>
      <c r="L1213" s="39">
        <v>9.5</v>
      </c>
      <c r="M1213" s="34" t="s">
        <v>138</v>
      </c>
      <c r="N1213" s="39">
        <v>17.5</v>
      </c>
      <c r="O1213" s="34" t="s">
        <v>147</v>
      </c>
      <c r="P1213" s="39">
        <v>48.5</v>
      </c>
      <c r="Q1213" s="34" t="s">
        <v>147</v>
      </c>
      <c r="R1213" s="39">
        <v>2.2999999999999998</v>
      </c>
      <c r="S1213" s="34" t="s">
        <v>138</v>
      </c>
      <c r="T1213" s="35" t="s">
        <v>148</v>
      </c>
      <c r="U1213" s="35" t="s">
        <v>142</v>
      </c>
    </row>
    <row r="1214" spans="2:21" ht="12" customHeight="1">
      <c r="B1214" s="33" t="s">
        <v>3618</v>
      </c>
      <c r="C1214" s="34" t="s">
        <v>3540</v>
      </c>
      <c r="D1214" s="35" t="s">
        <v>3619</v>
      </c>
      <c r="E1214" s="35" t="s">
        <v>3620</v>
      </c>
      <c r="F1214" s="36" t="s">
        <v>671</v>
      </c>
      <c r="G1214" s="34" t="s">
        <v>136</v>
      </c>
      <c r="H1214" s="35" t="s">
        <v>155</v>
      </c>
      <c r="I1214" s="37">
        <v>56.530889235569425</v>
      </c>
      <c r="J1214" s="36" t="s">
        <v>147</v>
      </c>
      <c r="K1214" s="38">
        <v>86.1</v>
      </c>
      <c r="L1214" s="39">
        <v>10.6</v>
      </c>
      <c r="M1214" s="34" t="s">
        <v>147</v>
      </c>
      <c r="N1214" s="39">
        <v>17.600000000000001</v>
      </c>
      <c r="O1214" s="34" t="s">
        <v>147</v>
      </c>
      <c r="P1214" s="39">
        <v>48.1</v>
      </c>
      <c r="Q1214" s="34" t="s">
        <v>147</v>
      </c>
      <c r="R1214" s="39">
        <v>9.8000000000000007</v>
      </c>
      <c r="S1214" s="34" t="s">
        <v>139</v>
      </c>
      <c r="T1214" s="35" t="s">
        <v>141</v>
      </c>
      <c r="U1214" s="35" t="s">
        <v>142</v>
      </c>
    </row>
    <row r="1215" spans="2:21" ht="12" customHeight="1">
      <c r="B1215" s="33" t="s">
        <v>3621</v>
      </c>
      <c r="C1215" s="34" t="s">
        <v>3540</v>
      </c>
      <c r="D1215" s="35" t="s">
        <v>3622</v>
      </c>
      <c r="E1215" s="35" t="s">
        <v>3623</v>
      </c>
      <c r="F1215" s="36" t="s">
        <v>671</v>
      </c>
      <c r="G1215" s="34" t="s">
        <v>136</v>
      </c>
      <c r="H1215" s="35" t="s">
        <v>137</v>
      </c>
      <c r="I1215" s="37">
        <v>63.183246753246749</v>
      </c>
      <c r="J1215" s="36" t="s">
        <v>147</v>
      </c>
      <c r="K1215" s="38">
        <v>85.8</v>
      </c>
      <c r="L1215" s="39">
        <v>10.4</v>
      </c>
      <c r="M1215" s="34" t="s">
        <v>147</v>
      </c>
      <c r="N1215" s="39">
        <v>15.3</v>
      </c>
      <c r="O1215" s="34" t="s">
        <v>138</v>
      </c>
      <c r="P1215" s="39">
        <v>51.8</v>
      </c>
      <c r="Q1215" s="34" t="s">
        <v>147</v>
      </c>
      <c r="R1215" s="39">
        <v>8.3000000000000007</v>
      </c>
      <c r="S1215" s="34" t="s">
        <v>138</v>
      </c>
      <c r="T1215" s="35" t="s">
        <v>141</v>
      </c>
      <c r="U1215" s="35" t="s">
        <v>142</v>
      </c>
    </row>
    <row r="1216" spans="2:21" ht="12" customHeight="1">
      <c r="B1216" s="33" t="s">
        <v>3624</v>
      </c>
      <c r="C1216" s="34" t="s">
        <v>3540</v>
      </c>
      <c r="D1216" s="35" t="s">
        <v>3625</v>
      </c>
      <c r="E1216" s="35" t="s">
        <v>3626</v>
      </c>
      <c r="F1216" s="36" t="s">
        <v>671</v>
      </c>
      <c r="G1216" s="34" t="s">
        <v>136</v>
      </c>
      <c r="H1216" s="35" t="s">
        <v>192</v>
      </c>
      <c r="I1216" s="37">
        <v>3.3215862068965563</v>
      </c>
      <c r="J1216" s="36" t="s">
        <v>147</v>
      </c>
      <c r="K1216" s="38">
        <v>91.1</v>
      </c>
      <c r="L1216" s="39">
        <v>9.1999999999999993</v>
      </c>
      <c r="M1216" s="34" t="s">
        <v>138</v>
      </c>
      <c r="N1216" s="39">
        <v>22.8</v>
      </c>
      <c r="O1216" s="34" t="s">
        <v>147</v>
      </c>
      <c r="P1216" s="39">
        <v>46.3</v>
      </c>
      <c r="Q1216" s="34" t="s">
        <v>147</v>
      </c>
      <c r="R1216" s="39">
        <v>12.8</v>
      </c>
      <c r="S1216" s="34" t="s">
        <v>138</v>
      </c>
      <c r="T1216" s="35" t="s">
        <v>141</v>
      </c>
      <c r="U1216" s="35" t="s">
        <v>142</v>
      </c>
    </row>
    <row r="1217" spans="2:21" ht="12" customHeight="1">
      <c r="B1217" s="33" t="s">
        <v>3627</v>
      </c>
      <c r="C1217" s="34" t="s">
        <v>3540</v>
      </c>
      <c r="D1217" s="35" t="s">
        <v>3628</v>
      </c>
      <c r="E1217" s="35" t="s">
        <v>3629</v>
      </c>
      <c r="F1217" s="36" t="s">
        <v>671</v>
      </c>
      <c r="G1217" s="34" t="s">
        <v>136</v>
      </c>
      <c r="H1217" s="35" t="s">
        <v>155</v>
      </c>
      <c r="I1217" s="37">
        <v>19.682658959537573</v>
      </c>
      <c r="J1217" s="36" t="s">
        <v>147</v>
      </c>
      <c r="K1217" s="38">
        <v>89.4</v>
      </c>
      <c r="L1217" s="39">
        <v>9.9</v>
      </c>
      <c r="M1217" s="34" t="s">
        <v>138</v>
      </c>
      <c r="N1217" s="39">
        <v>18.2</v>
      </c>
      <c r="O1217" s="34" t="s">
        <v>147</v>
      </c>
      <c r="P1217" s="39">
        <v>56</v>
      </c>
      <c r="Q1217" s="34" t="s">
        <v>147</v>
      </c>
      <c r="R1217" s="39">
        <v>5.3</v>
      </c>
      <c r="S1217" s="34" t="s">
        <v>138</v>
      </c>
      <c r="T1217" s="35" t="s">
        <v>170</v>
      </c>
      <c r="U1217" s="35" t="s">
        <v>142</v>
      </c>
    </row>
    <row r="1218" spans="2:21" ht="12" customHeight="1">
      <c r="B1218" s="33" t="s">
        <v>3630</v>
      </c>
      <c r="C1218" s="34" t="s">
        <v>3540</v>
      </c>
      <c r="D1218" s="35" t="s">
        <v>3631</v>
      </c>
      <c r="E1218" s="35" t="s">
        <v>3632</v>
      </c>
      <c r="F1218" s="36" t="s">
        <v>671</v>
      </c>
      <c r="G1218" s="34" t="s">
        <v>136</v>
      </c>
      <c r="H1218" s="35" t="s">
        <v>192</v>
      </c>
      <c r="I1218" s="37">
        <v>3.3261076130509393</v>
      </c>
      <c r="J1218" s="36" t="s">
        <v>147</v>
      </c>
      <c r="K1218" s="38">
        <v>81.5</v>
      </c>
      <c r="L1218" s="39">
        <v>7.7</v>
      </c>
      <c r="M1218" s="34" t="s">
        <v>139</v>
      </c>
      <c r="N1218" s="39">
        <v>21.7</v>
      </c>
      <c r="O1218" s="34" t="s">
        <v>147</v>
      </c>
      <c r="P1218" s="39">
        <v>43.1</v>
      </c>
      <c r="Q1218" s="34" t="s">
        <v>147</v>
      </c>
      <c r="R1218" s="39">
        <v>9</v>
      </c>
      <c r="S1218" s="34" t="s">
        <v>138</v>
      </c>
      <c r="T1218" s="35" t="s">
        <v>170</v>
      </c>
      <c r="U1218" s="35" t="s">
        <v>142</v>
      </c>
    </row>
    <row r="1219" spans="2:21" ht="12" customHeight="1">
      <c r="B1219" s="33" t="s">
        <v>3633</v>
      </c>
      <c r="C1219" s="34" t="s">
        <v>3540</v>
      </c>
      <c r="D1219" s="35" t="s">
        <v>3634</v>
      </c>
      <c r="E1219" s="35" t="s">
        <v>3635</v>
      </c>
      <c r="F1219" s="36" t="s">
        <v>671</v>
      </c>
      <c r="G1219" s="34" t="s">
        <v>136</v>
      </c>
      <c r="H1219" s="35" t="s">
        <v>137</v>
      </c>
      <c r="I1219" s="37">
        <v>61.214285714285715</v>
      </c>
      <c r="J1219" s="36" t="s">
        <v>139</v>
      </c>
      <c r="K1219" s="38">
        <v>52.1</v>
      </c>
      <c r="L1219" s="39">
        <v>8.3000000000000007</v>
      </c>
      <c r="M1219" s="34" t="s">
        <v>138</v>
      </c>
      <c r="N1219" s="39">
        <v>13.6</v>
      </c>
      <c r="O1219" s="34" t="s">
        <v>138</v>
      </c>
      <c r="P1219" s="39">
        <v>28.7</v>
      </c>
      <c r="Q1219" s="34" t="s">
        <v>139</v>
      </c>
      <c r="R1219" s="39">
        <v>1.5</v>
      </c>
      <c r="S1219" s="34" t="s">
        <v>147</v>
      </c>
      <c r="T1219" s="35" t="s">
        <v>170</v>
      </c>
      <c r="U1219" s="35" t="s">
        <v>142</v>
      </c>
    </row>
    <row r="1220" spans="2:21" ht="12" customHeight="1">
      <c r="B1220" s="33" t="s">
        <v>3636</v>
      </c>
      <c r="C1220" s="34" t="s">
        <v>3540</v>
      </c>
      <c r="D1220" s="35" t="s">
        <v>3637</v>
      </c>
      <c r="E1220" s="35" t="s">
        <v>3638</v>
      </c>
      <c r="F1220" s="36" t="s">
        <v>146</v>
      </c>
      <c r="G1220" s="34" t="s">
        <v>136</v>
      </c>
      <c r="H1220" s="35" t="s">
        <v>137</v>
      </c>
      <c r="I1220" s="37">
        <v>55.044112149532708</v>
      </c>
      <c r="J1220" s="36" t="s">
        <v>147</v>
      </c>
      <c r="K1220" s="38">
        <v>83.2</v>
      </c>
      <c r="L1220" s="39">
        <v>8.6999999999999993</v>
      </c>
      <c r="M1220" s="34" t="s">
        <v>138</v>
      </c>
      <c r="N1220" s="39">
        <v>19.600000000000001</v>
      </c>
      <c r="O1220" s="34" t="s">
        <v>147</v>
      </c>
      <c r="P1220" s="39">
        <v>49.6</v>
      </c>
      <c r="Q1220" s="34" t="s">
        <v>147</v>
      </c>
      <c r="R1220" s="39">
        <v>5.3</v>
      </c>
      <c r="S1220" s="34" t="s">
        <v>147</v>
      </c>
      <c r="T1220" s="35" t="s">
        <v>170</v>
      </c>
      <c r="U1220" s="35" t="s">
        <v>142</v>
      </c>
    </row>
    <row r="1221" spans="2:21" ht="12" customHeight="1">
      <c r="B1221" s="33" t="s">
        <v>3639</v>
      </c>
      <c r="C1221" s="34" t="s">
        <v>3540</v>
      </c>
      <c r="D1221" s="35" t="s">
        <v>3640</v>
      </c>
      <c r="E1221" s="35" t="s">
        <v>3641</v>
      </c>
      <c r="F1221" s="36" t="s">
        <v>671</v>
      </c>
      <c r="G1221" s="34" t="s">
        <v>136</v>
      </c>
      <c r="H1221" s="35" t="s">
        <v>155</v>
      </c>
      <c r="I1221" s="37"/>
      <c r="J1221" s="36" t="s">
        <v>223</v>
      </c>
      <c r="K1221" s="38"/>
      <c r="L1221" s="39"/>
      <c r="M1221" s="34"/>
      <c r="N1221" s="39"/>
      <c r="O1221" s="34"/>
      <c r="P1221" s="39"/>
      <c r="Q1221" s="34"/>
      <c r="R1221" s="39"/>
      <c r="S1221" s="34" t="s">
        <v>140</v>
      </c>
      <c r="T1221" s="35" t="s">
        <v>170</v>
      </c>
      <c r="U1221" s="35" t="s">
        <v>313</v>
      </c>
    </row>
    <row r="1222" spans="2:21" ht="12" customHeight="1">
      <c r="B1222" s="33" t="s">
        <v>3642</v>
      </c>
      <c r="C1222" s="34" t="s">
        <v>3540</v>
      </c>
      <c r="D1222" s="35" t="s">
        <v>3643</v>
      </c>
      <c r="E1222" s="35" t="s">
        <v>3644</v>
      </c>
      <c r="F1222" s="36" t="s">
        <v>671</v>
      </c>
      <c r="G1222" s="34" t="s">
        <v>136</v>
      </c>
      <c r="H1222" s="35" t="s">
        <v>192</v>
      </c>
      <c r="I1222" s="37">
        <v>3.1548164146868269</v>
      </c>
      <c r="J1222" s="36" t="s">
        <v>138</v>
      </c>
      <c r="K1222" s="38">
        <v>64.8</v>
      </c>
      <c r="L1222" s="39">
        <v>7.1</v>
      </c>
      <c r="M1222" s="34" t="s">
        <v>139</v>
      </c>
      <c r="N1222" s="39">
        <v>17.8</v>
      </c>
      <c r="O1222" s="34" t="s">
        <v>147</v>
      </c>
      <c r="P1222" s="39">
        <v>36.1</v>
      </c>
      <c r="Q1222" s="34" t="s">
        <v>138</v>
      </c>
      <c r="R1222" s="39">
        <v>3.8</v>
      </c>
      <c r="S1222" s="34" t="s">
        <v>139</v>
      </c>
      <c r="T1222" s="35" t="s">
        <v>141</v>
      </c>
      <c r="U1222" s="35" t="s">
        <v>313</v>
      </c>
    </row>
    <row r="1223" spans="2:21" ht="12" customHeight="1">
      <c r="B1223" s="33" t="s">
        <v>3645</v>
      </c>
      <c r="C1223" s="34" t="s">
        <v>3540</v>
      </c>
      <c r="D1223" s="35" t="s">
        <v>3646</v>
      </c>
      <c r="E1223" s="35" t="s">
        <v>3647</v>
      </c>
      <c r="F1223" s="36" t="s">
        <v>671</v>
      </c>
      <c r="G1223" s="34" t="s">
        <v>136</v>
      </c>
      <c r="H1223" s="35" t="s">
        <v>155</v>
      </c>
      <c r="I1223" s="37">
        <v>31.564654088050311</v>
      </c>
      <c r="J1223" s="36" t="s">
        <v>147</v>
      </c>
      <c r="K1223" s="38">
        <v>97.9</v>
      </c>
      <c r="L1223" s="39">
        <v>12.3</v>
      </c>
      <c r="M1223" s="34" t="s">
        <v>147</v>
      </c>
      <c r="N1223" s="39">
        <v>19.600000000000001</v>
      </c>
      <c r="O1223" s="34" t="s">
        <v>147</v>
      </c>
      <c r="P1223" s="39">
        <v>60</v>
      </c>
      <c r="Q1223" s="34" t="s">
        <v>147</v>
      </c>
      <c r="R1223" s="39">
        <v>6</v>
      </c>
      <c r="S1223" s="34" t="s">
        <v>138</v>
      </c>
      <c r="T1223" s="35" t="s">
        <v>148</v>
      </c>
      <c r="U1223" s="35" t="s">
        <v>142</v>
      </c>
    </row>
    <row r="1224" spans="2:21" ht="12" customHeight="1">
      <c r="B1224" s="33" t="s">
        <v>3648</v>
      </c>
      <c r="C1224" s="34" t="s">
        <v>3540</v>
      </c>
      <c r="D1224" s="35" t="s">
        <v>2968</v>
      </c>
      <c r="E1224" s="35" t="s">
        <v>3649</v>
      </c>
      <c r="F1224" s="36" t="s">
        <v>671</v>
      </c>
      <c r="G1224" s="34" t="s">
        <v>136</v>
      </c>
      <c r="H1224" s="35" t="s">
        <v>137</v>
      </c>
      <c r="I1224" s="37">
        <v>58.596437768240335</v>
      </c>
      <c r="J1224" s="36" t="s">
        <v>147</v>
      </c>
      <c r="K1224" s="38">
        <v>72.5</v>
      </c>
      <c r="L1224" s="39">
        <v>12.6</v>
      </c>
      <c r="M1224" s="34" t="s">
        <v>147</v>
      </c>
      <c r="N1224" s="39">
        <v>17.2</v>
      </c>
      <c r="O1224" s="34" t="s">
        <v>147</v>
      </c>
      <c r="P1224" s="39">
        <v>36.700000000000003</v>
      </c>
      <c r="Q1224" s="34" t="s">
        <v>138</v>
      </c>
      <c r="R1224" s="39">
        <v>6</v>
      </c>
      <c r="S1224" s="34" t="s">
        <v>138</v>
      </c>
      <c r="T1224" s="35" t="s">
        <v>148</v>
      </c>
      <c r="U1224" s="35" t="s">
        <v>142</v>
      </c>
    </row>
    <row r="1225" spans="2:21" ht="12" customHeight="1">
      <c r="B1225" s="33" t="s">
        <v>3650</v>
      </c>
      <c r="C1225" s="34" t="s">
        <v>3540</v>
      </c>
      <c r="D1225" s="35" t="s">
        <v>3651</v>
      </c>
      <c r="E1225" s="35" t="s">
        <v>3652</v>
      </c>
      <c r="F1225" s="36" t="s">
        <v>671</v>
      </c>
      <c r="G1225" s="34" t="s">
        <v>136</v>
      </c>
      <c r="H1225" s="35" t="s">
        <v>137</v>
      </c>
      <c r="I1225" s="37">
        <v>49.424308797127473</v>
      </c>
      <c r="J1225" s="36" t="s">
        <v>147</v>
      </c>
      <c r="K1225" s="38">
        <v>103.8</v>
      </c>
      <c r="L1225" s="39">
        <v>15</v>
      </c>
      <c r="M1225" s="34" t="s">
        <v>147</v>
      </c>
      <c r="N1225" s="39">
        <v>25</v>
      </c>
      <c r="O1225" s="34" t="s">
        <v>147</v>
      </c>
      <c r="P1225" s="39">
        <v>60</v>
      </c>
      <c r="Q1225" s="34" t="s">
        <v>147</v>
      </c>
      <c r="R1225" s="39">
        <v>3.8</v>
      </c>
      <c r="S1225" s="34" t="s">
        <v>147</v>
      </c>
      <c r="T1225" s="35" t="s">
        <v>148</v>
      </c>
      <c r="U1225" s="35" t="s">
        <v>142</v>
      </c>
    </row>
    <row r="1226" spans="2:21" ht="12" customHeight="1">
      <c r="B1226" s="35" t="s">
        <v>3653</v>
      </c>
      <c r="C1226" s="34" t="s">
        <v>3540</v>
      </c>
      <c r="D1226" s="35" t="s">
        <v>3654</v>
      </c>
      <c r="E1226" s="35" t="s">
        <v>3655</v>
      </c>
      <c r="F1226" s="34" t="s">
        <v>671</v>
      </c>
      <c r="G1226" s="34" t="s">
        <v>194</v>
      </c>
      <c r="H1226" s="35" t="s">
        <v>195</v>
      </c>
      <c r="I1226" s="37">
        <v>2.515571</v>
      </c>
      <c r="J1226" s="34" t="s">
        <v>138</v>
      </c>
      <c r="K1226" s="39">
        <v>58.8</v>
      </c>
      <c r="L1226" s="39">
        <v>4.8</v>
      </c>
      <c r="M1226" s="34" t="s">
        <v>159</v>
      </c>
      <c r="N1226" s="39">
        <v>14.8</v>
      </c>
      <c r="O1226" s="34" t="s">
        <v>138</v>
      </c>
      <c r="P1226" s="39">
        <v>35.200000000000003</v>
      </c>
      <c r="Q1226" s="34" t="s">
        <v>138</v>
      </c>
      <c r="R1226" s="34">
        <v>4</v>
      </c>
      <c r="S1226" s="34" t="s">
        <v>138</v>
      </c>
      <c r="T1226" s="35" t="s">
        <v>148</v>
      </c>
      <c r="U1226" s="35" t="s">
        <v>142</v>
      </c>
    </row>
    <row r="1227" spans="2:21" ht="12" customHeight="1">
      <c r="B1227" s="33" t="s">
        <v>3656</v>
      </c>
      <c r="C1227" s="34" t="s">
        <v>3540</v>
      </c>
      <c r="D1227" s="35" t="s">
        <v>3657</v>
      </c>
      <c r="E1227" s="35" t="s">
        <v>3658</v>
      </c>
      <c r="F1227" s="36" t="s">
        <v>671</v>
      </c>
      <c r="G1227" s="34" t="s">
        <v>136</v>
      </c>
      <c r="H1227" s="35" t="s">
        <v>192</v>
      </c>
      <c r="I1227" s="37">
        <v>3.4539823008849573</v>
      </c>
      <c r="J1227" s="36" t="s">
        <v>147</v>
      </c>
      <c r="K1227" s="38">
        <v>78.3</v>
      </c>
      <c r="L1227" s="39">
        <v>10.1</v>
      </c>
      <c r="M1227" s="34" t="s">
        <v>138</v>
      </c>
      <c r="N1227" s="39">
        <v>21</v>
      </c>
      <c r="O1227" s="34" t="s">
        <v>147</v>
      </c>
      <c r="P1227" s="39">
        <v>43.4</v>
      </c>
      <c r="Q1227" s="34" t="s">
        <v>147</v>
      </c>
      <c r="R1227" s="39">
        <v>3.8</v>
      </c>
      <c r="S1227" s="34" t="s">
        <v>139</v>
      </c>
      <c r="T1227" s="35" t="s">
        <v>141</v>
      </c>
      <c r="U1227" s="35" t="s">
        <v>142</v>
      </c>
    </row>
    <row r="1228" spans="2:21" ht="12" customHeight="1">
      <c r="B1228" s="35" t="s">
        <v>3656</v>
      </c>
      <c r="C1228" s="34" t="s">
        <v>3540</v>
      </c>
      <c r="D1228" s="35" t="s">
        <v>3657</v>
      </c>
      <c r="E1228" s="35" t="s">
        <v>3658</v>
      </c>
      <c r="F1228" s="34" t="s">
        <v>671</v>
      </c>
      <c r="G1228" s="34" t="s">
        <v>194</v>
      </c>
      <c r="H1228" s="35" t="s">
        <v>195</v>
      </c>
      <c r="I1228" s="37">
        <v>2.79142</v>
      </c>
      <c r="J1228" s="34" t="s">
        <v>147</v>
      </c>
      <c r="K1228" s="39">
        <v>78.2</v>
      </c>
      <c r="L1228" s="39">
        <v>10.199999999999999</v>
      </c>
      <c r="M1228" s="34" t="s">
        <v>138</v>
      </c>
      <c r="N1228" s="39">
        <v>21</v>
      </c>
      <c r="O1228" s="34" t="s">
        <v>147</v>
      </c>
      <c r="P1228" s="39">
        <v>44</v>
      </c>
      <c r="Q1228" s="34" t="s">
        <v>147</v>
      </c>
      <c r="R1228" s="34">
        <v>3</v>
      </c>
      <c r="S1228" s="34" t="s">
        <v>147</v>
      </c>
      <c r="T1228" s="35" t="s">
        <v>141</v>
      </c>
      <c r="U1228" s="35" t="s">
        <v>142</v>
      </c>
    </row>
    <row r="1229" spans="2:21" ht="12" customHeight="1">
      <c r="B1229" s="33" t="s">
        <v>3659</v>
      </c>
      <c r="C1229" s="34" t="s">
        <v>3540</v>
      </c>
      <c r="D1229" s="35" t="s">
        <v>3660</v>
      </c>
      <c r="E1229" s="35" t="s">
        <v>3661</v>
      </c>
      <c r="F1229" s="36" t="s">
        <v>671</v>
      </c>
      <c r="G1229" s="34" t="s">
        <v>136</v>
      </c>
      <c r="H1229" s="35" t="s">
        <v>192</v>
      </c>
      <c r="I1229" s="37">
        <v>3.3688805970149263</v>
      </c>
      <c r="J1229" s="36" t="s">
        <v>147</v>
      </c>
      <c r="K1229" s="38">
        <v>68.599999999999994</v>
      </c>
      <c r="L1229" s="39">
        <v>12.4</v>
      </c>
      <c r="M1229" s="34" t="s">
        <v>147</v>
      </c>
      <c r="N1229" s="39">
        <v>22.2</v>
      </c>
      <c r="O1229" s="34" t="s">
        <v>147</v>
      </c>
      <c r="P1229" s="39">
        <v>32.5</v>
      </c>
      <c r="Q1229" s="34" t="s">
        <v>138</v>
      </c>
      <c r="R1229" s="39">
        <v>1.5</v>
      </c>
      <c r="S1229" s="34" t="s">
        <v>138</v>
      </c>
      <c r="T1229" s="35" t="s">
        <v>148</v>
      </c>
      <c r="U1229" s="35" t="s">
        <v>142</v>
      </c>
    </row>
    <row r="1230" spans="2:21" ht="12" customHeight="1">
      <c r="B1230" s="35" t="s">
        <v>3662</v>
      </c>
      <c r="C1230" s="34" t="s">
        <v>3540</v>
      </c>
      <c r="D1230" s="35" t="s">
        <v>3663</v>
      </c>
      <c r="E1230" s="35" t="s">
        <v>3664</v>
      </c>
      <c r="F1230" s="34" t="s">
        <v>184</v>
      </c>
      <c r="G1230" s="34" t="s">
        <v>194</v>
      </c>
      <c r="H1230" s="35" t="s">
        <v>195</v>
      </c>
      <c r="I1230" s="37">
        <v>2.4121199999999998</v>
      </c>
      <c r="J1230" s="34"/>
      <c r="K1230" s="39"/>
      <c r="L1230" s="39"/>
      <c r="M1230" s="34"/>
      <c r="N1230" s="39"/>
      <c r="O1230" s="34"/>
      <c r="P1230" s="39"/>
      <c r="Q1230" s="34"/>
      <c r="R1230" s="34">
        <v>0</v>
      </c>
      <c r="S1230" s="34"/>
      <c r="T1230" s="35" t="s">
        <v>223</v>
      </c>
      <c r="U1230" s="35" t="s">
        <v>392</v>
      </c>
    </row>
    <row r="1231" spans="2:21" ht="12" customHeight="1">
      <c r="B1231" s="35" t="s">
        <v>3665</v>
      </c>
      <c r="C1231" s="34" t="s">
        <v>3540</v>
      </c>
      <c r="D1231" s="35" t="s">
        <v>3666</v>
      </c>
      <c r="E1231" s="35" t="s">
        <v>3667</v>
      </c>
      <c r="F1231" s="34" t="s">
        <v>671</v>
      </c>
      <c r="G1231" s="34" t="s">
        <v>194</v>
      </c>
      <c r="H1231" s="35" t="s">
        <v>195</v>
      </c>
      <c r="I1231" s="37">
        <v>2.6228020000000001</v>
      </c>
      <c r="J1231" s="34"/>
      <c r="K1231" s="39"/>
      <c r="L1231" s="39"/>
      <c r="M1231" s="34"/>
      <c r="N1231" s="39"/>
      <c r="O1231" s="34"/>
      <c r="P1231" s="39"/>
      <c r="Q1231" s="34"/>
      <c r="R1231" s="34">
        <v>5</v>
      </c>
      <c r="S1231" s="34"/>
      <c r="T1231" s="35" t="s">
        <v>223</v>
      </c>
      <c r="U1231" s="35" t="s">
        <v>392</v>
      </c>
    </row>
    <row r="1232" spans="2:21" ht="12" customHeight="1">
      <c r="B1232" s="33" t="s">
        <v>3668</v>
      </c>
      <c r="C1232" s="34" t="s">
        <v>3540</v>
      </c>
      <c r="D1232" s="35" t="s">
        <v>3669</v>
      </c>
      <c r="E1232" s="35" t="s">
        <v>3670</v>
      </c>
      <c r="F1232" s="36" t="s">
        <v>146</v>
      </c>
      <c r="G1232" s="34" t="s">
        <v>136</v>
      </c>
      <c r="H1232" s="35" t="s">
        <v>192</v>
      </c>
      <c r="I1232" s="37">
        <v>3.2330833333333335</v>
      </c>
      <c r="J1232" s="36" t="s">
        <v>223</v>
      </c>
      <c r="K1232" s="38"/>
      <c r="L1232" s="39"/>
      <c r="M1232" s="34"/>
      <c r="N1232" s="39"/>
      <c r="O1232" s="34"/>
      <c r="P1232" s="39"/>
      <c r="Q1232" s="34"/>
      <c r="R1232" s="39"/>
      <c r="S1232" s="34"/>
      <c r="T1232" s="35" t="s">
        <v>224</v>
      </c>
      <c r="U1232" s="35" t="s">
        <v>142</v>
      </c>
    </row>
    <row r="1233" spans="2:21" ht="12" customHeight="1">
      <c r="B1233" s="35" t="s">
        <v>3668</v>
      </c>
      <c r="C1233" s="34" t="s">
        <v>3540</v>
      </c>
      <c r="D1233" s="35" t="s">
        <v>3669</v>
      </c>
      <c r="E1233" s="35" t="s">
        <v>3670</v>
      </c>
      <c r="F1233" s="34" t="s">
        <v>146</v>
      </c>
      <c r="G1233" s="34" t="s">
        <v>194</v>
      </c>
      <c r="H1233" s="35" t="s">
        <v>195</v>
      </c>
      <c r="I1233" s="37">
        <v>2.4042189999999999</v>
      </c>
      <c r="J1233" s="34"/>
      <c r="K1233" s="39"/>
      <c r="L1233" s="39"/>
      <c r="M1233" s="34"/>
      <c r="N1233" s="39"/>
      <c r="O1233" s="34"/>
      <c r="P1233" s="39"/>
      <c r="Q1233" s="34"/>
      <c r="R1233" s="34">
        <v>0</v>
      </c>
      <c r="S1233" s="34"/>
      <c r="T1233" s="35" t="s">
        <v>223</v>
      </c>
      <c r="U1233" s="35" t="s">
        <v>142</v>
      </c>
    </row>
    <row r="1234" spans="2:21" ht="12" customHeight="1">
      <c r="B1234" s="33" t="s">
        <v>3671</v>
      </c>
      <c r="C1234" s="34" t="s">
        <v>3540</v>
      </c>
      <c r="D1234" s="35" t="s">
        <v>3672</v>
      </c>
      <c r="E1234" s="35" t="s">
        <v>3673</v>
      </c>
      <c r="F1234" s="36" t="s">
        <v>671</v>
      </c>
      <c r="G1234" s="34" t="s">
        <v>136</v>
      </c>
      <c r="H1234" s="35" t="s">
        <v>192</v>
      </c>
      <c r="I1234" s="37">
        <v>4.0197014925373082</v>
      </c>
      <c r="J1234" s="36" t="s">
        <v>147</v>
      </c>
      <c r="K1234" s="38">
        <v>89.4</v>
      </c>
      <c r="L1234" s="39">
        <v>12.7</v>
      </c>
      <c r="M1234" s="34" t="s">
        <v>147</v>
      </c>
      <c r="N1234" s="39">
        <v>25</v>
      </c>
      <c r="O1234" s="34" t="s">
        <v>147</v>
      </c>
      <c r="P1234" s="39">
        <v>51.7</v>
      </c>
      <c r="Q1234" s="34" t="s">
        <v>147</v>
      </c>
      <c r="R1234" s="39">
        <v>0</v>
      </c>
      <c r="S1234" s="34" t="s">
        <v>138</v>
      </c>
      <c r="T1234" s="35" t="s">
        <v>166</v>
      </c>
      <c r="U1234" s="35" t="s">
        <v>142</v>
      </c>
    </row>
    <row r="1235" spans="2:21" ht="12" customHeight="1">
      <c r="B1235" s="35" t="s">
        <v>3671</v>
      </c>
      <c r="C1235" s="34" t="s">
        <v>3540</v>
      </c>
      <c r="D1235" s="35" t="s">
        <v>3672</v>
      </c>
      <c r="E1235" s="35" t="s">
        <v>3673</v>
      </c>
      <c r="F1235" s="34" t="s">
        <v>671</v>
      </c>
      <c r="G1235" s="34" t="s">
        <v>194</v>
      </c>
      <c r="H1235" s="35" t="s">
        <v>195</v>
      </c>
      <c r="I1235" s="37">
        <v>3.6829999999999998</v>
      </c>
      <c r="J1235" s="34"/>
      <c r="K1235" s="39"/>
      <c r="L1235" s="39"/>
      <c r="M1235" s="34"/>
      <c r="N1235" s="39"/>
      <c r="O1235" s="34"/>
      <c r="P1235" s="39"/>
      <c r="Q1235" s="34"/>
      <c r="R1235" s="34">
        <v>0</v>
      </c>
      <c r="S1235" s="34" t="s">
        <v>223</v>
      </c>
      <c r="T1235" s="35" t="s">
        <v>166</v>
      </c>
      <c r="U1235" s="35" t="s">
        <v>142</v>
      </c>
    </row>
    <row r="1236" spans="2:21" ht="12" customHeight="1">
      <c r="B1236" s="33" t="s">
        <v>3674</v>
      </c>
      <c r="C1236" s="34" t="s">
        <v>3540</v>
      </c>
      <c r="D1236" s="35" t="s">
        <v>3675</v>
      </c>
      <c r="E1236" s="35" t="s">
        <v>3676</v>
      </c>
      <c r="F1236" s="36" t="s">
        <v>146</v>
      </c>
      <c r="G1236" s="34" t="s">
        <v>136</v>
      </c>
      <c r="H1236" s="35" t="s">
        <v>137</v>
      </c>
      <c r="I1236" s="37">
        <v>54.748881789137371</v>
      </c>
      <c r="J1236" s="36" t="s">
        <v>147</v>
      </c>
      <c r="K1236" s="38">
        <v>69.5</v>
      </c>
      <c r="L1236" s="39">
        <v>15</v>
      </c>
      <c r="M1236" s="34" t="s">
        <v>147</v>
      </c>
      <c r="N1236" s="39">
        <v>24</v>
      </c>
      <c r="O1236" s="34" t="s">
        <v>147</v>
      </c>
      <c r="P1236" s="39">
        <v>30.5</v>
      </c>
      <c r="Q1236" s="34" t="s">
        <v>139</v>
      </c>
      <c r="R1236" s="39">
        <v>0</v>
      </c>
      <c r="S1236" s="34" t="s">
        <v>147</v>
      </c>
      <c r="T1236" s="35" t="s">
        <v>148</v>
      </c>
      <c r="U1236" s="35" t="s">
        <v>142</v>
      </c>
    </row>
    <row r="1237" spans="2:21" ht="12" customHeight="1">
      <c r="B1237" s="35" t="s">
        <v>3677</v>
      </c>
      <c r="C1237" s="34" t="s">
        <v>3540</v>
      </c>
      <c r="D1237" s="35" t="s">
        <v>3678</v>
      </c>
      <c r="E1237" s="35" t="s">
        <v>3679</v>
      </c>
      <c r="F1237" s="34" t="s">
        <v>671</v>
      </c>
      <c r="G1237" s="34" t="s">
        <v>194</v>
      </c>
      <c r="H1237" s="35" t="s">
        <v>195</v>
      </c>
      <c r="I1237" s="37">
        <v>2.0533730000000001</v>
      </c>
      <c r="J1237" s="34" t="s">
        <v>139</v>
      </c>
      <c r="K1237" s="39">
        <v>45.3</v>
      </c>
      <c r="L1237" s="39">
        <v>7.5</v>
      </c>
      <c r="M1237" s="34" t="s">
        <v>139</v>
      </c>
      <c r="N1237" s="39">
        <v>8.6</v>
      </c>
      <c r="O1237" s="34" t="s">
        <v>159</v>
      </c>
      <c r="P1237" s="39">
        <v>26.2</v>
      </c>
      <c r="Q1237" s="34" t="s">
        <v>140</v>
      </c>
      <c r="R1237" s="34">
        <v>3</v>
      </c>
      <c r="S1237" s="34" t="s">
        <v>138</v>
      </c>
      <c r="T1237" s="35" t="s">
        <v>148</v>
      </c>
      <c r="U1237" s="35" t="s">
        <v>467</v>
      </c>
    </row>
    <row r="1238" spans="2:21" ht="12" customHeight="1">
      <c r="B1238" s="35" t="s">
        <v>3680</v>
      </c>
      <c r="C1238" s="34" t="s">
        <v>3540</v>
      </c>
      <c r="D1238" s="35" t="s">
        <v>3681</v>
      </c>
      <c r="E1238" s="35" t="s">
        <v>3682</v>
      </c>
      <c r="F1238" s="34" t="s">
        <v>671</v>
      </c>
      <c r="G1238" s="34" t="s">
        <v>194</v>
      </c>
      <c r="H1238" s="35" t="s">
        <v>195</v>
      </c>
      <c r="I1238" s="37">
        <v>2.0761579999999999</v>
      </c>
      <c r="J1238" s="34" t="s">
        <v>140</v>
      </c>
      <c r="K1238" s="39">
        <v>38.1</v>
      </c>
      <c r="L1238" s="39">
        <v>5.3</v>
      </c>
      <c r="M1238" s="34" t="s">
        <v>159</v>
      </c>
      <c r="N1238" s="39">
        <v>10.9</v>
      </c>
      <c r="O1238" s="34" t="s">
        <v>140</v>
      </c>
      <c r="P1238" s="39">
        <v>20.9</v>
      </c>
      <c r="Q1238" s="34" t="s">
        <v>159</v>
      </c>
      <c r="R1238" s="34">
        <v>1</v>
      </c>
      <c r="S1238" s="34" t="s">
        <v>139</v>
      </c>
      <c r="T1238" s="35" t="s">
        <v>141</v>
      </c>
      <c r="U1238" s="35" t="s">
        <v>235</v>
      </c>
    </row>
    <row r="1239" spans="2:21" ht="12" customHeight="1">
      <c r="B1239" s="35" t="s">
        <v>3683</v>
      </c>
      <c r="C1239" s="34" t="s">
        <v>3540</v>
      </c>
      <c r="D1239" s="35" t="s">
        <v>3684</v>
      </c>
      <c r="E1239" s="35" t="s">
        <v>3685</v>
      </c>
      <c r="F1239" s="34" t="s">
        <v>146</v>
      </c>
      <c r="G1239" s="34" t="s">
        <v>194</v>
      </c>
      <c r="H1239" s="35" t="s">
        <v>195</v>
      </c>
      <c r="I1239" s="37"/>
      <c r="J1239" s="34"/>
      <c r="K1239" s="39"/>
      <c r="L1239" s="39"/>
      <c r="M1239" s="34"/>
      <c r="N1239" s="39"/>
      <c r="O1239" s="34"/>
      <c r="P1239" s="39"/>
      <c r="Q1239" s="34"/>
      <c r="R1239" s="34">
        <v>0</v>
      </c>
      <c r="S1239" s="34" t="s">
        <v>223</v>
      </c>
      <c r="T1239" s="35" t="s">
        <v>223</v>
      </c>
      <c r="U1239" s="35" t="s">
        <v>235</v>
      </c>
    </row>
    <row r="1240" spans="2:21" ht="12" customHeight="1">
      <c r="B1240" s="35" t="s">
        <v>3686</v>
      </c>
      <c r="C1240" s="34" t="s">
        <v>3540</v>
      </c>
      <c r="D1240" s="35" t="s">
        <v>3687</v>
      </c>
      <c r="E1240" s="35" t="s">
        <v>3688</v>
      </c>
      <c r="F1240" s="34" t="s">
        <v>135</v>
      </c>
      <c r="G1240" s="34" t="s">
        <v>194</v>
      </c>
      <c r="H1240" s="35" t="s">
        <v>195</v>
      </c>
      <c r="I1240" s="37">
        <v>2.2567050000000002</v>
      </c>
      <c r="J1240" s="34" t="s">
        <v>139</v>
      </c>
      <c r="K1240" s="39">
        <v>52</v>
      </c>
      <c r="L1240" s="39">
        <v>8.1</v>
      </c>
      <c r="M1240" s="34" t="s">
        <v>138</v>
      </c>
      <c r="N1240" s="39">
        <v>7.2</v>
      </c>
      <c r="O1240" s="34" t="s">
        <v>159</v>
      </c>
      <c r="P1240" s="39">
        <v>33.700000000000003</v>
      </c>
      <c r="Q1240" s="34" t="s">
        <v>138</v>
      </c>
      <c r="R1240" s="34">
        <v>3</v>
      </c>
      <c r="S1240" s="34" t="s">
        <v>159</v>
      </c>
      <c r="T1240" s="35" t="s">
        <v>141</v>
      </c>
      <c r="U1240" s="35" t="s">
        <v>235</v>
      </c>
    </row>
    <row r="1241" spans="2:21" ht="12" customHeight="1">
      <c r="B1241" s="35" t="s">
        <v>3689</v>
      </c>
      <c r="C1241" s="34" t="s">
        <v>3540</v>
      </c>
      <c r="D1241" s="35" t="s">
        <v>3690</v>
      </c>
      <c r="E1241" s="35" t="s">
        <v>3691</v>
      </c>
      <c r="F1241" s="34" t="s">
        <v>671</v>
      </c>
      <c r="G1241" s="34" t="s">
        <v>194</v>
      </c>
      <c r="H1241" s="35" t="s">
        <v>195</v>
      </c>
      <c r="I1241" s="37">
        <v>2.2524700000000002</v>
      </c>
      <c r="J1241" s="34" t="s">
        <v>139</v>
      </c>
      <c r="K1241" s="39">
        <v>47.4</v>
      </c>
      <c r="L1241" s="39">
        <v>5.6</v>
      </c>
      <c r="M1241" s="34" t="s">
        <v>140</v>
      </c>
      <c r="N1241" s="39">
        <v>8.3000000000000007</v>
      </c>
      <c r="O1241" s="34" t="s">
        <v>159</v>
      </c>
      <c r="P1241" s="39">
        <v>29.5</v>
      </c>
      <c r="Q1241" s="34" t="s">
        <v>139</v>
      </c>
      <c r="R1241" s="34">
        <v>4</v>
      </c>
      <c r="S1241" s="34" t="s">
        <v>140</v>
      </c>
      <c r="T1241" s="35" t="s">
        <v>141</v>
      </c>
      <c r="U1241" s="35" t="s">
        <v>235</v>
      </c>
    </row>
    <row r="1242" spans="2:21" ht="12" customHeight="1">
      <c r="B1242" s="35" t="s">
        <v>3692</v>
      </c>
      <c r="C1242" s="34" t="s">
        <v>3540</v>
      </c>
      <c r="D1242" s="35" t="s">
        <v>3693</v>
      </c>
      <c r="E1242" s="35" t="s">
        <v>3694</v>
      </c>
      <c r="F1242" s="34" t="s">
        <v>146</v>
      </c>
      <c r="G1242" s="34" t="s">
        <v>194</v>
      </c>
      <c r="H1242" s="35" t="s">
        <v>195</v>
      </c>
      <c r="I1242" s="37">
        <v>3.0273400000000001</v>
      </c>
      <c r="J1242" s="34"/>
      <c r="K1242" s="39"/>
      <c r="L1242" s="39"/>
      <c r="M1242" s="34"/>
      <c r="N1242" s="39"/>
      <c r="O1242" s="34"/>
      <c r="P1242" s="39"/>
      <c r="Q1242" s="34"/>
      <c r="R1242" s="34">
        <v>5</v>
      </c>
      <c r="S1242" s="34" t="s">
        <v>223</v>
      </c>
      <c r="T1242" s="35" t="s">
        <v>141</v>
      </c>
      <c r="U1242" s="35" t="s">
        <v>392</v>
      </c>
    </row>
    <row r="1243" spans="2:21" ht="12" customHeight="1">
      <c r="B1243" s="33" t="s">
        <v>3695</v>
      </c>
      <c r="C1243" s="34" t="s">
        <v>3696</v>
      </c>
      <c r="D1243" s="35" t="s">
        <v>3697</v>
      </c>
      <c r="E1243" s="35" t="s">
        <v>3698</v>
      </c>
      <c r="F1243" s="36" t="s">
        <v>602</v>
      </c>
      <c r="G1243" s="34" t="s">
        <v>136</v>
      </c>
      <c r="H1243" s="35" t="s">
        <v>192</v>
      </c>
      <c r="I1243" s="37">
        <v>3.0411904761904758</v>
      </c>
      <c r="J1243" s="36" t="s">
        <v>147</v>
      </c>
      <c r="K1243" s="38">
        <v>71.900000000000006</v>
      </c>
      <c r="L1243" s="39">
        <v>4.2</v>
      </c>
      <c r="M1243" s="34" t="s">
        <v>159</v>
      </c>
      <c r="N1243" s="39">
        <v>19</v>
      </c>
      <c r="O1243" s="34" t="s">
        <v>147</v>
      </c>
      <c r="P1243" s="39">
        <v>39.700000000000003</v>
      </c>
      <c r="Q1243" s="34" t="s">
        <v>138</v>
      </c>
      <c r="R1243" s="39">
        <v>9</v>
      </c>
      <c r="S1243" s="34" t="s">
        <v>138</v>
      </c>
      <c r="T1243" s="35" t="s">
        <v>148</v>
      </c>
      <c r="U1243" s="35" t="s">
        <v>142</v>
      </c>
    </row>
    <row r="1244" spans="2:21" ht="12" customHeight="1">
      <c r="B1244" s="33" t="s">
        <v>3699</v>
      </c>
      <c r="C1244" s="34" t="s">
        <v>3696</v>
      </c>
      <c r="D1244" s="35" t="s">
        <v>3700</v>
      </c>
      <c r="E1244" s="35" t="s">
        <v>3701</v>
      </c>
      <c r="F1244" s="36" t="s">
        <v>135</v>
      </c>
      <c r="G1244" s="34" t="s">
        <v>136</v>
      </c>
      <c r="H1244" s="35" t="s">
        <v>137</v>
      </c>
      <c r="I1244" s="37">
        <v>53.243536804308803</v>
      </c>
      <c r="J1244" s="36" t="s">
        <v>138</v>
      </c>
      <c r="K1244" s="38">
        <v>57.4</v>
      </c>
      <c r="L1244" s="39">
        <v>8.3000000000000007</v>
      </c>
      <c r="M1244" s="34" t="s">
        <v>138</v>
      </c>
      <c r="N1244" s="39">
        <v>10.7</v>
      </c>
      <c r="O1244" s="34" t="s">
        <v>140</v>
      </c>
      <c r="P1244" s="39">
        <v>35.4</v>
      </c>
      <c r="Q1244" s="34" t="s">
        <v>138</v>
      </c>
      <c r="R1244" s="39">
        <v>3</v>
      </c>
      <c r="S1244" s="34" t="s">
        <v>139</v>
      </c>
      <c r="T1244" s="35" t="s">
        <v>199</v>
      </c>
      <c r="U1244" s="35" t="s">
        <v>142</v>
      </c>
    </row>
    <row r="1245" spans="2:21" ht="12" customHeight="1">
      <c r="B1245" s="33" t="s">
        <v>3702</v>
      </c>
      <c r="C1245" s="34" t="s">
        <v>3696</v>
      </c>
      <c r="D1245" s="35" t="s">
        <v>3703</v>
      </c>
      <c r="E1245" s="35" t="s">
        <v>3704</v>
      </c>
      <c r="F1245" s="36" t="s">
        <v>222</v>
      </c>
      <c r="G1245" s="34" t="s">
        <v>136</v>
      </c>
      <c r="H1245" s="35" t="s">
        <v>137</v>
      </c>
      <c r="I1245" s="37">
        <v>60.270823045267491</v>
      </c>
      <c r="J1245" s="36" t="s">
        <v>138</v>
      </c>
      <c r="K1245" s="38">
        <v>66.2</v>
      </c>
      <c r="L1245" s="39">
        <v>7.1</v>
      </c>
      <c r="M1245" s="34" t="s">
        <v>139</v>
      </c>
      <c r="N1245" s="39">
        <v>13.1</v>
      </c>
      <c r="O1245" s="34" t="s">
        <v>139</v>
      </c>
      <c r="P1245" s="39">
        <v>41.5</v>
      </c>
      <c r="Q1245" s="34" t="s">
        <v>147</v>
      </c>
      <c r="R1245" s="39">
        <v>4.5</v>
      </c>
      <c r="S1245" s="34" t="s">
        <v>139</v>
      </c>
      <c r="T1245" s="35" t="s">
        <v>141</v>
      </c>
      <c r="U1245" s="35" t="s">
        <v>142</v>
      </c>
    </row>
    <row r="1246" spans="2:21" ht="12" customHeight="1">
      <c r="B1246" s="33" t="s">
        <v>3705</v>
      </c>
      <c r="C1246" s="34" t="s">
        <v>3696</v>
      </c>
      <c r="D1246" s="35" t="s">
        <v>3706</v>
      </c>
      <c r="E1246" s="35" t="s">
        <v>3707</v>
      </c>
      <c r="F1246" s="36" t="s">
        <v>135</v>
      </c>
      <c r="G1246" s="34" t="s">
        <v>136</v>
      </c>
      <c r="H1246" s="35" t="s">
        <v>137</v>
      </c>
      <c r="I1246" s="37">
        <v>53.962874251497006</v>
      </c>
      <c r="J1246" s="36" t="s">
        <v>147</v>
      </c>
      <c r="K1246" s="38">
        <v>73.2</v>
      </c>
      <c r="L1246" s="39">
        <v>5.0999999999999996</v>
      </c>
      <c r="M1246" s="34" t="s">
        <v>140</v>
      </c>
      <c r="N1246" s="39">
        <v>16.3</v>
      </c>
      <c r="O1246" s="34" t="s">
        <v>138</v>
      </c>
      <c r="P1246" s="39">
        <v>48</v>
      </c>
      <c r="Q1246" s="34" t="s">
        <v>147</v>
      </c>
      <c r="R1246" s="39">
        <v>3.8</v>
      </c>
      <c r="S1246" s="34" t="s">
        <v>138</v>
      </c>
      <c r="T1246" s="35" t="s">
        <v>170</v>
      </c>
      <c r="U1246" s="35" t="s">
        <v>142</v>
      </c>
    </row>
    <row r="1247" spans="2:21" ht="12" customHeight="1">
      <c r="B1247" s="33" t="s">
        <v>3708</v>
      </c>
      <c r="C1247" s="34" t="s">
        <v>3696</v>
      </c>
      <c r="D1247" s="35" t="s">
        <v>3709</v>
      </c>
      <c r="E1247" s="35" t="s">
        <v>3710</v>
      </c>
      <c r="F1247" s="36" t="s">
        <v>135</v>
      </c>
      <c r="G1247" s="34" t="s">
        <v>136</v>
      </c>
      <c r="H1247" s="35" t="s">
        <v>137</v>
      </c>
      <c r="I1247" s="37">
        <v>47.908844221105525</v>
      </c>
      <c r="J1247" s="36" t="s">
        <v>147</v>
      </c>
      <c r="K1247" s="38">
        <v>80.400000000000006</v>
      </c>
      <c r="L1247" s="39">
        <v>5.5</v>
      </c>
      <c r="M1247" s="34" t="s">
        <v>140</v>
      </c>
      <c r="N1247" s="39">
        <v>20.399999999999999</v>
      </c>
      <c r="O1247" s="34" t="s">
        <v>147</v>
      </c>
      <c r="P1247" s="39">
        <v>46.2</v>
      </c>
      <c r="Q1247" s="34" t="s">
        <v>147</v>
      </c>
      <c r="R1247" s="39">
        <v>8.3000000000000007</v>
      </c>
      <c r="S1247" s="34" t="s">
        <v>147</v>
      </c>
      <c r="T1247" s="35" t="s">
        <v>170</v>
      </c>
      <c r="U1247" s="35" t="s">
        <v>142</v>
      </c>
    </row>
    <row r="1248" spans="2:21" ht="12" customHeight="1">
      <c r="B1248" s="33" t="s">
        <v>3711</v>
      </c>
      <c r="C1248" s="34" t="s">
        <v>3696</v>
      </c>
      <c r="D1248" s="35" t="s">
        <v>3712</v>
      </c>
      <c r="E1248" s="35" t="s">
        <v>3713</v>
      </c>
      <c r="F1248" s="36" t="s">
        <v>135</v>
      </c>
      <c r="G1248" s="34" t="s">
        <v>136</v>
      </c>
      <c r="H1248" s="35" t="s">
        <v>137</v>
      </c>
      <c r="I1248" s="37">
        <v>46.808191881918816</v>
      </c>
      <c r="J1248" s="36" t="s">
        <v>138</v>
      </c>
      <c r="K1248" s="38">
        <v>61.7</v>
      </c>
      <c r="L1248" s="39">
        <v>9</v>
      </c>
      <c r="M1248" s="34" t="s">
        <v>138</v>
      </c>
      <c r="N1248" s="39">
        <v>13.1</v>
      </c>
      <c r="O1248" s="34" t="s">
        <v>139</v>
      </c>
      <c r="P1248" s="39">
        <v>35.799999999999997</v>
      </c>
      <c r="Q1248" s="34" t="s">
        <v>138</v>
      </c>
      <c r="R1248" s="39">
        <v>3.8</v>
      </c>
      <c r="S1248" s="34" t="s">
        <v>147</v>
      </c>
      <c r="T1248" s="35" t="s">
        <v>170</v>
      </c>
      <c r="U1248" s="35" t="s">
        <v>142</v>
      </c>
    </row>
    <row r="1249" spans="2:21" ht="12" customHeight="1">
      <c r="B1249" s="33" t="s">
        <v>3714</v>
      </c>
      <c r="C1249" s="34" t="s">
        <v>3696</v>
      </c>
      <c r="D1249" s="35" t="s">
        <v>3715</v>
      </c>
      <c r="E1249" s="35" t="s">
        <v>3716</v>
      </c>
      <c r="F1249" s="36" t="s">
        <v>135</v>
      </c>
      <c r="G1249" s="34" t="s">
        <v>136</v>
      </c>
      <c r="H1249" s="35" t="s">
        <v>137</v>
      </c>
      <c r="I1249" s="37">
        <v>38.820118694362009</v>
      </c>
      <c r="J1249" s="36" t="s">
        <v>147</v>
      </c>
      <c r="K1249" s="38">
        <v>84.5</v>
      </c>
      <c r="L1249" s="39">
        <v>8.1</v>
      </c>
      <c r="M1249" s="34" t="s">
        <v>138</v>
      </c>
      <c r="N1249" s="39">
        <v>15.3</v>
      </c>
      <c r="O1249" s="34" t="s">
        <v>138</v>
      </c>
      <c r="P1249" s="39">
        <v>53.6</v>
      </c>
      <c r="Q1249" s="34" t="s">
        <v>147</v>
      </c>
      <c r="R1249" s="39">
        <v>7.5</v>
      </c>
      <c r="S1249" s="34" t="s">
        <v>147</v>
      </c>
      <c r="T1249" s="35" t="s">
        <v>170</v>
      </c>
      <c r="U1249" s="35" t="s">
        <v>142</v>
      </c>
    </row>
    <row r="1250" spans="2:21" ht="12" customHeight="1">
      <c r="B1250" s="33" t="s">
        <v>3717</v>
      </c>
      <c r="C1250" s="34" t="s">
        <v>3696</v>
      </c>
      <c r="D1250" s="35" t="s">
        <v>3718</v>
      </c>
      <c r="E1250" s="35" t="s">
        <v>3719</v>
      </c>
      <c r="F1250" s="36" t="s">
        <v>602</v>
      </c>
      <c r="G1250" s="34" t="s">
        <v>136</v>
      </c>
      <c r="H1250" s="35" t="s">
        <v>192</v>
      </c>
      <c r="I1250" s="37">
        <v>3.1572829581993607</v>
      </c>
      <c r="J1250" s="36" t="s">
        <v>138</v>
      </c>
      <c r="K1250" s="38">
        <v>65.3</v>
      </c>
      <c r="L1250" s="39">
        <v>8.1</v>
      </c>
      <c r="M1250" s="34" t="s">
        <v>138</v>
      </c>
      <c r="N1250" s="39">
        <v>17.5</v>
      </c>
      <c r="O1250" s="34" t="s">
        <v>147</v>
      </c>
      <c r="P1250" s="39">
        <v>35.200000000000003</v>
      </c>
      <c r="Q1250" s="34" t="s">
        <v>138</v>
      </c>
      <c r="R1250" s="39">
        <v>4.5</v>
      </c>
      <c r="S1250" s="34" t="s">
        <v>139</v>
      </c>
      <c r="T1250" s="35" t="s">
        <v>166</v>
      </c>
      <c r="U1250" s="35" t="s">
        <v>313</v>
      </c>
    </row>
    <row r="1251" spans="2:21" ht="12" customHeight="1">
      <c r="B1251" s="33" t="s">
        <v>3720</v>
      </c>
      <c r="C1251" s="34" t="s">
        <v>3696</v>
      </c>
      <c r="D1251" s="35" t="s">
        <v>3721</v>
      </c>
      <c r="E1251" s="35" t="s">
        <v>3722</v>
      </c>
      <c r="F1251" s="36" t="s">
        <v>135</v>
      </c>
      <c r="G1251" s="34" t="s">
        <v>136</v>
      </c>
      <c r="H1251" s="35" t="s">
        <v>137</v>
      </c>
      <c r="I1251" s="37">
        <v>58.777363344051452</v>
      </c>
      <c r="J1251" s="36" t="s">
        <v>138</v>
      </c>
      <c r="K1251" s="38">
        <v>62.1</v>
      </c>
      <c r="L1251" s="39">
        <v>11.8</v>
      </c>
      <c r="M1251" s="34" t="s">
        <v>147</v>
      </c>
      <c r="N1251" s="39">
        <v>20.399999999999999</v>
      </c>
      <c r="O1251" s="34" t="s">
        <v>147</v>
      </c>
      <c r="P1251" s="39">
        <v>27.6</v>
      </c>
      <c r="Q1251" s="34" t="s">
        <v>139</v>
      </c>
      <c r="R1251" s="39">
        <v>2.2999999999999998</v>
      </c>
      <c r="S1251" s="34" t="s">
        <v>147</v>
      </c>
      <c r="T1251" s="35" t="s">
        <v>148</v>
      </c>
      <c r="U1251" s="35" t="s">
        <v>142</v>
      </c>
    </row>
    <row r="1252" spans="2:21" ht="12" customHeight="1">
      <c r="B1252" s="33" t="s">
        <v>3723</v>
      </c>
      <c r="C1252" s="34" t="s">
        <v>3696</v>
      </c>
      <c r="D1252" s="35" t="s">
        <v>3724</v>
      </c>
      <c r="E1252" s="35" t="s">
        <v>3725</v>
      </c>
      <c r="F1252" s="36" t="s">
        <v>135</v>
      </c>
      <c r="G1252" s="34" t="s">
        <v>136</v>
      </c>
      <c r="H1252" s="35" t="s">
        <v>137</v>
      </c>
      <c r="I1252" s="37">
        <v>52.476945996275603</v>
      </c>
      <c r="J1252" s="36" t="s">
        <v>147</v>
      </c>
      <c r="K1252" s="38">
        <v>84.3</v>
      </c>
      <c r="L1252" s="39">
        <v>8.8000000000000007</v>
      </c>
      <c r="M1252" s="34" t="s">
        <v>138</v>
      </c>
      <c r="N1252" s="39">
        <v>22.6</v>
      </c>
      <c r="O1252" s="34" t="s">
        <v>147</v>
      </c>
      <c r="P1252" s="39">
        <v>48.4</v>
      </c>
      <c r="Q1252" s="34" t="s">
        <v>147</v>
      </c>
      <c r="R1252" s="39">
        <v>4.5</v>
      </c>
      <c r="S1252" s="34" t="s">
        <v>147</v>
      </c>
      <c r="T1252" s="35" t="s">
        <v>170</v>
      </c>
      <c r="U1252" s="35" t="s">
        <v>142</v>
      </c>
    </row>
    <row r="1253" spans="2:21" ht="12" customHeight="1">
      <c r="B1253" s="33" t="s">
        <v>3726</v>
      </c>
      <c r="C1253" s="34" t="s">
        <v>3696</v>
      </c>
      <c r="D1253" s="35" t="s">
        <v>3727</v>
      </c>
      <c r="E1253" s="35" t="s">
        <v>3728</v>
      </c>
      <c r="F1253" s="36" t="s">
        <v>135</v>
      </c>
      <c r="G1253" s="34" t="s">
        <v>136</v>
      </c>
      <c r="H1253" s="35" t="s">
        <v>137</v>
      </c>
      <c r="I1253" s="37">
        <v>47.6188740245262</v>
      </c>
      <c r="J1253" s="36" t="s">
        <v>147</v>
      </c>
      <c r="K1253" s="38">
        <v>85.5</v>
      </c>
      <c r="L1253" s="39">
        <v>7.9</v>
      </c>
      <c r="M1253" s="34" t="s">
        <v>139</v>
      </c>
      <c r="N1253" s="39">
        <v>16.7</v>
      </c>
      <c r="O1253" s="34" t="s">
        <v>138</v>
      </c>
      <c r="P1253" s="39">
        <v>51.1</v>
      </c>
      <c r="Q1253" s="34" t="s">
        <v>147</v>
      </c>
      <c r="R1253" s="39">
        <v>9.8000000000000007</v>
      </c>
      <c r="S1253" s="34" t="s">
        <v>138</v>
      </c>
      <c r="T1253" s="35" t="s">
        <v>170</v>
      </c>
      <c r="U1253" s="35" t="s">
        <v>142</v>
      </c>
    </row>
    <row r="1254" spans="2:21" ht="12" customHeight="1">
      <c r="B1254" s="33" t="s">
        <v>3729</v>
      </c>
      <c r="C1254" s="34" t="s">
        <v>3696</v>
      </c>
      <c r="D1254" s="35" t="s">
        <v>3730</v>
      </c>
      <c r="E1254" s="35" t="s">
        <v>3731</v>
      </c>
      <c r="F1254" s="36" t="s">
        <v>135</v>
      </c>
      <c r="G1254" s="34" t="s">
        <v>136</v>
      </c>
      <c r="H1254" s="35" t="s">
        <v>137</v>
      </c>
      <c r="I1254" s="37">
        <v>37.327340425531915</v>
      </c>
      <c r="J1254" s="36" t="s">
        <v>147</v>
      </c>
      <c r="K1254" s="38">
        <v>101.8</v>
      </c>
      <c r="L1254" s="39">
        <v>9.6</v>
      </c>
      <c r="M1254" s="34" t="s">
        <v>138</v>
      </c>
      <c r="N1254" s="39">
        <v>20.2</v>
      </c>
      <c r="O1254" s="34" t="s">
        <v>147</v>
      </c>
      <c r="P1254" s="39">
        <v>60</v>
      </c>
      <c r="Q1254" s="34" t="s">
        <v>147</v>
      </c>
      <c r="R1254" s="39">
        <v>12</v>
      </c>
      <c r="S1254" s="34" t="s">
        <v>147</v>
      </c>
      <c r="T1254" s="35" t="s">
        <v>148</v>
      </c>
      <c r="U1254" s="35" t="s">
        <v>142</v>
      </c>
    </row>
    <row r="1255" spans="2:21" ht="12" customHeight="1">
      <c r="B1255" s="33" t="s">
        <v>3732</v>
      </c>
      <c r="C1255" s="34" t="s">
        <v>3696</v>
      </c>
      <c r="D1255" s="35" t="s">
        <v>3733</v>
      </c>
      <c r="E1255" s="35" t="s">
        <v>3734</v>
      </c>
      <c r="F1255" s="36" t="s">
        <v>135</v>
      </c>
      <c r="G1255" s="34" t="s">
        <v>136</v>
      </c>
      <c r="H1255" s="35" t="s">
        <v>137</v>
      </c>
      <c r="I1255" s="37">
        <v>16.424444444444443</v>
      </c>
      <c r="J1255" s="36" t="s">
        <v>147</v>
      </c>
      <c r="K1255" s="38">
        <v>84.8</v>
      </c>
      <c r="L1255" s="39">
        <v>9.1999999999999993</v>
      </c>
      <c r="M1255" s="34" t="s">
        <v>138</v>
      </c>
      <c r="N1255" s="39">
        <v>19.5</v>
      </c>
      <c r="O1255" s="34" t="s">
        <v>147</v>
      </c>
      <c r="P1255" s="39">
        <v>53.1</v>
      </c>
      <c r="Q1255" s="34" t="s">
        <v>147</v>
      </c>
      <c r="R1255" s="39">
        <v>3</v>
      </c>
      <c r="S1255" s="34" t="s">
        <v>138</v>
      </c>
      <c r="T1255" s="35" t="s">
        <v>148</v>
      </c>
      <c r="U1255" s="35" t="s">
        <v>142</v>
      </c>
    </row>
    <row r="1256" spans="2:21" ht="12" customHeight="1">
      <c r="B1256" s="33" t="s">
        <v>3735</v>
      </c>
      <c r="C1256" s="34" t="s">
        <v>3696</v>
      </c>
      <c r="D1256" s="35" t="s">
        <v>3736</v>
      </c>
      <c r="E1256" s="35" t="s">
        <v>3737</v>
      </c>
      <c r="F1256" s="36" t="s">
        <v>146</v>
      </c>
      <c r="G1256" s="34" t="s">
        <v>136</v>
      </c>
      <c r="H1256" s="35" t="s">
        <v>137</v>
      </c>
      <c r="I1256" s="37">
        <v>38.438105646630234</v>
      </c>
      <c r="J1256" s="36" t="s">
        <v>147</v>
      </c>
      <c r="K1256" s="38">
        <v>78.2</v>
      </c>
      <c r="L1256" s="39">
        <v>8.5</v>
      </c>
      <c r="M1256" s="34" t="s">
        <v>138</v>
      </c>
      <c r="N1256" s="39">
        <v>20.2</v>
      </c>
      <c r="O1256" s="34" t="s">
        <v>147</v>
      </c>
      <c r="P1256" s="39">
        <v>42.7</v>
      </c>
      <c r="Q1256" s="34" t="s">
        <v>147</v>
      </c>
      <c r="R1256" s="39">
        <v>6.8</v>
      </c>
      <c r="S1256" s="34" t="s">
        <v>147</v>
      </c>
      <c r="T1256" s="35" t="s">
        <v>148</v>
      </c>
      <c r="U1256" s="35" t="s">
        <v>142</v>
      </c>
    </row>
    <row r="1257" spans="2:21" ht="12" customHeight="1">
      <c r="B1257" s="33" t="s">
        <v>3738</v>
      </c>
      <c r="C1257" s="34" t="s">
        <v>3696</v>
      </c>
      <c r="D1257" s="35" t="s">
        <v>3739</v>
      </c>
      <c r="E1257" s="35" t="s">
        <v>3740</v>
      </c>
      <c r="F1257" s="36" t="s">
        <v>135</v>
      </c>
      <c r="G1257" s="34" t="s">
        <v>136</v>
      </c>
      <c r="H1257" s="35" t="s">
        <v>137</v>
      </c>
      <c r="I1257" s="37">
        <v>39.586780595369348</v>
      </c>
      <c r="J1257" s="36" t="s">
        <v>147</v>
      </c>
      <c r="K1257" s="38">
        <v>85.7</v>
      </c>
      <c r="L1257" s="39">
        <v>10.5</v>
      </c>
      <c r="M1257" s="34" t="s">
        <v>147</v>
      </c>
      <c r="N1257" s="39">
        <v>20.399999999999999</v>
      </c>
      <c r="O1257" s="34" t="s">
        <v>147</v>
      </c>
      <c r="P1257" s="39">
        <v>49.5</v>
      </c>
      <c r="Q1257" s="34" t="s">
        <v>147</v>
      </c>
      <c r="R1257" s="39">
        <v>5.3</v>
      </c>
      <c r="S1257" s="34" t="s">
        <v>147</v>
      </c>
      <c r="T1257" s="35" t="s">
        <v>273</v>
      </c>
      <c r="U1257" s="35" t="s">
        <v>142</v>
      </c>
    </row>
    <row r="1258" spans="2:21" ht="12" customHeight="1">
      <c r="B1258" s="33" t="s">
        <v>3741</v>
      </c>
      <c r="C1258" s="34" t="s">
        <v>3696</v>
      </c>
      <c r="D1258" s="35" t="s">
        <v>3742</v>
      </c>
      <c r="E1258" s="35" t="s">
        <v>3743</v>
      </c>
      <c r="F1258" s="36" t="s">
        <v>135</v>
      </c>
      <c r="G1258" s="34" t="s">
        <v>136</v>
      </c>
      <c r="H1258" s="35" t="s">
        <v>137</v>
      </c>
      <c r="I1258" s="37">
        <v>27.499847715736042</v>
      </c>
      <c r="J1258" s="36" t="s">
        <v>147</v>
      </c>
      <c r="K1258" s="38">
        <v>75.599999999999994</v>
      </c>
      <c r="L1258" s="39">
        <v>7.1</v>
      </c>
      <c r="M1258" s="34" t="s">
        <v>139</v>
      </c>
      <c r="N1258" s="39">
        <v>18.7</v>
      </c>
      <c r="O1258" s="34" t="s">
        <v>147</v>
      </c>
      <c r="P1258" s="39">
        <v>47.5</v>
      </c>
      <c r="Q1258" s="34" t="s">
        <v>147</v>
      </c>
      <c r="R1258" s="39">
        <v>2.2999999999999998</v>
      </c>
      <c r="S1258" s="34" t="s">
        <v>138</v>
      </c>
      <c r="T1258" s="35" t="s">
        <v>148</v>
      </c>
      <c r="U1258" s="35" t="s">
        <v>142</v>
      </c>
    </row>
    <row r="1259" spans="2:21" ht="12" customHeight="1">
      <c r="B1259" s="33" t="s">
        <v>3744</v>
      </c>
      <c r="C1259" s="34" t="s">
        <v>3696</v>
      </c>
      <c r="D1259" s="35" t="s">
        <v>3745</v>
      </c>
      <c r="E1259" s="35" t="s">
        <v>3746</v>
      </c>
      <c r="F1259" s="36" t="s">
        <v>135</v>
      </c>
      <c r="G1259" s="34" t="s">
        <v>136</v>
      </c>
      <c r="H1259" s="35" t="s">
        <v>137</v>
      </c>
      <c r="I1259" s="37">
        <v>54.577264957264958</v>
      </c>
      <c r="J1259" s="36" t="s">
        <v>138</v>
      </c>
      <c r="K1259" s="38">
        <v>65.7</v>
      </c>
      <c r="L1259" s="39">
        <v>6.9</v>
      </c>
      <c r="M1259" s="34" t="s">
        <v>139</v>
      </c>
      <c r="N1259" s="39">
        <v>15.4</v>
      </c>
      <c r="O1259" s="34" t="s">
        <v>138</v>
      </c>
      <c r="P1259" s="39">
        <v>41.1</v>
      </c>
      <c r="Q1259" s="34" t="s">
        <v>147</v>
      </c>
      <c r="R1259" s="39">
        <v>2.2999999999999998</v>
      </c>
      <c r="S1259" s="34" t="s">
        <v>147</v>
      </c>
      <c r="T1259" s="35" t="s">
        <v>148</v>
      </c>
      <c r="U1259" s="35" t="s">
        <v>142</v>
      </c>
    </row>
    <row r="1260" spans="2:21" ht="12" customHeight="1">
      <c r="B1260" s="33" t="s">
        <v>3747</v>
      </c>
      <c r="C1260" s="34" t="s">
        <v>3696</v>
      </c>
      <c r="D1260" s="35" t="s">
        <v>3748</v>
      </c>
      <c r="E1260" s="35" t="s">
        <v>3749</v>
      </c>
      <c r="F1260" s="36" t="s">
        <v>135</v>
      </c>
      <c r="G1260" s="34" t="s">
        <v>136</v>
      </c>
      <c r="H1260" s="35" t="s">
        <v>137</v>
      </c>
      <c r="I1260" s="37">
        <v>21.164720121028747</v>
      </c>
      <c r="J1260" s="36" t="s">
        <v>147</v>
      </c>
      <c r="K1260" s="38">
        <v>87.2</v>
      </c>
      <c r="L1260" s="39">
        <v>9.6</v>
      </c>
      <c r="M1260" s="34" t="s">
        <v>138</v>
      </c>
      <c r="N1260" s="39">
        <v>15.6</v>
      </c>
      <c r="O1260" s="34" t="s">
        <v>138</v>
      </c>
      <c r="P1260" s="39">
        <v>56</v>
      </c>
      <c r="Q1260" s="34" t="s">
        <v>147</v>
      </c>
      <c r="R1260" s="39">
        <v>6</v>
      </c>
      <c r="S1260" s="34" t="s">
        <v>138</v>
      </c>
      <c r="T1260" s="35" t="s">
        <v>148</v>
      </c>
      <c r="U1260" s="35" t="s">
        <v>142</v>
      </c>
    </row>
    <row r="1261" spans="2:21" ht="12" customHeight="1">
      <c r="B1261" s="33" t="s">
        <v>3750</v>
      </c>
      <c r="C1261" s="34" t="s">
        <v>3696</v>
      </c>
      <c r="D1261" s="35" t="s">
        <v>3751</v>
      </c>
      <c r="E1261" s="35" t="s">
        <v>3752</v>
      </c>
      <c r="F1261" s="36" t="s">
        <v>135</v>
      </c>
      <c r="G1261" s="34" t="s">
        <v>136</v>
      </c>
      <c r="H1261" s="35" t="s">
        <v>192</v>
      </c>
      <c r="I1261" s="37">
        <v>3.4226050420168046</v>
      </c>
      <c r="J1261" s="36" t="s">
        <v>147</v>
      </c>
      <c r="K1261" s="38">
        <v>91.7</v>
      </c>
      <c r="L1261" s="39">
        <v>7.9</v>
      </c>
      <c r="M1261" s="34" t="s">
        <v>139</v>
      </c>
      <c r="N1261" s="39">
        <v>21.4</v>
      </c>
      <c r="O1261" s="34" t="s">
        <v>147</v>
      </c>
      <c r="P1261" s="39">
        <v>51.9</v>
      </c>
      <c r="Q1261" s="34" t="s">
        <v>147</v>
      </c>
      <c r="R1261" s="39">
        <v>10.5</v>
      </c>
      <c r="S1261" s="34" t="s">
        <v>138</v>
      </c>
      <c r="T1261" s="35" t="s">
        <v>148</v>
      </c>
      <c r="U1261" s="35" t="s">
        <v>985</v>
      </c>
    </row>
    <row r="1262" spans="2:21" ht="12" customHeight="1">
      <c r="B1262" s="35" t="s">
        <v>3750</v>
      </c>
      <c r="C1262" s="34" t="s">
        <v>3696</v>
      </c>
      <c r="D1262" s="35" t="s">
        <v>3751</v>
      </c>
      <c r="E1262" s="35" t="s">
        <v>3752</v>
      </c>
      <c r="F1262" s="34" t="s">
        <v>135</v>
      </c>
      <c r="G1262" s="34" t="s">
        <v>194</v>
      </c>
      <c r="H1262" s="35" t="s">
        <v>195</v>
      </c>
      <c r="I1262" s="37">
        <v>2.10806</v>
      </c>
      <c r="J1262" s="34"/>
      <c r="K1262" s="39"/>
      <c r="L1262" s="39"/>
      <c r="M1262" s="34"/>
      <c r="N1262" s="39"/>
      <c r="O1262" s="34"/>
      <c r="P1262" s="39"/>
      <c r="Q1262" s="34"/>
      <c r="R1262" s="34">
        <v>0</v>
      </c>
      <c r="S1262" s="34" t="s">
        <v>223</v>
      </c>
      <c r="T1262" s="35" t="s">
        <v>148</v>
      </c>
      <c r="U1262" s="35" t="s">
        <v>985</v>
      </c>
    </row>
    <row r="1263" spans="2:21" ht="12" customHeight="1">
      <c r="B1263" s="33" t="s">
        <v>3753</v>
      </c>
      <c r="C1263" s="34" t="s">
        <v>3696</v>
      </c>
      <c r="D1263" s="35" t="s">
        <v>3754</v>
      </c>
      <c r="E1263" s="35" t="s">
        <v>3755</v>
      </c>
      <c r="F1263" s="36" t="s">
        <v>135</v>
      </c>
      <c r="G1263" s="34" t="s">
        <v>136</v>
      </c>
      <c r="H1263" s="35" t="s">
        <v>137</v>
      </c>
      <c r="I1263" s="37">
        <v>57.924929577464788</v>
      </c>
      <c r="J1263" s="36" t="s">
        <v>147</v>
      </c>
      <c r="K1263" s="38">
        <v>86.7</v>
      </c>
      <c r="L1263" s="39">
        <v>7.4</v>
      </c>
      <c r="M1263" s="34" t="s">
        <v>139</v>
      </c>
      <c r="N1263" s="39">
        <v>19.2</v>
      </c>
      <c r="O1263" s="34" t="s">
        <v>147</v>
      </c>
      <c r="P1263" s="39">
        <v>53.3</v>
      </c>
      <c r="Q1263" s="34" t="s">
        <v>147</v>
      </c>
      <c r="R1263" s="39">
        <v>6.8</v>
      </c>
      <c r="S1263" s="34" t="s">
        <v>138</v>
      </c>
      <c r="T1263" s="35" t="s">
        <v>170</v>
      </c>
      <c r="U1263" s="35" t="s">
        <v>142</v>
      </c>
    </row>
    <row r="1264" spans="2:21" ht="12" customHeight="1">
      <c r="B1264" s="33" t="s">
        <v>3756</v>
      </c>
      <c r="C1264" s="34" t="s">
        <v>3696</v>
      </c>
      <c r="D1264" s="35" t="s">
        <v>3757</v>
      </c>
      <c r="E1264" s="35" t="s">
        <v>3758</v>
      </c>
      <c r="F1264" s="36" t="s">
        <v>135</v>
      </c>
      <c r="G1264" s="34" t="s">
        <v>136</v>
      </c>
      <c r="H1264" s="35" t="s">
        <v>137</v>
      </c>
      <c r="I1264" s="37">
        <v>39.173507853403144</v>
      </c>
      <c r="J1264" s="36" t="s">
        <v>147</v>
      </c>
      <c r="K1264" s="38">
        <v>92.5</v>
      </c>
      <c r="L1264" s="39">
        <v>11.5</v>
      </c>
      <c r="M1264" s="34" t="s">
        <v>147</v>
      </c>
      <c r="N1264" s="39">
        <v>22</v>
      </c>
      <c r="O1264" s="34" t="s">
        <v>147</v>
      </c>
      <c r="P1264" s="39">
        <v>56</v>
      </c>
      <c r="Q1264" s="34" t="s">
        <v>147</v>
      </c>
      <c r="R1264" s="39">
        <v>3</v>
      </c>
      <c r="S1264" s="34" t="s">
        <v>147</v>
      </c>
      <c r="T1264" s="35" t="s">
        <v>148</v>
      </c>
      <c r="U1264" s="35" t="s">
        <v>142</v>
      </c>
    </row>
    <row r="1265" spans="2:21" ht="12" customHeight="1">
      <c r="B1265" s="33" t="s">
        <v>3759</v>
      </c>
      <c r="C1265" s="34" t="s">
        <v>3696</v>
      </c>
      <c r="D1265" s="35" t="s">
        <v>3760</v>
      </c>
      <c r="E1265" s="35" t="s">
        <v>3761</v>
      </c>
      <c r="F1265" s="36" t="s">
        <v>135</v>
      </c>
      <c r="G1265" s="34" t="s">
        <v>136</v>
      </c>
      <c r="H1265" s="35" t="s">
        <v>137</v>
      </c>
      <c r="I1265" s="37">
        <v>22.9</v>
      </c>
      <c r="J1265" s="36" t="s">
        <v>147</v>
      </c>
      <c r="K1265" s="38">
        <v>75.3</v>
      </c>
      <c r="L1265" s="39">
        <v>5.0999999999999996</v>
      </c>
      <c r="M1265" s="34" t="s">
        <v>140</v>
      </c>
      <c r="N1265" s="39">
        <v>11.7</v>
      </c>
      <c r="O1265" s="34" t="s">
        <v>139</v>
      </c>
      <c r="P1265" s="39">
        <v>55.5</v>
      </c>
      <c r="Q1265" s="34" t="s">
        <v>147</v>
      </c>
      <c r="R1265" s="39">
        <v>3</v>
      </c>
      <c r="S1265" s="34" t="s">
        <v>138</v>
      </c>
      <c r="T1265" s="35" t="s">
        <v>148</v>
      </c>
      <c r="U1265" s="35" t="s">
        <v>142</v>
      </c>
    </row>
    <row r="1266" spans="2:21" ht="12" customHeight="1">
      <c r="B1266" s="33" t="s">
        <v>3762</v>
      </c>
      <c r="C1266" s="34" t="s">
        <v>3696</v>
      </c>
      <c r="D1266" s="35" t="s">
        <v>3763</v>
      </c>
      <c r="E1266" s="35" t="s">
        <v>3764</v>
      </c>
      <c r="F1266" s="36" t="s">
        <v>135</v>
      </c>
      <c r="G1266" s="34" t="s">
        <v>136</v>
      </c>
      <c r="H1266" s="35" t="s">
        <v>137</v>
      </c>
      <c r="I1266" s="37">
        <v>31.114340836012861</v>
      </c>
      <c r="J1266" s="36" t="s">
        <v>147</v>
      </c>
      <c r="K1266" s="38">
        <v>85.1</v>
      </c>
      <c r="L1266" s="39">
        <v>11.7</v>
      </c>
      <c r="M1266" s="34" t="s">
        <v>147</v>
      </c>
      <c r="N1266" s="39">
        <v>20.5</v>
      </c>
      <c r="O1266" s="34" t="s">
        <v>147</v>
      </c>
      <c r="P1266" s="39">
        <v>51.4</v>
      </c>
      <c r="Q1266" s="34" t="s">
        <v>147</v>
      </c>
      <c r="R1266" s="39">
        <v>1.5</v>
      </c>
      <c r="S1266" s="34" t="s">
        <v>147</v>
      </c>
      <c r="T1266" s="35" t="s">
        <v>148</v>
      </c>
      <c r="U1266" s="35" t="s">
        <v>142</v>
      </c>
    </row>
    <row r="1267" spans="2:21" ht="12" customHeight="1">
      <c r="B1267" s="33" t="s">
        <v>3765</v>
      </c>
      <c r="C1267" s="34" t="s">
        <v>3696</v>
      </c>
      <c r="D1267" s="35" t="s">
        <v>3766</v>
      </c>
      <c r="E1267" s="35" t="s">
        <v>3767</v>
      </c>
      <c r="F1267" s="36" t="s">
        <v>135</v>
      </c>
      <c r="G1267" s="34" t="s">
        <v>136</v>
      </c>
      <c r="H1267" s="35" t="s">
        <v>192</v>
      </c>
      <c r="I1267" s="37">
        <v>3.5711441307578045</v>
      </c>
      <c r="J1267" s="36" t="s">
        <v>138</v>
      </c>
      <c r="K1267" s="38">
        <v>66.2</v>
      </c>
      <c r="L1267" s="39">
        <v>5.3</v>
      </c>
      <c r="M1267" s="34" t="s">
        <v>140</v>
      </c>
      <c r="N1267" s="39">
        <v>19.2</v>
      </c>
      <c r="O1267" s="34" t="s">
        <v>147</v>
      </c>
      <c r="P1267" s="39">
        <v>37.9</v>
      </c>
      <c r="Q1267" s="34" t="s">
        <v>138</v>
      </c>
      <c r="R1267" s="39">
        <v>3.8</v>
      </c>
      <c r="S1267" s="34" t="s">
        <v>147</v>
      </c>
      <c r="T1267" s="35" t="s">
        <v>170</v>
      </c>
      <c r="U1267" s="35" t="s">
        <v>142</v>
      </c>
    </row>
    <row r="1268" spans="2:21" ht="12" customHeight="1">
      <c r="B1268" s="35" t="s">
        <v>3765</v>
      </c>
      <c r="C1268" s="34" t="s">
        <v>3696</v>
      </c>
      <c r="D1268" s="35" t="s">
        <v>3766</v>
      </c>
      <c r="E1268" s="35" t="s">
        <v>3767</v>
      </c>
      <c r="F1268" s="34" t="s">
        <v>135</v>
      </c>
      <c r="G1268" s="34" t="s">
        <v>194</v>
      </c>
      <c r="H1268" s="35" t="s">
        <v>195</v>
      </c>
      <c r="I1268" s="37">
        <v>2.6452420000000001</v>
      </c>
      <c r="J1268" s="34"/>
      <c r="K1268" s="39"/>
      <c r="L1268" s="39"/>
      <c r="M1268" s="34"/>
      <c r="N1268" s="39"/>
      <c r="O1268" s="34"/>
      <c r="P1268" s="39"/>
      <c r="Q1268" s="34"/>
      <c r="R1268" s="34">
        <v>0</v>
      </c>
      <c r="S1268" s="34" t="s">
        <v>223</v>
      </c>
      <c r="T1268" s="35" t="s">
        <v>170</v>
      </c>
      <c r="U1268" s="35" t="s">
        <v>142</v>
      </c>
    </row>
    <row r="1269" spans="2:21" ht="12" customHeight="1">
      <c r="B1269" s="33" t="s">
        <v>3768</v>
      </c>
      <c r="C1269" s="34" t="s">
        <v>3696</v>
      </c>
      <c r="D1269" s="35" t="s">
        <v>3769</v>
      </c>
      <c r="E1269" s="35" t="s">
        <v>3770</v>
      </c>
      <c r="F1269" s="36" t="s">
        <v>135</v>
      </c>
      <c r="G1269" s="34" t="s">
        <v>136</v>
      </c>
      <c r="H1269" s="35" t="s">
        <v>137</v>
      </c>
      <c r="I1269" s="37">
        <v>13.218221906116643</v>
      </c>
      <c r="J1269" s="36" t="s">
        <v>147</v>
      </c>
      <c r="K1269" s="38">
        <v>75.099999999999994</v>
      </c>
      <c r="L1269" s="39">
        <v>10</v>
      </c>
      <c r="M1269" s="34" t="s">
        <v>138</v>
      </c>
      <c r="N1269" s="39">
        <v>21.9</v>
      </c>
      <c r="O1269" s="34" t="s">
        <v>147</v>
      </c>
      <c r="P1269" s="39">
        <v>43.2</v>
      </c>
      <c r="Q1269" s="34" t="s">
        <v>147</v>
      </c>
      <c r="R1269" s="39">
        <v>0</v>
      </c>
      <c r="S1269" s="34" t="s">
        <v>147</v>
      </c>
      <c r="T1269" s="35" t="s">
        <v>148</v>
      </c>
      <c r="U1269" s="35" t="s">
        <v>142</v>
      </c>
    </row>
    <row r="1270" spans="2:21" ht="12" customHeight="1">
      <c r="B1270" s="33" t="s">
        <v>3771</v>
      </c>
      <c r="C1270" s="34" t="s">
        <v>3696</v>
      </c>
      <c r="D1270" s="35" t="s">
        <v>3772</v>
      </c>
      <c r="E1270" s="35" t="s">
        <v>3773</v>
      </c>
      <c r="F1270" s="36" t="s">
        <v>135</v>
      </c>
      <c r="G1270" s="34" t="s">
        <v>136</v>
      </c>
      <c r="H1270" s="35" t="s">
        <v>137</v>
      </c>
      <c r="I1270" s="37">
        <v>41.85672025723472</v>
      </c>
      <c r="J1270" s="36" t="s">
        <v>147</v>
      </c>
      <c r="K1270" s="38">
        <v>72.599999999999994</v>
      </c>
      <c r="L1270" s="39">
        <v>4</v>
      </c>
      <c r="M1270" s="34" t="s">
        <v>159</v>
      </c>
      <c r="N1270" s="39">
        <v>14.1</v>
      </c>
      <c r="O1270" s="34" t="s">
        <v>138</v>
      </c>
      <c r="P1270" s="39">
        <v>48.5</v>
      </c>
      <c r="Q1270" s="34" t="s">
        <v>147</v>
      </c>
      <c r="R1270" s="39">
        <v>6</v>
      </c>
      <c r="S1270" s="34" t="s">
        <v>138</v>
      </c>
      <c r="T1270" s="35" t="s">
        <v>148</v>
      </c>
      <c r="U1270" s="35" t="s">
        <v>142</v>
      </c>
    </row>
    <row r="1271" spans="2:21" ht="12" customHeight="1">
      <c r="B1271" s="33" t="s">
        <v>3774</v>
      </c>
      <c r="C1271" s="34" t="s">
        <v>3696</v>
      </c>
      <c r="D1271" s="35" t="s">
        <v>3775</v>
      </c>
      <c r="E1271" s="35" t="s">
        <v>3776</v>
      </c>
      <c r="F1271" s="36" t="s">
        <v>135</v>
      </c>
      <c r="G1271" s="34" t="s">
        <v>136</v>
      </c>
      <c r="H1271" s="35" t="s">
        <v>192</v>
      </c>
      <c r="I1271" s="37">
        <v>3.2659545923632596</v>
      </c>
      <c r="J1271" s="36" t="s">
        <v>138</v>
      </c>
      <c r="K1271" s="38">
        <v>66.099999999999994</v>
      </c>
      <c r="L1271" s="39">
        <v>9.3000000000000007</v>
      </c>
      <c r="M1271" s="34" t="s">
        <v>138</v>
      </c>
      <c r="N1271" s="39">
        <v>19.100000000000001</v>
      </c>
      <c r="O1271" s="34" t="s">
        <v>147</v>
      </c>
      <c r="P1271" s="39">
        <v>29.4</v>
      </c>
      <c r="Q1271" s="34" t="s">
        <v>139</v>
      </c>
      <c r="R1271" s="39">
        <v>8.3000000000000007</v>
      </c>
      <c r="S1271" s="34" t="s">
        <v>138</v>
      </c>
      <c r="T1271" s="35" t="s">
        <v>148</v>
      </c>
      <c r="U1271" s="35" t="s">
        <v>142</v>
      </c>
    </row>
    <row r="1272" spans="2:21" ht="12" customHeight="1">
      <c r="B1272" s="33" t="s">
        <v>3777</v>
      </c>
      <c r="C1272" s="34" t="s">
        <v>3696</v>
      </c>
      <c r="D1272" s="35" t="s">
        <v>3778</v>
      </c>
      <c r="E1272" s="35" t="s">
        <v>3779</v>
      </c>
      <c r="F1272" s="36" t="s">
        <v>135</v>
      </c>
      <c r="G1272" s="34" t="s">
        <v>136</v>
      </c>
      <c r="H1272" s="35" t="s">
        <v>137</v>
      </c>
      <c r="I1272" s="37">
        <v>37.770361990950221</v>
      </c>
      <c r="J1272" s="36" t="s">
        <v>147</v>
      </c>
      <c r="K1272" s="38">
        <v>87</v>
      </c>
      <c r="L1272" s="39">
        <v>7.5</v>
      </c>
      <c r="M1272" s="34" t="s">
        <v>139</v>
      </c>
      <c r="N1272" s="39">
        <v>10.5</v>
      </c>
      <c r="O1272" s="34" t="s">
        <v>140</v>
      </c>
      <c r="P1272" s="39">
        <v>60</v>
      </c>
      <c r="Q1272" s="34" t="s">
        <v>147</v>
      </c>
      <c r="R1272" s="39">
        <v>9</v>
      </c>
      <c r="S1272" s="34" t="s">
        <v>138</v>
      </c>
      <c r="T1272" s="35" t="s">
        <v>148</v>
      </c>
      <c r="U1272" s="35" t="s">
        <v>142</v>
      </c>
    </row>
    <row r="1273" spans="2:21" ht="12" customHeight="1">
      <c r="B1273" s="33" t="s">
        <v>3780</v>
      </c>
      <c r="C1273" s="34" t="s">
        <v>3696</v>
      </c>
      <c r="D1273" s="35" t="s">
        <v>3781</v>
      </c>
      <c r="E1273" s="35" t="s">
        <v>3782</v>
      </c>
      <c r="F1273" s="36" t="s">
        <v>627</v>
      </c>
      <c r="G1273" s="34" t="s">
        <v>136</v>
      </c>
      <c r="H1273" s="35" t="s">
        <v>192</v>
      </c>
      <c r="I1273" s="37">
        <v>3.4708333333333328</v>
      </c>
      <c r="J1273" s="36" t="s">
        <v>147</v>
      </c>
      <c r="K1273" s="38">
        <v>86.4</v>
      </c>
      <c r="L1273" s="39">
        <v>12.1</v>
      </c>
      <c r="M1273" s="34" t="s">
        <v>147</v>
      </c>
      <c r="N1273" s="39">
        <v>23.3</v>
      </c>
      <c r="O1273" s="34" t="s">
        <v>147</v>
      </c>
      <c r="P1273" s="39">
        <v>48.7</v>
      </c>
      <c r="Q1273" s="34" t="s">
        <v>147</v>
      </c>
      <c r="R1273" s="39">
        <v>2.2999999999999998</v>
      </c>
      <c r="S1273" s="34" t="s">
        <v>147</v>
      </c>
      <c r="T1273" s="35" t="s">
        <v>170</v>
      </c>
      <c r="U1273" s="35" t="s">
        <v>142</v>
      </c>
    </row>
    <row r="1274" spans="2:21" ht="12" customHeight="1">
      <c r="B1274" s="35" t="s">
        <v>3783</v>
      </c>
      <c r="C1274" s="34" t="s">
        <v>3696</v>
      </c>
      <c r="D1274" s="35" t="s">
        <v>3784</v>
      </c>
      <c r="E1274" s="35" t="s">
        <v>3785</v>
      </c>
      <c r="F1274" s="34" t="s">
        <v>146</v>
      </c>
      <c r="G1274" s="34" t="s">
        <v>194</v>
      </c>
      <c r="H1274" s="35" t="s">
        <v>195</v>
      </c>
      <c r="I1274" s="37">
        <v>2.7190300000000001</v>
      </c>
      <c r="J1274" s="34"/>
      <c r="K1274" s="39"/>
      <c r="L1274" s="39"/>
      <c r="M1274" s="34"/>
      <c r="N1274" s="39"/>
      <c r="O1274" s="34"/>
      <c r="P1274" s="39"/>
      <c r="Q1274" s="34"/>
      <c r="R1274" s="34">
        <v>2</v>
      </c>
      <c r="S1274" s="34"/>
      <c r="T1274" s="35" t="s">
        <v>223</v>
      </c>
      <c r="U1274" s="35" t="s">
        <v>392</v>
      </c>
    </row>
    <row r="1275" spans="2:21" ht="12" customHeight="1">
      <c r="B1275" s="35" t="s">
        <v>3786</v>
      </c>
      <c r="C1275" s="34" t="s">
        <v>3696</v>
      </c>
      <c r="D1275" s="35" t="s">
        <v>3787</v>
      </c>
      <c r="E1275" s="35" t="s">
        <v>3788</v>
      </c>
      <c r="F1275" s="34" t="s">
        <v>135</v>
      </c>
      <c r="G1275" s="34" t="s">
        <v>194</v>
      </c>
      <c r="H1275" s="35" t="s">
        <v>195</v>
      </c>
      <c r="I1275" s="37">
        <v>2.8282349999999998</v>
      </c>
      <c r="J1275" s="34" t="s">
        <v>147</v>
      </c>
      <c r="K1275" s="39">
        <v>72.599999999999994</v>
      </c>
      <c r="L1275" s="39">
        <v>7.6</v>
      </c>
      <c r="M1275" s="34" t="s">
        <v>139</v>
      </c>
      <c r="N1275" s="39">
        <v>13.6</v>
      </c>
      <c r="O1275" s="34" t="s">
        <v>138</v>
      </c>
      <c r="P1275" s="39">
        <v>39.4</v>
      </c>
      <c r="Q1275" s="34" t="s">
        <v>138</v>
      </c>
      <c r="R1275" s="34">
        <v>12</v>
      </c>
      <c r="S1275" s="34" t="s">
        <v>138</v>
      </c>
      <c r="T1275" s="35" t="s">
        <v>141</v>
      </c>
      <c r="U1275" s="35" t="s">
        <v>467</v>
      </c>
    </row>
    <row r="1276" spans="2:21" ht="12" customHeight="1">
      <c r="B1276" s="35" t="s">
        <v>3789</v>
      </c>
      <c r="C1276" s="34" t="s">
        <v>3696</v>
      </c>
      <c r="D1276" s="35" t="s">
        <v>3790</v>
      </c>
      <c r="E1276" s="35" t="s">
        <v>3791</v>
      </c>
      <c r="F1276" s="34" t="s">
        <v>135</v>
      </c>
      <c r="G1276" s="34" t="s">
        <v>194</v>
      </c>
      <c r="H1276" s="35" t="s">
        <v>195</v>
      </c>
      <c r="I1276" s="37">
        <v>2.2237490000000002</v>
      </c>
      <c r="J1276" s="34" t="s">
        <v>140</v>
      </c>
      <c r="K1276" s="39">
        <v>41.7</v>
      </c>
      <c r="L1276" s="39">
        <v>7.8</v>
      </c>
      <c r="M1276" s="34" t="s">
        <v>139</v>
      </c>
      <c r="N1276" s="39">
        <v>9.6</v>
      </c>
      <c r="O1276" s="34" t="s">
        <v>140</v>
      </c>
      <c r="P1276" s="39">
        <v>24.3</v>
      </c>
      <c r="Q1276" s="34" t="s">
        <v>140</v>
      </c>
      <c r="R1276" s="34">
        <v>0</v>
      </c>
      <c r="S1276" s="34" t="s">
        <v>139</v>
      </c>
      <c r="T1276" s="35" t="s">
        <v>141</v>
      </c>
      <c r="U1276" s="35" t="s">
        <v>235</v>
      </c>
    </row>
    <row r="1277" spans="2:21" ht="12" customHeight="1">
      <c r="B1277" s="35" t="s">
        <v>3792</v>
      </c>
      <c r="C1277" s="34" t="s">
        <v>3696</v>
      </c>
      <c r="D1277" s="35" t="s">
        <v>3793</v>
      </c>
      <c r="E1277" s="35" t="s">
        <v>3794</v>
      </c>
      <c r="F1277" s="34" t="s">
        <v>184</v>
      </c>
      <c r="G1277" s="34" t="s">
        <v>194</v>
      </c>
      <c r="H1277" s="35" t="s">
        <v>195</v>
      </c>
      <c r="I1277" s="37">
        <v>2.415781</v>
      </c>
      <c r="J1277" s="34" t="s">
        <v>138</v>
      </c>
      <c r="K1277" s="39">
        <v>61.8</v>
      </c>
      <c r="L1277" s="39">
        <v>12</v>
      </c>
      <c r="M1277" s="34" t="s">
        <v>147</v>
      </c>
      <c r="N1277" s="39">
        <v>11</v>
      </c>
      <c r="O1277" s="34" t="s">
        <v>139</v>
      </c>
      <c r="P1277" s="39">
        <v>32.799999999999997</v>
      </c>
      <c r="Q1277" s="34" t="s">
        <v>138</v>
      </c>
      <c r="R1277" s="34">
        <v>6</v>
      </c>
      <c r="S1277" s="34" t="s">
        <v>138</v>
      </c>
      <c r="T1277" s="35" t="s">
        <v>148</v>
      </c>
      <c r="U1277" s="35" t="s">
        <v>864</v>
      </c>
    </row>
    <row r="1278" spans="2:21" ht="12" customHeight="1">
      <c r="B1278" s="35" t="s">
        <v>3795</v>
      </c>
      <c r="C1278" s="34" t="s">
        <v>3696</v>
      </c>
      <c r="D1278" s="35" t="s">
        <v>3796</v>
      </c>
      <c r="E1278" s="35" t="s">
        <v>3797</v>
      </c>
      <c r="F1278" s="34" t="s">
        <v>135</v>
      </c>
      <c r="G1278" s="34" t="s">
        <v>194</v>
      </c>
      <c r="H1278" s="35" t="s">
        <v>195</v>
      </c>
      <c r="I1278" s="37">
        <v>3.0042230000000001</v>
      </c>
      <c r="J1278" s="34" t="s">
        <v>138</v>
      </c>
      <c r="K1278" s="39">
        <v>69.099999999999994</v>
      </c>
      <c r="L1278" s="39">
        <v>8.6</v>
      </c>
      <c r="M1278" s="34" t="s">
        <v>138</v>
      </c>
      <c r="N1278" s="39">
        <v>18.100000000000001</v>
      </c>
      <c r="O1278" s="34" t="s">
        <v>147</v>
      </c>
      <c r="P1278" s="39">
        <v>36.4</v>
      </c>
      <c r="Q1278" s="34" t="s">
        <v>138</v>
      </c>
      <c r="R1278" s="34">
        <v>6</v>
      </c>
      <c r="S1278" s="34" t="s">
        <v>138</v>
      </c>
      <c r="T1278" s="35" t="s">
        <v>148</v>
      </c>
      <c r="U1278" s="35" t="s">
        <v>142</v>
      </c>
    </row>
    <row r="1279" spans="2:21" ht="12" customHeight="1">
      <c r="B1279" s="33" t="s">
        <v>3798</v>
      </c>
      <c r="C1279" s="34" t="s">
        <v>3696</v>
      </c>
      <c r="D1279" s="35" t="s">
        <v>3799</v>
      </c>
      <c r="E1279" s="35" t="s">
        <v>3800</v>
      </c>
      <c r="F1279" s="36" t="s">
        <v>602</v>
      </c>
      <c r="G1279" s="34" t="s">
        <v>136</v>
      </c>
      <c r="H1279" s="35" t="s">
        <v>192</v>
      </c>
      <c r="I1279" s="37">
        <v>3.8734857142857142</v>
      </c>
      <c r="J1279" s="36" t="s">
        <v>138</v>
      </c>
      <c r="K1279" s="38">
        <v>65.099999999999994</v>
      </c>
      <c r="L1279" s="39">
        <v>8.5</v>
      </c>
      <c r="M1279" s="34" t="s">
        <v>138</v>
      </c>
      <c r="N1279" s="39">
        <v>21.4</v>
      </c>
      <c r="O1279" s="34" t="s">
        <v>147</v>
      </c>
      <c r="P1279" s="39">
        <v>35.200000000000003</v>
      </c>
      <c r="Q1279" s="34" t="s">
        <v>138</v>
      </c>
      <c r="R1279" s="39">
        <v>0</v>
      </c>
      <c r="S1279" s="34" t="s">
        <v>138</v>
      </c>
      <c r="T1279" s="35" t="s">
        <v>170</v>
      </c>
      <c r="U1279" s="35" t="s">
        <v>142</v>
      </c>
    </row>
    <row r="1280" spans="2:21" ht="12" customHeight="1">
      <c r="B1280" s="35" t="s">
        <v>3798</v>
      </c>
      <c r="C1280" s="34" t="s">
        <v>3696</v>
      </c>
      <c r="D1280" s="35" t="s">
        <v>3799</v>
      </c>
      <c r="E1280" s="35" t="s">
        <v>3800</v>
      </c>
      <c r="F1280" s="34" t="s">
        <v>602</v>
      </c>
      <c r="G1280" s="34" t="s">
        <v>194</v>
      </c>
      <c r="H1280" s="35" t="s">
        <v>195</v>
      </c>
      <c r="I1280" s="37">
        <v>3.516073</v>
      </c>
      <c r="J1280" s="34" t="s">
        <v>147</v>
      </c>
      <c r="K1280" s="39">
        <v>71.5</v>
      </c>
      <c r="L1280" s="39">
        <v>7.9</v>
      </c>
      <c r="M1280" s="34" t="s">
        <v>139</v>
      </c>
      <c r="N1280" s="39">
        <v>18.7</v>
      </c>
      <c r="O1280" s="34" t="s">
        <v>147</v>
      </c>
      <c r="P1280" s="39">
        <v>44.9</v>
      </c>
      <c r="Q1280" s="34" t="s">
        <v>147</v>
      </c>
      <c r="R1280" s="34">
        <v>0</v>
      </c>
      <c r="S1280" s="34" t="s">
        <v>147</v>
      </c>
      <c r="T1280" s="35" t="s">
        <v>170</v>
      </c>
      <c r="U1280" s="35" t="s">
        <v>142</v>
      </c>
    </row>
    <row r="1281" spans="2:21" ht="12" customHeight="1">
      <c r="B1281" s="35" t="s">
        <v>3801</v>
      </c>
      <c r="C1281" s="34" t="s">
        <v>3696</v>
      </c>
      <c r="D1281" s="35" t="s">
        <v>3802</v>
      </c>
      <c r="E1281" s="35" t="s">
        <v>3803</v>
      </c>
      <c r="F1281" s="34" t="s">
        <v>135</v>
      </c>
      <c r="G1281" s="34" t="s">
        <v>194</v>
      </c>
      <c r="H1281" s="35" t="s">
        <v>195</v>
      </c>
      <c r="I1281" s="37">
        <v>3.9017840000000001</v>
      </c>
      <c r="J1281" s="34" t="s">
        <v>147</v>
      </c>
      <c r="K1281" s="39">
        <v>80.400000000000006</v>
      </c>
      <c r="L1281" s="39">
        <v>10.9</v>
      </c>
      <c r="M1281" s="34" t="s">
        <v>147</v>
      </c>
      <c r="N1281" s="39">
        <v>22.2</v>
      </c>
      <c r="O1281" s="34" t="s">
        <v>147</v>
      </c>
      <c r="P1281" s="39">
        <v>47.3</v>
      </c>
      <c r="Q1281" s="34" t="s">
        <v>147</v>
      </c>
      <c r="R1281" s="34">
        <v>0</v>
      </c>
      <c r="S1281" s="34" t="s">
        <v>147</v>
      </c>
      <c r="T1281" s="35" t="s">
        <v>170</v>
      </c>
      <c r="U1281" s="35" t="s">
        <v>142</v>
      </c>
    </row>
    <row r="1282" spans="2:21" ht="12" customHeight="1">
      <c r="B1282" s="35" t="s">
        <v>3804</v>
      </c>
      <c r="C1282" s="34" t="s">
        <v>3696</v>
      </c>
      <c r="D1282" s="35" t="s">
        <v>3805</v>
      </c>
      <c r="E1282" s="35" t="s">
        <v>3806</v>
      </c>
      <c r="F1282" s="34" t="s">
        <v>135</v>
      </c>
      <c r="G1282" s="34" t="s">
        <v>194</v>
      </c>
      <c r="H1282" s="35" t="s">
        <v>195</v>
      </c>
      <c r="I1282" s="37">
        <v>2.61334</v>
      </c>
      <c r="J1282" s="34" t="s">
        <v>139</v>
      </c>
      <c r="K1282" s="39">
        <v>50.7</v>
      </c>
      <c r="L1282" s="39">
        <v>6.9</v>
      </c>
      <c r="M1282" s="34" t="s">
        <v>139</v>
      </c>
      <c r="N1282" s="39">
        <v>13.9</v>
      </c>
      <c r="O1282" s="34" t="s">
        <v>138</v>
      </c>
      <c r="P1282" s="39">
        <v>28.9</v>
      </c>
      <c r="Q1282" s="34" t="s">
        <v>139</v>
      </c>
      <c r="R1282" s="34">
        <v>1</v>
      </c>
      <c r="S1282" s="34" t="s">
        <v>139</v>
      </c>
      <c r="T1282" s="35" t="s">
        <v>141</v>
      </c>
      <c r="U1282" s="35" t="s">
        <v>142</v>
      </c>
    </row>
    <row r="1283" spans="2:21" ht="12" customHeight="1">
      <c r="B1283" s="33" t="s">
        <v>3807</v>
      </c>
      <c r="C1283" s="34" t="s">
        <v>3696</v>
      </c>
      <c r="D1283" s="35" t="s">
        <v>3808</v>
      </c>
      <c r="E1283" s="35" t="s">
        <v>3809</v>
      </c>
      <c r="F1283" s="36" t="s">
        <v>184</v>
      </c>
      <c r="G1283" s="34" t="s">
        <v>136</v>
      </c>
      <c r="H1283" s="35" t="s">
        <v>192</v>
      </c>
      <c r="I1283" s="37">
        <v>3.4167307692307682</v>
      </c>
      <c r="J1283" s="36" t="s">
        <v>147</v>
      </c>
      <c r="K1283" s="38">
        <v>74.3</v>
      </c>
      <c r="L1283" s="39">
        <v>9.8000000000000007</v>
      </c>
      <c r="M1283" s="34" t="s">
        <v>138</v>
      </c>
      <c r="N1283" s="39">
        <v>23.2</v>
      </c>
      <c r="O1283" s="34" t="s">
        <v>147</v>
      </c>
      <c r="P1283" s="39">
        <v>41.3</v>
      </c>
      <c r="Q1283" s="34" t="s">
        <v>147</v>
      </c>
      <c r="R1283" s="39">
        <v>0</v>
      </c>
      <c r="S1283" s="34" t="s">
        <v>139</v>
      </c>
      <c r="T1283" s="35" t="s">
        <v>141</v>
      </c>
      <c r="U1283" s="35" t="s">
        <v>142</v>
      </c>
    </row>
    <row r="1284" spans="2:21" ht="12" customHeight="1">
      <c r="B1284" s="35" t="s">
        <v>3807</v>
      </c>
      <c r="C1284" s="34" t="s">
        <v>3696</v>
      </c>
      <c r="D1284" s="35" t="s">
        <v>3808</v>
      </c>
      <c r="E1284" s="35" t="s">
        <v>3809</v>
      </c>
      <c r="F1284" s="34" t="s">
        <v>184</v>
      </c>
      <c r="G1284" s="34" t="s">
        <v>194</v>
      </c>
      <c r="H1284" s="35" t="s">
        <v>195</v>
      </c>
      <c r="I1284" s="37">
        <v>2.7632310000000002</v>
      </c>
      <c r="J1284" s="34"/>
      <c r="K1284" s="39"/>
      <c r="L1284" s="39"/>
      <c r="M1284" s="34"/>
      <c r="N1284" s="39"/>
      <c r="O1284" s="34"/>
      <c r="P1284" s="39"/>
      <c r="Q1284" s="34"/>
      <c r="R1284" s="34">
        <v>0</v>
      </c>
      <c r="S1284" s="34" t="s">
        <v>223</v>
      </c>
      <c r="T1284" s="35" t="s">
        <v>141</v>
      </c>
      <c r="U1284" s="35" t="s">
        <v>142</v>
      </c>
    </row>
    <row r="1285" spans="2:21" ht="12" customHeight="1">
      <c r="B1285" s="33" t="s">
        <v>3810</v>
      </c>
      <c r="C1285" s="34" t="s">
        <v>3811</v>
      </c>
      <c r="D1285" s="35" t="s">
        <v>3812</v>
      </c>
      <c r="E1285" s="35" t="s">
        <v>3813</v>
      </c>
      <c r="F1285" s="36" t="s">
        <v>191</v>
      </c>
      <c r="G1285" s="34" t="s">
        <v>136</v>
      </c>
      <c r="H1285" s="35" t="s">
        <v>137</v>
      </c>
      <c r="I1285" s="37">
        <v>50.359751693002252</v>
      </c>
      <c r="J1285" s="36" t="s">
        <v>147</v>
      </c>
      <c r="K1285" s="38">
        <v>79.400000000000006</v>
      </c>
      <c r="L1285" s="39">
        <v>6.5</v>
      </c>
      <c r="M1285" s="34" t="s">
        <v>139</v>
      </c>
      <c r="N1285" s="39">
        <v>18.3</v>
      </c>
      <c r="O1285" s="34" t="s">
        <v>147</v>
      </c>
      <c r="P1285" s="39">
        <v>51.6</v>
      </c>
      <c r="Q1285" s="34" t="s">
        <v>147</v>
      </c>
      <c r="R1285" s="39">
        <v>3</v>
      </c>
      <c r="S1285" s="34" t="s">
        <v>147</v>
      </c>
      <c r="T1285" s="35" t="s">
        <v>148</v>
      </c>
      <c r="U1285" s="35" t="s">
        <v>142</v>
      </c>
    </row>
    <row r="1286" spans="2:21" ht="12" customHeight="1">
      <c r="B1286" s="33" t="s">
        <v>3814</v>
      </c>
      <c r="C1286" s="34" t="s">
        <v>3811</v>
      </c>
      <c r="D1286" s="35" t="s">
        <v>3815</v>
      </c>
      <c r="E1286" s="35" t="s">
        <v>3816</v>
      </c>
      <c r="F1286" s="36" t="s">
        <v>146</v>
      </c>
      <c r="G1286" s="34" t="s">
        <v>136</v>
      </c>
      <c r="H1286" s="35" t="s">
        <v>137</v>
      </c>
      <c r="I1286" s="37">
        <v>38.24018467220683</v>
      </c>
      <c r="J1286" s="36" t="s">
        <v>147</v>
      </c>
      <c r="K1286" s="38">
        <v>71.7</v>
      </c>
      <c r="L1286" s="39">
        <v>11</v>
      </c>
      <c r="M1286" s="34" t="s">
        <v>147</v>
      </c>
      <c r="N1286" s="39">
        <v>16.5</v>
      </c>
      <c r="O1286" s="34" t="s">
        <v>138</v>
      </c>
      <c r="P1286" s="39">
        <v>38.9</v>
      </c>
      <c r="Q1286" s="34" t="s">
        <v>138</v>
      </c>
      <c r="R1286" s="39">
        <v>5.3</v>
      </c>
      <c r="S1286" s="34" t="s">
        <v>138</v>
      </c>
      <c r="T1286" s="35" t="s">
        <v>148</v>
      </c>
      <c r="U1286" s="35" t="s">
        <v>142</v>
      </c>
    </row>
    <row r="1287" spans="2:21" ht="12" customHeight="1">
      <c r="B1287" s="33" t="s">
        <v>3817</v>
      </c>
      <c r="C1287" s="34" t="s">
        <v>3811</v>
      </c>
      <c r="D1287" s="35" t="s">
        <v>3818</v>
      </c>
      <c r="E1287" s="35" t="s">
        <v>3819</v>
      </c>
      <c r="F1287" s="36" t="s">
        <v>146</v>
      </c>
      <c r="G1287" s="34" t="s">
        <v>136</v>
      </c>
      <c r="H1287" s="35" t="s">
        <v>137</v>
      </c>
      <c r="I1287" s="37">
        <v>57.383277661795411</v>
      </c>
      <c r="J1287" s="36" t="s">
        <v>147</v>
      </c>
      <c r="K1287" s="38">
        <v>77.099999999999994</v>
      </c>
      <c r="L1287" s="39">
        <v>11.6</v>
      </c>
      <c r="M1287" s="34" t="s">
        <v>147</v>
      </c>
      <c r="N1287" s="39">
        <v>22.5</v>
      </c>
      <c r="O1287" s="34" t="s">
        <v>147</v>
      </c>
      <c r="P1287" s="39">
        <v>37.700000000000003</v>
      </c>
      <c r="Q1287" s="34" t="s">
        <v>138</v>
      </c>
      <c r="R1287" s="39">
        <v>5.3</v>
      </c>
      <c r="S1287" s="34" t="s">
        <v>147</v>
      </c>
      <c r="T1287" s="35" t="s">
        <v>148</v>
      </c>
      <c r="U1287" s="35" t="s">
        <v>142</v>
      </c>
    </row>
    <row r="1288" spans="2:21" ht="12" customHeight="1">
      <c r="B1288" s="33" t="s">
        <v>3820</v>
      </c>
      <c r="C1288" s="34" t="s">
        <v>3811</v>
      </c>
      <c r="D1288" s="35" t="s">
        <v>3821</v>
      </c>
      <c r="E1288" s="35" t="s">
        <v>3822</v>
      </c>
      <c r="F1288" s="36" t="s">
        <v>135</v>
      </c>
      <c r="G1288" s="34" t="s">
        <v>136</v>
      </c>
      <c r="H1288" s="35" t="s">
        <v>137</v>
      </c>
      <c r="I1288" s="37">
        <v>48.112000000000002</v>
      </c>
      <c r="J1288" s="36" t="s">
        <v>138</v>
      </c>
      <c r="K1288" s="38">
        <v>66</v>
      </c>
      <c r="L1288" s="39">
        <v>3.7</v>
      </c>
      <c r="M1288" s="34" t="s">
        <v>159</v>
      </c>
      <c r="N1288" s="39">
        <v>14.7</v>
      </c>
      <c r="O1288" s="34" t="s">
        <v>138</v>
      </c>
      <c r="P1288" s="39">
        <v>43.1</v>
      </c>
      <c r="Q1288" s="34" t="s">
        <v>147</v>
      </c>
      <c r="R1288" s="39">
        <v>4.5</v>
      </c>
      <c r="S1288" s="34" t="s">
        <v>138</v>
      </c>
      <c r="T1288" s="35" t="s">
        <v>170</v>
      </c>
      <c r="U1288" s="35" t="s">
        <v>142</v>
      </c>
    </row>
    <row r="1289" spans="2:21" ht="12" customHeight="1">
      <c r="B1289" s="33" t="s">
        <v>3823</v>
      </c>
      <c r="C1289" s="34" t="s">
        <v>3811</v>
      </c>
      <c r="D1289" s="35" t="s">
        <v>3824</v>
      </c>
      <c r="E1289" s="35" t="s">
        <v>3825</v>
      </c>
      <c r="F1289" s="36" t="s">
        <v>135</v>
      </c>
      <c r="G1289" s="34" t="s">
        <v>136</v>
      </c>
      <c r="H1289" s="35" t="s">
        <v>137</v>
      </c>
      <c r="I1289" s="37">
        <v>51.79545454545454</v>
      </c>
      <c r="J1289" s="36" t="s">
        <v>138</v>
      </c>
      <c r="K1289" s="38">
        <v>66</v>
      </c>
      <c r="L1289" s="39">
        <v>10.7</v>
      </c>
      <c r="M1289" s="34" t="s">
        <v>147</v>
      </c>
      <c r="N1289" s="39">
        <v>16.2</v>
      </c>
      <c r="O1289" s="34" t="s">
        <v>138</v>
      </c>
      <c r="P1289" s="39">
        <v>34.6</v>
      </c>
      <c r="Q1289" s="34" t="s">
        <v>138</v>
      </c>
      <c r="R1289" s="39">
        <v>4.5</v>
      </c>
      <c r="S1289" s="34" t="s">
        <v>147</v>
      </c>
      <c r="T1289" s="35" t="s">
        <v>170</v>
      </c>
      <c r="U1289" s="35" t="s">
        <v>142</v>
      </c>
    </row>
    <row r="1290" spans="2:21" ht="12" customHeight="1">
      <c r="B1290" s="33" t="s">
        <v>3826</v>
      </c>
      <c r="C1290" s="34" t="s">
        <v>3811</v>
      </c>
      <c r="D1290" s="35" t="s">
        <v>3827</v>
      </c>
      <c r="E1290" s="35" t="s">
        <v>3828</v>
      </c>
      <c r="F1290" s="36" t="s">
        <v>146</v>
      </c>
      <c r="G1290" s="34" t="s">
        <v>136</v>
      </c>
      <c r="H1290" s="35" t="s">
        <v>137</v>
      </c>
      <c r="I1290" s="37">
        <v>54.888514851485141</v>
      </c>
      <c r="J1290" s="36" t="s">
        <v>147</v>
      </c>
      <c r="K1290" s="38">
        <v>70.3</v>
      </c>
      <c r="L1290" s="39">
        <v>8.3000000000000007</v>
      </c>
      <c r="M1290" s="34" t="s">
        <v>138</v>
      </c>
      <c r="N1290" s="39">
        <v>13.8</v>
      </c>
      <c r="O1290" s="34" t="s">
        <v>138</v>
      </c>
      <c r="P1290" s="39">
        <v>45.2</v>
      </c>
      <c r="Q1290" s="34" t="s">
        <v>147</v>
      </c>
      <c r="R1290" s="39">
        <v>3</v>
      </c>
      <c r="S1290" s="34" t="s">
        <v>139</v>
      </c>
      <c r="T1290" s="35" t="s">
        <v>199</v>
      </c>
      <c r="U1290" s="35" t="s">
        <v>142</v>
      </c>
    </row>
    <row r="1291" spans="2:21" ht="12" customHeight="1">
      <c r="B1291" s="33" t="s">
        <v>3829</v>
      </c>
      <c r="C1291" s="34" t="s">
        <v>3811</v>
      </c>
      <c r="D1291" s="35" t="s">
        <v>3830</v>
      </c>
      <c r="E1291" s="35" t="s">
        <v>3831</v>
      </c>
      <c r="F1291" s="36" t="s">
        <v>146</v>
      </c>
      <c r="G1291" s="34" t="s">
        <v>136</v>
      </c>
      <c r="H1291" s="35" t="s">
        <v>137</v>
      </c>
      <c r="I1291" s="37">
        <v>53.774367816091953</v>
      </c>
      <c r="J1291" s="36" t="s">
        <v>138</v>
      </c>
      <c r="K1291" s="38">
        <v>66.8</v>
      </c>
      <c r="L1291" s="39">
        <v>10.5</v>
      </c>
      <c r="M1291" s="34" t="s">
        <v>147</v>
      </c>
      <c r="N1291" s="39">
        <v>13.1</v>
      </c>
      <c r="O1291" s="34" t="s">
        <v>139</v>
      </c>
      <c r="P1291" s="39">
        <v>40.9</v>
      </c>
      <c r="Q1291" s="34" t="s">
        <v>147</v>
      </c>
      <c r="R1291" s="39">
        <v>2.2999999999999998</v>
      </c>
      <c r="S1291" s="34" t="s">
        <v>147</v>
      </c>
      <c r="T1291" s="35" t="s">
        <v>141</v>
      </c>
      <c r="U1291" s="35" t="s">
        <v>142</v>
      </c>
    </row>
    <row r="1292" spans="2:21" ht="12" customHeight="1">
      <c r="B1292" s="33" t="s">
        <v>3832</v>
      </c>
      <c r="C1292" s="34" t="s">
        <v>3811</v>
      </c>
      <c r="D1292" s="35" t="s">
        <v>3833</v>
      </c>
      <c r="E1292" s="35" t="s">
        <v>3834</v>
      </c>
      <c r="F1292" s="36" t="s">
        <v>146</v>
      </c>
      <c r="G1292" s="34" t="s">
        <v>136</v>
      </c>
      <c r="H1292" s="35" t="s">
        <v>137</v>
      </c>
      <c r="I1292" s="37">
        <v>55.010833333333338</v>
      </c>
      <c r="J1292" s="36" t="s">
        <v>147</v>
      </c>
      <c r="K1292" s="38">
        <v>88.5</v>
      </c>
      <c r="L1292" s="39">
        <v>9.3000000000000007</v>
      </c>
      <c r="M1292" s="34" t="s">
        <v>138</v>
      </c>
      <c r="N1292" s="39">
        <v>18.2</v>
      </c>
      <c r="O1292" s="34" t="s">
        <v>147</v>
      </c>
      <c r="P1292" s="39">
        <v>55.7</v>
      </c>
      <c r="Q1292" s="34" t="s">
        <v>147</v>
      </c>
      <c r="R1292" s="39">
        <v>5.3</v>
      </c>
      <c r="S1292" s="34" t="s">
        <v>147</v>
      </c>
      <c r="T1292" s="35" t="s">
        <v>170</v>
      </c>
      <c r="U1292" s="35" t="s">
        <v>699</v>
      </c>
    </row>
    <row r="1293" spans="2:21" ht="12" customHeight="1">
      <c r="B1293" s="33" t="s">
        <v>3835</v>
      </c>
      <c r="C1293" s="34" t="s">
        <v>3811</v>
      </c>
      <c r="D1293" s="35" t="s">
        <v>3836</v>
      </c>
      <c r="E1293" s="35" t="s">
        <v>3837</v>
      </c>
      <c r="F1293" s="36" t="s">
        <v>602</v>
      </c>
      <c r="G1293" s="34" t="s">
        <v>136</v>
      </c>
      <c r="H1293" s="35" t="s">
        <v>192</v>
      </c>
      <c r="I1293" s="37">
        <v>3.0860296096904447</v>
      </c>
      <c r="J1293" s="36" t="s">
        <v>147</v>
      </c>
      <c r="K1293" s="38">
        <v>73.099999999999994</v>
      </c>
      <c r="L1293" s="39">
        <v>6</v>
      </c>
      <c r="M1293" s="34" t="s">
        <v>140</v>
      </c>
      <c r="N1293" s="39">
        <v>21.9</v>
      </c>
      <c r="O1293" s="34" t="s">
        <v>147</v>
      </c>
      <c r="P1293" s="39">
        <v>42.2</v>
      </c>
      <c r="Q1293" s="34" t="s">
        <v>147</v>
      </c>
      <c r="R1293" s="39">
        <v>3</v>
      </c>
      <c r="S1293" s="34" t="s">
        <v>138</v>
      </c>
      <c r="T1293" s="35" t="s">
        <v>170</v>
      </c>
      <c r="U1293" s="35" t="s">
        <v>142</v>
      </c>
    </row>
    <row r="1294" spans="2:21" ht="12" customHeight="1">
      <c r="B1294" s="33" t="s">
        <v>3838</v>
      </c>
      <c r="C1294" s="34" t="s">
        <v>3811</v>
      </c>
      <c r="D1294" s="35" t="s">
        <v>3839</v>
      </c>
      <c r="E1294" s="35" t="s">
        <v>3840</v>
      </c>
      <c r="F1294" s="36" t="s">
        <v>135</v>
      </c>
      <c r="G1294" s="34" t="s">
        <v>136</v>
      </c>
      <c r="H1294" s="35" t="s">
        <v>137</v>
      </c>
      <c r="I1294" s="37">
        <v>45.476395534290269</v>
      </c>
      <c r="J1294" s="36" t="s">
        <v>147</v>
      </c>
      <c r="K1294" s="38">
        <v>74.8</v>
      </c>
      <c r="L1294" s="39">
        <v>5.2</v>
      </c>
      <c r="M1294" s="34" t="s">
        <v>140</v>
      </c>
      <c r="N1294" s="39">
        <v>16.600000000000001</v>
      </c>
      <c r="O1294" s="34" t="s">
        <v>138</v>
      </c>
      <c r="P1294" s="39">
        <v>42.5</v>
      </c>
      <c r="Q1294" s="34" t="s">
        <v>147</v>
      </c>
      <c r="R1294" s="39">
        <v>10.5</v>
      </c>
      <c r="S1294" s="34" t="s">
        <v>138</v>
      </c>
      <c r="T1294" s="35" t="s">
        <v>148</v>
      </c>
      <c r="U1294" s="35" t="s">
        <v>142</v>
      </c>
    </row>
    <row r="1295" spans="2:21" ht="12" customHeight="1">
      <c r="B1295" s="33" t="s">
        <v>3841</v>
      </c>
      <c r="C1295" s="34" t="s">
        <v>3811</v>
      </c>
      <c r="D1295" s="35" t="s">
        <v>3842</v>
      </c>
      <c r="E1295" s="35" t="s">
        <v>3843</v>
      </c>
      <c r="F1295" s="36" t="s">
        <v>146</v>
      </c>
      <c r="G1295" s="34" t="s">
        <v>136</v>
      </c>
      <c r="H1295" s="35" t="s">
        <v>192</v>
      </c>
      <c r="I1295" s="37">
        <v>3.1925122149837137</v>
      </c>
      <c r="J1295" s="36" t="s">
        <v>138</v>
      </c>
      <c r="K1295" s="38">
        <v>62.8</v>
      </c>
      <c r="L1295" s="39">
        <v>6.4</v>
      </c>
      <c r="M1295" s="34" t="s">
        <v>140</v>
      </c>
      <c r="N1295" s="39">
        <v>18.899999999999999</v>
      </c>
      <c r="O1295" s="34" t="s">
        <v>147</v>
      </c>
      <c r="P1295" s="39">
        <v>33.700000000000003</v>
      </c>
      <c r="Q1295" s="34" t="s">
        <v>138</v>
      </c>
      <c r="R1295" s="39">
        <v>3.8</v>
      </c>
      <c r="S1295" s="34" t="s">
        <v>139</v>
      </c>
      <c r="T1295" s="35" t="s">
        <v>141</v>
      </c>
      <c r="U1295" s="35" t="s">
        <v>142</v>
      </c>
    </row>
    <row r="1296" spans="2:21" ht="12" customHeight="1">
      <c r="B1296" s="33" t="s">
        <v>3844</v>
      </c>
      <c r="C1296" s="34" t="s">
        <v>3811</v>
      </c>
      <c r="D1296" s="35" t="s">
        <v>3845</v>
      </c>
      <c r="E1296" s="35" t="s">
        <v>3846</v>
      </c>
      <c r="F1296" s="36" t="s">
        <v>135</v>
      </c>
      <c r="G1296" s="34" t="s">
        <v>136</v>
      </c>
      <c r="H1296" s="35" t="s">
        <v>155</v>
      </c>
      <c r="I1296" s="37">
        <v>55.489157769869514</v>
      </c>
      <c r="J1296" s="36" t="s">
        <v>147</v>
      </c>
      <c r="K1296" s="38">
        <v>75.599999999999994</v>
      </c>
      <c r="L1296" s="39">
        <v>8.4</v>
      </c>
      <c r="M1296" s="34" t="s">
        <v>138</v>
      </c>
      <c r="N1296" s="39">
        <v>17.3</v>
      </c>
      <c r="O1296" s="34" t="s">
        <v>147</v>
      </c>
      <c r="P1296" s="39">
        <v>43.1</v>
      </c>
      <c r="Q1296" s="34" t="s">
        <v>147</v>
      </c>
      <c r="R1296" s="39">
        <v>6.8</v>
      </c>
      <c r="S1296" s="34" t="s">
        <v>138</v>
      </c>
      <c r="T1296" s="35" t="s">
        <v>170</v>
      </c>
      <c r="U1296" s="35" t="s">
        <v>177</v>
      </c>
    </row>
    <row r="1297" spans="2:21" ht="12" customHeight="1">
      <c r="B1297" s="33" t="s">
        <v>3847</v>
      </c>
      <c r="C1297" s="34" t="s">
        <v>3811</v>
      </c>
      <c r="D1297" s="35" t="s">
        <v>3848</v>
      </c>
      <c r="E1297" s="35" t="s">
        <v>3849</v>
      </c>
      <c r="F1297" s="36" t="s">
        <v>135</v>
      </c>
      <c r="G1297" s="34" t="s">
        <v>136</v>
      </c>
      <c r="H1297" s="35" t="s">
        <v>137</v>
      </c>
      <c r="I1297" s="37">
        <v>59.452755905511808</v>
      </c>
      <c r="J1297" s="36" t="s">
        <v>147</v>
      </c>
      <c r="K1297" s="38">
        <v>90.1</v>
      </c>
      <c r="L1297" s="39">
        <v>10.8</v>
      </c>
      <c r="M1297" s="34" t="s">
        <v>147</v>
      </c>
      <c r="N1297" s="39">
        <v>23.4</v>
      </c>
      <c r="O1297" s="34" t="s">
        <v>147</v>
      </c>
      <c r="P1297" s="39">
        <v>49.9</v>
      </c>
      <c r="Q1297" s="34" t="s">
        <v>147</v>
      </c>
      <c r="R1297" s="39">
        <v>6</v>
      </c>
      <c r="S1297" s="34" t="s">
        <v>147</v>
      </c>
      <c r="T1297" s="35" t="s">
        <v>148</v>
      </c>
      <c r="U1297" s="35" t="s">
        <v>142</v>
      </c>
    </row>
    <row r="1298" spans="2:21" ht="12" customHeight="1">
      <c r="B1298" s="33" t="s">
        <v>3850</v>
      </c>
      <c r="C1298" s="34" t="s">
        <v>3811</v>
      </c>
      <c r="D1298" s="35" t="s">
        <v>3851</v>
      </c>
      <c r="E1298" s="35" t="s">
        <v>3852</v>
      </c>
      <c r="F1298" s="36" t="s">
        <v>146</v>
      </c>
      <c r="G1298" s="34" t="s">
        <v>136</v>
      </c>
      <c r="H1298" s="35" t="s">
        <v>137</v>
      </c>
      <c r="I1298" s="37">
        <v>35.199711815561962</v>
      </c>
      <c r="J1298" s="36" t="s">
        <v>138</v>
      </c>
      <c r="K1298" s="38">
        <v>62.3</v>
      </c>
      <c r="L1298" s="39">
        <v>9.3000000000000007</v>
      </c>
      <c r="M1298" s="34" t="s">
        <v>138</v>
      </c>
      <c r="N1298" s="39">
        <v>20.5</v>
      </c>
      <c r="O1298" s="34" t="s">
        <v>147</v>
      </c>
      <c r="P1298" s="39">
        <v>31.7</v>
      </c>
      <c r="Q1298" s="34" t="s">
        <v>139</v>
      </c>
      <c r="R1298" s="39">
        <v>0.8</v>
      </c>
      <c r="S1298" s="34" t="s">
        <v>147</v>
      </c>
      <c r="T1298" s="35" t="s">
        <v>148</v>
      </c>
      <c r="U1298" s="35" t="s">
        <v>142</v>
      </c>
    </row>
    <row r="1299" spans="2:21" ht="12" customHeight="1">
      <c r="B1299" s="33" t="s">
        <v>3853</v>
      </c>
      <c r="C1299" s="34" t="s">
        <v>3811</v>
      </c>
      <c r="D1299" s="35" t="s">
        <v>3854</v>
      </c>
      <c r="E1299" s="35" t="s">
        <v>3855</v>
      </c>
      <c r="F1299" s="36" t="s">
        <v>146</v>
      </c>
      <c r="G1299" s="34" t="s">
        <v>136</v>
      </c>
      <c r="H1299" s="35" t="s">
        <v>137</v>
      </c>
      <c r="I1299" s="37">
        <v>51.430549450549456</v>
      </c>
      <c r="J1299" s="36" t="s">
        <v>147</v>
      </c>
      <c r="K1299" s="38">
        <v>79.7</v>
      </c>
      <c r="L1299" s="39">
        <v>10.1</v>
      </c>
      <c r="M1299" s="34" t="s">
        <v>138</v>
      </c>
      <c r="N1299" s="39">
        <v>19.600000000000001</v>
      </c>
      <c r="O1299" s="34" t="s">
        <v>147</v>
      </c>
      <c r="P1299" s="39">
        <v>49.2</v>
      </c>
      <c r="Q1299" s="34" t="s">
        <v>147</v>
      </c>
      <c r="R1299" s="39">
        <v>0.8</v>
      </c>
      <c r="S1299" s="34" t="s">
        <v>147</v>
      </c>
      <c r="T1299" s="35" t="s">
        <v>148</v>
      </c>
      <c r="U1299" s="35" t="s">
        <v>142</v>
      </c>
    </row>
    <row r="1300" spans="2:21" ht="12" customHeight="1">
      <c r="B1300" s="33" t="s">
        <v>3856</v>
      </c>
      <c r="C1300" s="34" t="s">
        <v>3811</v>
      </c>
      <c r="D1300" s="35" t="s">
        <v>3857</v>
      </c>
      <c r="E1300" s="35" t="s">
        <v>3858</v>
      </c>
      <c r="F1300" s="36" t="s">
        <v>135</v>
      </c>
      <c r="G1300" s="34" t="s">
        <v>136</v>
      </c>
      <c r="H1300" s="35" t="s">
        <v>137</v>
      </c>
      <c r="I1300" s="37">
        <v>54.925294117647063</v>
      </c>
      <c r="J1300" s="36" t="s">
        <v>147</v>
      </c>
      <c r="K1300" s="38">
        <v>70</v>
      </c>
      <c r="L1300" s="39">
        <v>8</v>
      </c>
      <c r="M1300" s="34" t="s">
        <v>139</v>
      </c>
      <c r="N1300" s="39">
        <v>13.3</v>
      </c>
      <c r="O1300" s="34" t="s">
        <v>139</v>
      </c>
      <c r="P1300" s="39">
        <v>46.4</v>
      </c>
      <c r="Q1300" s="34" t="s">
        <v>147</v>
      </c>
      <c r="R1300" s="39">
        <v>2.2999999999999998</v>
      </c>
      <c r="S1300" s="34" t="s">
        <v>139</v>
      </c>
      <c r="T1300" s="35" t="s">
        <v>141</v>
      </c>
      <c r="U1300" s="35" t="s">
        <v>142</v>
      </c>
    </row>
    <row r="1301" spans="2:21" ht="12" customHeight="1">
      <c r="B1301" s="33" t="s">
        <v>3859</v>
      </c>
      <c r="C1301" s="34" t="s">
        <v>3811</v>
      </c>
      <c r="D1301" s="35" t="s">
        <v>3860</v>
      </c>
      <c r="E1301" s="35" t="s">
        <v>3861</v>
      </c>
      <c r="F1301" s="36" t="s">
        <v>146</v>
      </c>
      <c r="G1301" s="34" t="s">
        <v>136</v>
      </c>
      <c r="H1301" s="35" t="s">
        <v>137</v>
      </c>
      <c r="I1301" s="37">
        <v>45.745613010842376</v>
      </c>
      <c r="J1301" s="36" t="s">
        <v>147</v>
      </c>
      <c r="K1301" s="38">
        <v>84</v>
      </c>
      <c r="L1301" s="39">
        <v>9.1999999999999993</v>
      </c>
      <c r="M1301" s="34" t="s">
        <v>138</v>
      </c>
      <c r="N1301" s="39">
        <v>20.9</v>
      </c>
      <c r="O1301" s="34" t="s">
        <v>147</v>
      </c>
      <c r="P1301" s="39">
        <v>44.1</v>
      </c>
      <c r="Q1301" s="34" t="s">
        <v>147</v>
      </c>
      <c r="R1301" s="39">
        <v>9.8000000000000007</v>
      </c>
      <c r="S1301" s="34" t="s">
        <v>147</v>
      </c>
      <c r="T1301" s="35" t="s">
        <v>170</v>
      </c>
      <c r="U1301" s="35" t="s">
        <v>142</v>
      </c>
    </row>
    <row r="1302" spans="2:21" ht="12" customHeight="1">
      <c r="B1302" s="33" t="s">
        <v>3862</v>
      </c>
      <c r="C1302" s="34" t="s">
        <v>3811</v>
      </c>
      <c r="D1302" s="35" t="s">
        <v>3863</v>
      </c>
      <c r="E1302" s="35" t="s">
        <v>3864</v>
      </c>
      <c r="F1302" s="36" t="s">
        <v>135</v>
      </c>
      <c r="G1302" s="34" t="s">
        <v>136</v>
      </c>
      <c r="H1302" s="35" t="s">
        <v>137</v>
      </c>
      <c r="I1302" s="37">
        <v>55.592592592592595</v>
      </c>
      <c r="J1302" s="36" t="s">
        <v>147</v>
      </c>
      <c r="K1302" s="38">
        <v>83.9</v>
      </c>
      <c r="L1302" s="39">
        <v>7.7</v>
      </c>
      <c r="M1302" s="34" t="s">
        <v>139</v>
      </c>
      <c r="N1302" s="39">
        <v>14.1</v>
      </c>
      <c r="O1302" s="34" t="s">
        <v>138</v>
      </c>
      <c r="P1302" s="39">
        <v>56.8</v>
      </c>
      <c r="Q1302" s="34" t="s">
        <v>147</v>
      </c>
      <c r="R1302" s="39">
        <v>5.3</v>
      </c>
      <c r="S1302" s="34" t="s">
        <v>138</v>
      </c>
      <c r="T1302" s="35" t="s">
        <v>170</v>
      </c>
      <c r="U1302" s="35" t="s">
        <v>142</v>
      </c>
    </row>
    <row r="1303" spans="2:21" ht="12" customHeight="1">
      <c r="B1303" s="33" t="s">
        <v>3865</v>
      </c>
      <c r="C1303" s="34" t="s">
        <v>3811</v>
      </c>
      <c r="D1303" s="35" t="s">
        <v>3866</v>
      </c>
      <c r="E1303" s="35" t="s">
        <v>3867</v>
      </c>
      <c r="F1303" s="36" t="s">
        <v>146</v>
      </c>
      <c r="G1303" s="34" t="s">
        <v>136</v>
      </c>
      <c r="H1303" s="35" t="s">
        <v>155</v>
      </c>
      <c r="I1303" s="37">
        <v>54.778718510405255</v>
      </c>
      <c r="J1303" s="36" t="s">
        <v>147</v>
      </c>
      <c r="K1303" s="38">
        <v>77</v>
      </c>
      <c r="L1303" s="39">
        <v>7.5</v>
      </c>
      <c r="M1303" s="34" t="s">
        <v>139</v>
      </c>
      <c r="N1303" s="39">
        <v>17.600000000000001</v>
      </c>
      <c r="O1303" s="34" t="s">
        <v>147</v>
      </c>
      <c r="P1303" s="39">
        <v>42.9</v>
      </c>
      <c r="Q1303" s="34" t="s">
        <v>147</v>
      </c>
      <c r="R1303" s="39">
        <v>9</v>
      </c>
      <c r="S1303" s="34" t="s">
        <v>139</v>
      </c>
      <c r="T1303" s="35" t="s">
        <v>141</v>
      </c>
      <c r="U1303" s="35" t="s">
        <v>142</v>
      </c>
    </row>
    <row r="1304" spans="2:21" ht="12" customHeight="1">
      <c r="B1304" s="33" t="s">
        <v>3868</v>
      </c>
      <c r="C1304" s="34" t="s">
        <v>3811</v>
      </c>
      <c r="D1304" s="35" t="s">
        <v>3869</v>
      </c>
      <c r="E1304" s="35" t="s">
        <v>3870</v>
      </c>
      <c r="F1304" s="36" t="s">
        <v>135</v>
      </c>
      <c r="G1304" s="34" t="s">
        <v>136</v>
      </c>
      <c r="H1304" s="35" t="s">
        <v>155</v>
      </c>
      <c r="I1304" s="37">
        <v>50.463932584269664</v>
      </c>
      <c r="J1304" s="36" t="s">
        <v>138</v>
      </c>
      <c r="K1304" s="38">
        <v>67.7</v>
      </c>
      <c r="L1304" s="39">
        <v>7.5</v>
      </c>
      <c r="M1304" s="34" t="s">
        <v>139</v>
      </c>
      <c r="N1304" s="39">
        <v>13.7</v>
      </c>
      <c r="O1304" s="34" t="s">
        <v>138</v>
      </c>
      <c r="P1304" s="39">
        <v>40.5</v>
      </c>
      <c r="Q1304" s="34" t="s">
        <v>138</v>
      </c>
      <c r="R1304" s="39">
        <v>6</v>
      </c>
      <c r="S1304" s="34" t="s">
        <v>138</v>
      </c>
      <c r="T1304" s="35" t="s">
        <v>170</v>
      </c>
      <c r="U1304" s="35" t="s">
        <v>142</v>
      </c>
    </row>
    <row r="1305" spans="2:21" ht="12" customHeight="1">
      <c r="B1305" s="33" t="s">
        <v>3871</v>
      </c>
      <c r="C1305" s="34" t="s">
        <v>3811</v>
      </c>
      <c r="D1305" s="35" t="s">
        <v>3872</v>
      </c>
      <c r="E1305" s="35" t="s">
        <v>3873</v>
      </c>
      <c r="F1305" s="36" t="s">
        <v>135</v>
      </c>
      <c r="G1305" s="34" t="s">
        <v>136</v>
      </c>
      <c r="H1305" s="35" t="s">
        <v>155</v>
      </c>
      <c r="I1305" s="37">
        <v>48.571257941550186</v>
      </c>
      <c r="J1305" s="36" t="s">
        <v>138</v>
      </c>
      <c r="K1305" s="38">
        <v>62.3</v>
      </c>
      <c r="L1305" s="39">
        <v>7.5</v>
      </c>
      <c r="M1305" s="34" t="s">
        <v>139</v>
      </c>
      <c r="N1305" s="39">
        <v>14.1</v>
      </c>
      <c r="O1305" s="34" t="s">
        <v>138</v>
      </c>
      <c r="P1305" s="39">
        <v>36.9</v>
      </c>
      <c r="Q1305" s="34" t="s">
        <v>138</v>
      </c>
      <c r="R1305" s="39">
        <v>3.8</v>
      </c>
      <c r="S1305" s="34" t="s">
        <v>138</v>
      </c>
      <c r="T1305" s="35" t="s">
        <v>170</v>
      </c>
      <c r="U1305" s="35" t="s">
        <v>142</v>
      </c>
    </row>
    <row r="1306" spans="2:21" ht="12" customHeight="1">
      <c r="B1306" s="33" t="s">
        <v>3874</v>
      </c>
      <c r="C1306" s="34" t="s">
        <v>3811</v>
      </c>
      <c r="D1306" s="35" t="s">
        <v>3875</v>
      </c>
      <c r="E1306" s="35" t="s">
        <v>3876</v>
      </c>
      <c r="F1306" s="36" t="s">
        <v>135</v>
      </c>
      <c r="G1306" s="34" t="s">
        <v>136</v>
      </c>
      <c r="H1306" s="35" t="s">
        <v>137</v>
      </c>
      <c r="I1306" s="37">
        <v>57.098264462809915</v>
      </c>
      <c r="J1306" s="36" t="s">
        <v>147</v>
      </c>
      <c r="K1306" s="38">
        <v>87.2</v>
      </c>
      <c r="L1306" s="39">
        <v>13.6</v>
      </c>
      <c r="M1306" s="34" t="s">
        <v>147</v>
      </c>
      <c r="N1306" s="39">
        <v>22.2</v>
      </c>
      <c r="O1306" s="34" t="s">
        <v>147</v>
      </c>
      <c r="P1306" s="39">
        <v>48.4</v>
      </c>
      <c r="Q1306" s="34" t="s">
        <v>147</v>
      </c>
      <c r="R1306" s="39">
        <v>3</v>
      </c>
      <c r="S1306" s="34" t="s">
        <v>147</v>
      </c>
      <c r="T1306" s="35" t="s">
        <v>148</v>
      </c>
      <c r="U1306" s="35" t="s">
        <v>142</v>
      </c>
    </row>
    <row r="1307" spans="2:21" ht="12" customHeight="1">
      <c r="B1307" s="33" t="s">
        <v>3877</v>
      </c>
      <c r="C1307" s="34" t="s">
        <v>3811</v>
      </c>
      <c r="D1307" s="35" t="s">
        <v>3878</v>
      </c>
      <c r="E1307" s="35" t="s">
        <v>3879</v>
      </c>
      <c r="F1307" s="36" t="s">
        <v>135</v>
      </c>
      <c r="G1307" s="34" t="s">
        <v>136</v>
      </c>
      <c r="H1307" s="35" t="s">
        <v>137</v>
      </c>
      <c r="I1307" s="37">
        <v>58.482105263157898</v>
      </c>
      <c r="J1307" s="36" t="s">
        <v>147</v>
      </c>
      <c r="K1307" s="38">
        <v>69.2</v>
      </c>
      <c r="L1307" s="39">
        <v>7.3</v>
      </c>
      <c r="M1307" s="34" t="s">
        <v>139</v>
      </c>
      <c r="N1307" s="39">
        <v>16.3</v>
      </c>
      <c r="O1307" s="34" t="s">
        <v>138</v>
      </c>
      <c r="P1307" s="39">
        <v>41.8</v>
      </c>
      <c r="Q1307" s="34" t="s">
        <v>147</v>
      </c>
      <c r="R1307" s="39">
        <v>3.8</v>
      </c>
      <c r="S1307" s="34" t="s">
        <v>147</v>
      </c>
      <c r="T1307" s="35" t="s">
        <v>141</v>
      </c>
      <c r="U1307" s="35" t="s">
        <v>142</v>
      </c>
    </row>
    <row r="1308" spans="2:21" ht="12" customHeight="1">
      <c r="B1308" s="33" t="s">
        <v>3880</v>
      </c>
      <c r="C1308" s="34" t="s">
        <v>3811</v>
      </c>
      <c r="D1308" s="35" t="s">
        <v>3881</v>
      </c>
      <c r="E1308" s="35" t="s">
        <v>3882</v>
      </c>
      <c r="F1308" s="36" t="s">
        <v>602</v>
      </c>
      <c r="G1308" s="34" t="s">
        <v>136</v>
      </c>
      <c r="H1308" s="35" t="s">
        <v>192</v>
      </c>
      <c r="I1308" s="37">
        <v>2.9764686825054034</v>
      </c>
      <c r="J1308" s="36" t="s">
        <v>147</v>
      </c>
      <c r="K1308" s="38">
        <v>84.7</v>
      </c>
      <c r="L1308" s="39">
        <v>12.6</v>
      </c>
      <c r="M1308" s="34" t="s">
        <v>147</v>
      </c>
      <c r="N1308" s="39">
        <v>23.7</v>
      </c>
      <c r="O1308" s="34" t="s">
        <v>147</v>
      </c>
      <c r="P1308" s="39">
        <v>40.9</v>
      </c>
      <c r="Q1308" s="34" t="s">
        <v>147</v>
      </c>
      <c r="R1308" s="39">
        <v>7.5</v>
      </c>
      <c r="S1308" s="34" t="s">
        <v>138</v>
      </c>
      <c r="T1308" s="35" t="s">
        <v>170</v>
      </c>
      <c r="U1308" s="35" t="s">
        <v>871</v>
      </c>
    </row>
    <row r="1309" spans="2:21" ht="12" customHeight="1">
      <c r="B1309" s="33" t="s">
        <v>3883</v>
      </c>
      <c r="C1309" s="34" t="s">
        <v>3811</v>
      </c>
      <c r="D1309" s="35" t="s">
        <v>3884</v>
      </c>
      <c r="E1309" s="35" t="s">
        <v>3885</v>
      </c>
      <c r="F1309" s="36" t="s">
        <v>135</v>
      </c>
      <c r="G1309" s="34" t="s">
        <v>136</v>
      </c>
      <c r="H1309" s="35" t="s">
        <v>137</v>
      </c>
      <c r="I1309" s="37">
        <v>51.437218934911243</v>
      </c>
      <c r="J1309" s="36" t="s">
        <v>138</v>
      </c>
      <c r="K1309" s="38">
        <v>65.3</v>
      </c>
      <c r="L1309" s="39">
        <v>9.9</v>
      </c>
      <c r="M1309" s="34" t="s">
        <v>138</v>
      </c>
      <c r="N1309" s="39">
        <v>14.5</v>
      </c>
      <c r="O1309" s="34" t="s">
        <v>138</v>
      </c>
      <c r="P1309" s="39">
        <v>37.9</v>
      </c>
      <c r="Q1309" s="34" t="s">
        <v>138</v>
      </c>
      <c r="R1309" s="39">
        <v>3</v>
      </c>
      <c r="S1309" s="34" t="s">
        <v>138</v>
      </c>
      <c r="T1309" s="35" t="s">
        <v>170</v>
      </c>
      <c r="U1309" s="35" t="s">
        <v>142</v>
      </c>
    </row>
    <row r="1310" spans="2:21" ht="12" customHeight="1">
      <c r="B1310" s="33" t="s">
        <v>3886</v>
      </c>
      <c r="C1310" s="34" t="s">
        <v>3811</v>
      </c>
      <c r="D1310" s="35" t="s">
        <v>3887</v>
      </c>
      <c r="E1310" s="35" t="s">
        <v>3888</v>
      </c>
      <c r="F1310" s="36" t="s">
        <v>135</v>
      </c>
      <c r="G1310" s="34" t="s">
        <v>136</v>
      </c>
      <c r="H1310" s="35" t="s">
        <v>155</v>
      </c>
      <c r="I1310" s="37">
        <v>37.103448275862064</v>
      </c>
      <c r="J1310" s="36" t="s">
        <v>147</v>
      </c>
      <c r="K1310" s="38">
        <v>74.3</v>
      </c>
      <c r="L1310" s="39">
        <v>10.199999999999999</v>
      </c>
      <c r="M1310" s="34" t="s">
        <v>147</v>
      </c>
      <c r="N1310" s="39">
        <v>19.5</v>
      </c>
      <c r="O1310" s="34" t="s">
        <v>147</v>
      </c>
      <c r="P1310" s="39">
        <v>40.799999999999997</v>
      </c>
      <c r="Q1310" s="34" t="s">
        <v>147</v>
      </c>
      <c r="R1310" s="39">
        <v>3.8</v>
      </c>
      <c r="S1310" s="34" t="s">
        <v>138</v>
      </c>
      <c r="T1310" s="35" t="s">
        <v>148</v>
      </c>
      <c r="U1310" s="35" t="s">
        <v>142</v>
      </c>
    </row>
    <row r="1311" spans="2:21" ht="12" customHeight="1">
      <c r="B1311" s="33" t="s">
        <v>3889</v>
      </c>
      <c r="C1311" s="34" t="s">
        <v>3811</v>
      </c>
      <c r="D1311" s="35" t="s">
        <v>3890</v>
      </c>
      <c r="E1311" s="35" t="s">
        <v>3891</v>
      </c>
      <c r="F1311" s="36" t="s">
        <v>135</v>
      </c>
      <c r="G1311" s="34" t="s">
        <v>136</v>
      </c>
      <c r="H1311" s="35" t="s">
        <v>192</v>
      </c>
      <c r="I1311" s="37">
        <v>3.0116385135135162</v>
      </c>
      <c r="J1311" s="36" t="s">
        <v>139</v>
      </c>
      <c r="K1311" s="38">
        <v>53.4</v>
      </c>
      <c r="L1311" s="39">
        <v>7.2</v>
      </c>
      <c r="M1311" s="34" t="s">
        <v>139</v>
      </c>
      <c r="N1311" s="39">
        <v>20.2</v>
      </c>
      <c r="O1311" s="34" t="s">
        <v>147</v>
      </c>
      <c r="P1311" s="39">
        <v>24.5</v>
      </c>
      <c r="Q1311" s="34" t="s">
        <v>140</v>
      </c>
      <c r="R1311" s="39">
        <v>1.5</v>
      </c>
      <c r="S1311" s="34" t="s">
        <v>140</v>
      </c>
      <c r="T1311" s="35" t="s">
        <v>141</v>
      </c>
      <c r="U1311" s="35" t="s">
        <v>142</v>
      </c>
    </row>
    <row r="1312" spans="2:21" ht="12" customHeight="1">
      <c r="B1312" s="33" t="s">
        <v>3892</v>
      </c>
      <c r="C1312" s="34" t="s">
        <v>3811</v>
      </c>
      <c r="D1312" s="35" t="s">
        <v>3893</v>
      </c>
      <c r="E1312" s="35" t="s">
        <v>3894</v>
      </c>
      <c r="F1312" s="36" t="s">
        <v>602</v>
      </c>
      <c r="G1312" s="34" t="s">
        <v>136</v>
      </c>
      <c r="H1312" s="35" t="s">
        <v>192</v>
      </c>
      <c r="I1312" s="37">
        <v>3.1885122950819667</v>
      </c>
      <c r="J1312" s="36" t="s">
        <v>147</v>
      </c>
      <c r="K1312" s="38">
        <v>74.400000000000006</v>
      </c>
      <c r="L1312" s="39">
        <v>9.1999999999999993</v>
      </c>
      <c r="M1312" s="34" t="s">
        <v>138</v>
      </c>
      <c r="N1312" s="39">
        <v>19.2</v>
      </c>
      <c r="O1312" s="34" t="s">
        <v>147</v>
      </c>
      <c r="P1312" s="39">
        <v>40</v>
      </c>
      <c r="Q1312" s="34" t="s">
        <v>138</v>
      </c>
      <c r="R1312" s="39">
        <v>6</v>
      </c>
      <c r="S1312" s="34" t="s">
        <v>139</v>
      </c>
      <c r="T1312" s="35" t="s">
        <v>141</v>
      </c>
      <c r="U1312" s="35" t="s">
        <v>313</v>
      </c>
    </row>
    <row r="1313" spans="2:21" ht="12" customHeight="1">
      <c r="B1313" s="35" t="s">
        <v>3895</v>
      </c>
      <c r="C1313" s="34" t="s">
        <v>3811</v>
      </c>
      <c r="D1313" s="35" t="s">
        <v>3896</v>
      </c>
      <c r="E1313" s="35" t="s">
        <v>3897</v>
      </c>
      <c r="F1313" s="34" t="s">
        <v>146</v>
      </c>
      <c r="G1313" s="34" t="s">
        <v>194</v>
      </c>
      <c r="H1313" s="35" t="s">
        <v>195</v>
      </c>
      <c r="I1313" s="37">
        <v>2.36226</v>
      </c>
      <c r="J1313" s="34" t="s">
        <v>147</v>
      </c>
      <c r="K1313" s="39">
        <v>85.2</v>
      </c>
      <c r="L1313" s="39">
        <v>7.7</v>
      </c>
      <c r="M1313" s="34" t="s">
        <v>139</v>
      </c>
      <c r="N1313" s="39">
        <v>23</v>
      </c>
      <c r="O1313" s="34" t="s">
        <v>147</v>
      </c>
      <c r="P1313" s="39">
        <v>47.5</v>
      </c>
      <c r="Q1313" s="34" t="s">
        <v>147</v>
      </c>
      <c r="R1313" s="34">
        <v>7</v>
      </c>
      <c r="S1313" s="34" t="s">
        <v>223</v>
      </c>
      <c r="T1313" s="35" t="s">
        <v>141</v>
      </c>
      <c r="U1313" s="35" t="s">
        <v>142</v>
      </c>
    </row>
    <row r="1314" spans="2:21" ht="12" customHeight="1">
      <c r="B1314" s="33" t="s">
        <v>3898</v>
      </c>
      <c r="C1314" s="34" t="s">
        <v>3811</v>
      </c>
      <c r="D1314" s="35" t="s">
        <v>3899</v>
      </c>
      <c r="E1314" s="35" t="s">
        <v>3900</v>
      </c>
      <c r="F1314" s="36" t="s">
        <v>146</v>
      </c>
      <c r="G1314" s="34" t="s">
        <v>136</v>
      </c>
      <c r="H1314" s="35" t="s">
        <v>192</v>
      </c>
      <c r="I1314" s="37">
        <v>3.273517587939696</v>
      </c>
      <c r="J1314" s="36" t="s">
        <v>147</v>
      </c>
      <c r="K1314" s="38">
        <v>84</v>
      </c>
      <c r="L1314" s="39">
        <v>10.5</v>
      </c>
      <c r="M1314" s="34" t="s">
        <v>147</v>
      </c>
      <c r="N1314" s="39">
        <v>22.7</v>
      </c>
      <c r="O1314" s="34" t="s">
        <v>147</v>
      </c>
      <c r="P1314" s="39">
        <v>46.3</v>
      </c>
      <c r="Q1314" s="34" t="s">
        <v>147</v>
      </c>
      <c r="R1314" s="39">
        <v>4.5</v>
      </c>
      <c r="S1314" s="34" t="s">
        <v>138</v>
      </c>
      <c r="T1314" s="35" t="s">
        <v>141</v>
      </c>
      <c r="U1314" s="35" t="s">
        <v>142</v>
      </c>
    </row>
    <row r="1315" spans="2:21" ht="12" customHeight="1">
      <c r="B1315" s="35" t="s">
        <v>3898</v>
      </c>
      <c r="C1315" s="34" t="s">
        <v>3811</v>
      </c>
      <c r="D1315" s="35" t="s">
        <v>3899</v>
      </c>
      <c r="E1315" s="35" t="s">
        <v>3900</v>
      </c>
      <c r="F1315" s="34" t="s">
        <v>146</v>
      </c>
      <c r="G1315" s="34" t="s">
        <v>194</v>
      </c>
      <c r="H1315" s="35" t="s">
        <v>195</v>
      </c>
      <c r="I1315" s="37">
        <v>2.3732799999999998</v>
      </c>
      <c r="J1315" s="34" t="s">
        <v>147</v>
      </c>
      <c r="K1315" s="39">
        <v>84.9</v>
      </c>
      <c r="L1315" s="39">
        <v>11</v>
      </c>
      <c r="M1315" s="34" t="s">
        <v>147</v>
      </c>
      <c r="N1315" s="39">
        <v>18.5</v>
      </c>
      <c r="O1315" s="34" t="s">
        <v>147</v>
      </c>
      <c r="P1315" s="39">
        <v>49.4</v>
      </c>
      <c r="Q1315" s="34" t="s">
        <v>147</v>
      </c>
      <c r="R1315" s="34">
        <v>6</v>
      </c>
      <c r="S1315" s="34" t="s">
        <v>223</v>
      </c>
      <c r="T1315" s="35" t="s">
        <v>141</v>
      </c>
      <c r="U1315" s="35" t="s">
        <v>142</v>
      </c>
    </row>
    <row r="1316" spans="2:21" ht="12" customHeight="1">
      <c r="B1316" s="35" t="s">
        <v>3901</v>
      </c>
      <c r="C1316" s="34" t="s">
        <v>3811</v>
      </c>
      <c r="D1316" s="35" t="s">
        <v>3902</v>
      </c>
      <c r="E1316" s="35" t="s">
        <v>3903</v>
      </c>
      <c r="F1316" s="34" t="s">
        <v>146</v>
      </c>
      <c r="G1316" s="34" t="s">
        <v>194</v>
      </c>
      <c r="H1316" s="35" t="s">
        <v>195</v>
      </c>
      <c r="I1316" s="37">
        <v>2.3438840000000001</v>
      </c>
      <c r="J1316" s="34" t="s">
        <v>147</v>
      </c>
      <c r="K1316" s="39">
        <v>78.7</v>
      </c>
      <c r="L1316" s="39">
        <v>9.1</v>
      </c>
      <c r="M1316" s="34" t="s">
        <v>138</v>
      </c>
      <c r="N1316" s="39">
        <v>19.8</v>
      </c>
      <c r="O1316" s="34" t="s">
        <v>147</v>
      </c>
      <c r="P1316" s="39">
        <v>43.8</v>
      </c>
      <c r="Q1316" s="34" t="s">
        <v>147</v>
      </c>
      <c r="R1316" s="34">
        <v>6</v>
      </c>
      <c r="S1316" s="34" t="s">
        <v>147</v>
      </c>
      <c r="T1316" s="35" t="s">
        <v>148</v>
      </c>
      <c r="U1316" s="35" t="s">
        <v>142</v>
      </c>
    </row>
    <row r="1317" spans="2:21" ht="12" customHeight="1">
      <c r="B1317" s="33" t="s">
        <v>3904</v>
      </c>
      <c r="C1317" s="34" t="s">
        <v>3811</v>
      </c>
      <c r="D1317" s="35" t="s">
        <v>3905</v>
      </c>
      <c r="E1317" s="35" t="s">
        <v>3906</v>
      </c>
      <c r="F1317" s="36" t="s">
        <v>135</v>
      </c>
      <c r="G1317" s="34" t="s">
        <v>136</v>
      </c>
      <c r="H1317" s="35" t="s">
        <v>155</v>
      </c>
      <c r="I1317" s="37">
        <v>47.465841584158419</v>
      </c>
      <c r="J1317" s="36" t="s">
        <v>147</v>
      </c>
      <c r="K1317" s="38">
        <v>68.599999999999994</v>
      </c>
      <c r="L1317" s="39">
        <v>9</v>
      </c>
      <c r="M1317" s="34" t="s">
        <v>138</v>
      </c>
      <c r="N1317" s="39">
        <v>17.2</v>
      </c>
      <c r="O1317" s="34" t="s">
        <v>147</v>
      </c>
      <c r="P1317" s="39">
        <v>40.9</v>
      </c>
      <c r="Q1317" s="34" t="s">
        <v>147</v>
      </c>
      <c r="R1317" s="39">
        <v>1.5</v>
      </c>
      <c r="S1317" s="34" t="s">
        <v>139</v>
      </c>
      <c r="T1317" s="35" t="s">
        <v>141</v>
      </c>
      <c r="U1317" s="35" t="s">
        <v>142</v>
      </c>
    </row>
    <row r="1318" spans="2:21" ht="12" customHeight="1">
      <c r="B1318" s="33" t="s">
        <v>3907</v>
      </c>
      <c r="C1318" s="34" t="s">
        <v>3811</v>
      </c>
      <c r="D1318" s="35" t="s">
        <v>3908</v>
      </c>
      <c r="E1318" s="35" t="s">
        <v>3909</v>
      </c>
      <c r="F1318" s="36" t="s">
        <v>135</v>
      </c>
      <c r="G1318" s="34" t="s">
        <v>136</v>
      </c>
      <c r="H1318" s="35" t="s">
        <v>155</v>
      </c>
      <c r="I1318" s="37">
        <v>43.544783306581053</v>
      </c>
      <c r="J1318" s="36" t="s">
        <v>147</v>
      </c>
      <c r="K1318" s="38">
        <v>68.400000000000006</v>
      </c>
      <c r="L1318" s="39">
        <v>11</v>
      </c>
      <c r="M1318" s="34" t="s">
        <v>147</v>
      </c>
      <c r="N1318" s="39">
        <v>19.7</v>
      </c>
      <c r="O1318" s="34" t="s">
        <v>147</v>
      </c>
      <c r="P1318" s="39">
        <v>36.200000000000003</v>
      </c>
      <c r="Q1318" s="34" t="s">
        <v>138</v>
      </c>
      <c r="R1318" s="39">
        <v>1.5</v>
      </c>
      <c r="S1318" s="34" t="s">
        <v>138</v>
      </c>
      <c r="T1318" s="35" t="s">
        <v>148</v>
      </c>
      <c r="U1318" s="35" t="s">
        <v>142</v>
      </c>
    </row>
    <row r="1319" spans="2:21" ht="12" customHeight="1">
      <c r="B1319" s="35" t="s">
        <v>3910</v>
      </c>
      <c r="C1319" s="34" t="s">
        <v>3811</v>
      </c>
      <c r="D1319" s="35" t="s">
        <v>3911</v>
      </c>
      <c r="E1319" s="35" t="s">
        <v>3912</v>
      </c>
      <c r="F1319" s="34" t="s">
        <v>135</v>
      </c>
      <c r="G1319" s="34" t="s">
        <v>194</v>
      </c>
      <c r="H1319" s="35" t="s">
        <v>195</v>
      </c>
      <c r="I1319" s="37">
        <v>2.4344670000000002</v>
      </c>
      <c r="J1319" s="34" t="s">
        <v>147</v>
      </c>
      <c r="K1319" s="39">
        <v>73.7</v>
      </c>
      <c r="L1319" s="39">
        <v>11.9</v>
      </c>
      <c r="M1319" s="34" t="s">
        <v>147</v>
      </c>
      <c r="N1319" s="39">
        <v>15.8</v>
      </c>
      <c r="O1319" s="34" t="s">
        <v>138</v>
      </c>
      <c r="P1319" s="39">
        <v>43</v>
      </c>
      <c r="Q1319" s="34" t="s">
        <v>147</v>
      </c>
      <c r="R1319" s="34">
        <v>3</v>
      </c>
      <c r="S1319" s="34" t="s">
        <v>147</v>
      </c>
      <c r="T1319" s="35" t="s">
        <v>170</v>
      </c>
      <c r="U1319" s="35" t="s">
        <v>142</v>
      </c>
    </row>
    <row r="1320" spans="2:21" ht="12" customHeight="1">
      <c r="B1320" s="33" t="s">
        <v>3913</v>
      </c>
      <c r="C1320" s="34" t="s">
        <v>3811</v>
      </c>
      <c r="D1320" s="35" t="s">
        <v>3914</v>
      </c>
      <c r="E1320" s="35" t="s">
        <v>3915</v>
      </c>
      <c r="F1320" s="36" t="s">
        <v>146</v>
      </c>
      <c r="G1320" s="34" t="s">
        <v>136</v>
      </c>
      <c r="H1320" s="35" t="s">
        <v>192</v>
      </c>
      <c r="I1320" s="37">
        <v>3.3307692307692318</v>
      </c>
      <c r="J1320" s="36" t="s">
        <v>147</v>
      </c>
      <c r="K1320" s="38">
        <v>75.599999999999994</v>
      </c>
      <c r="L1320" s="39">
        <v>9.5</v>
      </c>
      <c r="M1320" s="34" t="s">
        <v>138</v>
      </c>
      <c r="N1320" s="39">
        <v>19.100000000000001</v>
      </c>
      <c r="O1320" s="34" t="s">
        <v>147</v>
      </c>
      <c r="P1320" s="39">
        <v>42.5</v>
      </c>
      <c r="Q1320" s="34" t="s">
        <v>147</v>
      </c>
      <c r="R1320" s="39">
        <v>4.5</v>
      </c>
      <c r="S1320" s="34" t="s">
        <v>159</v>
      </c>
      <c r="T1320" s="35" t="s">
        <v>141</v>
      </c>
      <c r="U1320" s="35" t="s">
        <v>142</v>
      </c>
    </row>
    <row r="1321" spans="2:21" ht="12" customHeight="1">
      <c r="B1321" s="35" t="s">
        <v>3913</v>
      </c>
      <c r="C1321" s="34" t="s">
        <v>3811</v>
      </c>
      <c r="D1321" s="35" t="s">
        <v>3914</v>
      </c>
      <c r="E1321" s="35" t="s">
        <v>3915</v>
      </c>
      <c r="F1321" s="34" t="s">
        <v>146</v>
      </c>
      <c r="G1321" s="34" t="s">
        <v>194</v>
      </c>
      <c r="H1321" s="35" t="s">
        <v>195</v>
      </c>
      <c r="I1321" s="37">
        <v>2.408182</v>
      </c>
      <c r="J1321" s="34"/>
      <c r="K1321" s="39"/>
      <c r="L1321" s="39"/>
      <c r="M1321" s="34"/>
      <c r="N1321" s="39"/>
      <c r="O1321" s="34"/>
      <c r="P1321" s="39"/>
      <c r="Q1321" s="34"/>
      <c r="R1321" s="34">
        <v>4</v>
      </c>
      <c r="S1321" s="34" t="s">
        <v>223</v>
      </c>
      <c r="T1321" s="35" t="s">
        <v>141</v>
      </c>
      <c r="U1321" s="35" t="s">
        <v>142</v>
      </c>
    </row>
    <row r="1322" spans="2:21" ht="12" customHeight="1">
      <c r="B1322" s="33" t="s">
        <v>3916</v>
      </c>
      <c r="C1322" s="34" t="s">
        <v>3811</v>
      </c>
      <c r="D1322" s="35" t="s">
        <v>3917</v>
      </c>
      <c r="E1322" s="35" t="s">
        <v>3918</v>
      </c>
      <c r="F1322" s="36" t="s">
        <v>135</v>
      </c>
      <c r="G1322" s="34" t="s">
        <v>136</v>
      </c>
      <c r="H1322" s="35" t="s">
        <v>155</v>
      </c>
      <c r="I1322" s="37">
        <v>49.778538739656888</v>
      </c>
      <c r="J1322" s="36" t="s">
        <v>147</v>
      </c>
      <c r="K1322" s="38">
        <v>87.1</v>
      </c>
      <c r="L1322" s="39">
        <v>8.1999999999999993</v>
      </c>
      <c r="M1322" s="34" t="s">
        <v>138</v>
      </c>
      <c r="N1322" s="39">
        <v>21.2</v>
      </c>
      <c r="O1322" s="34" t="s">
        <v>147</v>
      </c>
      <c r="P1322" s="39">
        <v>53.9</v>
      </c>
      <c r="Q1322" s="34" t="s">
        <v>147</v>
      </c>
      <c r="R1322" s="39">
        <v>3.8</v>
      </c>
      <c r="S1322" s="34"/>
      <c r="T1322" s="35" t="s">
        <v>813</v>
      </c>
      <c r="U1322" s="35" t="s">
        <v>142</v>
      </c>
    </row>
    <row r="1323" spans="2:21" ht="12" customHeight="1">
      <c r="B1323" s="35" t="s">
        <v>3919</v>
      </c>
      <c r="C1323" s="34" t="s">
        <v>3811</v>
      </c>
      <c r="D1323" s="35" t="s">
        <v>3920</v>
      </c>
      <c r="E1323" s="35" t="s">
        <v>3921</v>
      </c>
      <c r="F1323" s="34" t="s">
        <v>146</v>
      </c>
      <c r="G1323" s="34" t="s">
        <v>194</v>
      </c>
      <c r="H1323" s="35" t="s">
        <v>195</v>
      </c>
      <c r="I1323" s="37">
        <v>2.5308730000000002</v>
      </c>
      <c r="J1323" s="34" t="s">
        <v>139</v>
      </c>
      <c r="K1323" s="39">
        <v>49.5</v>
      </c>
      <c r="L1323" s="39">
        <v>6</v>
      </c>
      <c r="M1323" s="34" t="s">
        <v>140</v>
      </c>
      <c r="N1323" s="39">
        <v>12.1</v>
      </c>
      <c r="O1323" s="34" t="s">
        <v>139</v>
      </c>
      <c r="P1323" s="39">
        <v>29.4</v>
      </c>
      <c r="Q1323" s="34" t="s">
        <v>139</v>
      </c>
      <c r="R1323" s="34">
        <v>2</v>
      </c>
      <c r="S1323" s="34" t="s">
        <v>138</v>
      </c>
      <c r="T1323" s="35" t="s">
        <v>148</v>
      </c>
      <c r="U1323" s="35" t="s">
        <v>142</v>
      </c>
    </row>
    <row r="1324" spans="2:21" ht="12" customHeight="1">
      <c r="B1324" s="35" t="s">
        <v>3922</v>
      </c>
      <c r="C1324" s="34" t="s">
        <v>3811</v>
      </c>
      <c r="D1324" s="35" t="s">
        <v>3923</v>
      </c>
      <c r="E1324" s="35" t="s">
        <v>3924</v>
      </c>
      <c r="F1324" s="34" t="s">
        <v>135</v>
      </c>
      <c r="G1324" s="34" t="s">
        <v>194</v>
      </c>
      <c r="H1324" s="35" t="s">
        <v>195</v>
      </c>
      <c r="I1324" s="37">
        <v>2.3781659999999998</v>
      </c>
      <c r="J1324" s="34" t="s">
        <v>138</v>
      </c>
      <c r="K1324" s="39">
        <v>57.2</v>
      </c>
      <c r="L1324" s="39">
        <v>8.8000000000000007</v>
      </c>
      <c r="M1324" s="34" t="s">
        <v>138</v>
      </c>
      <c r="N1324" s="39">
        <v>16.100000000000001</v>
      </c>
      <c r="O1324" s="34" t="s">
        <v>138</v>
      </c>
      <c r="P1324" s="39">
        <v>29.3</v>
      </c>
      <c r="Q1324" s="34" t="s">
        <v>139</v>
      </c>
      <c r="R1324" s="34">
        <v>3</v>
      </c>
      <c r="S1324" s="34" t="s">
        <v>139</v>
      </c>
      <c r="T1324" s="35" t="s">
        <v>141</v>
      </c>
      <c r="U1324" s="35" t="s">
        <v>142</v>
      </c>
    </row>
    <row r="1325" spans="2:21" ht="12" customHeight="1">
      <c r="B1325" s="35" t="s">
        <v>3925</v>
      </c>
      <c r="C1325" s="34" t="s">
        <v>3811</v>
      </c>
      <c r="D1325" s="35" t="s">
        <v>3926</v>
      </c>
      <c r="E1325" s="35" t="s">
        <v>3927</v>
      </c>
      <c r="F1325" s="34" t="s">
        <v>135</v>
      </c>
      <c r="G1325" s="34" t="s">
        <v>194</v>
      </c>
      <c r="H1325" s="35" t="s">
        <v>195</v>
      </c>
      <c r="I1325" s="37">
        <v>2.162058</v>
      </c>
      <c r="J1325" s="34" t="s">
        <v>140</v>
      </c>
      <c r="K1325" s="39">
        <v>38.799999999999997</v>
      </c>
      <c r="L1325" s="39">
        <v>6.1</v>
      </c>
      <c r="M1325" s="34" t="s">
        <v>140</v>
      </c>
      <c r="N1325" s="39">
        <v>11.9</v>
      </c>
      <c r="O1325" s="34" t="s">
        <v>139</v>
      </c>
      <c r="P1325" s="39">
        <v>19.8</v>
      </c>
      <c r="Q1325" s="34" t="s">
        <v>159</v>
      </c>
      <c r="R1325" s="34">
        <v>1</v>
      </c>
      <c r="S1325" s="34" t="s">
        <v>139</v>
      </c>
      <c r="T1325" s="35" t="s">
        <v>199</v>
      </c>
      <c r="U1325" s="35" t="s">
        <v>142</v>
      </c>
    </row>
    <row r="1326" spans="2:21" ht="12" customHeight="1">
      <c r="B1326" s="35" t="s">
        <v>3928</v>
      </c>
      <c r="C1326" s="34" t="s">
        <v>3811</v>
      </c>
      <c r="D1326" s="35" t="s">
        <v>3929</v>
      </c>
      <c r="E1326" s="35" t="s">
        <v>3930</v>
      </c>
      <c r="F1326" s="34" t="s">
        <v>135</v>
      </c>
      <c r="G1326" s="34" t="s">
        <v>194</v>
      </c>
      <c r="H1326" s="35" t="s">
        <v>195</v>
      </c>
      <c r="I1326" s="37">
        <v>2.3795899999999999</v>
      </c>
      <c r="J1326" s="34" t="s">
        <v>138</v>
      </c>
      <c r="K1326" s="39">
        <v>58.9</v>
      </c>
      <c r="L1326" s="39">
        <v>8.3000000000000007</v>
      </c>
      <c r="M1326" s="34" t="s">
        <v>138</v>
      </c>
      <c r="N1326" s="39">
        <v>19.5</v>
      </c>
      <c r="O1326" s="34" t="s">
        <v>147</v>
      </c>
      <c r="P1326" s="39">
        <v>27.1</v>
      </c>
      <c r="Q1326" s="34" t="s">
        <v>139</v>
      </c>
      <c r="R1326" s="34">
        <v>4</v>
      </c>
      <c r="S1326" s="34" t="s">
        <v>138</v>
      </c>
      <c r="T1326" s="35" t="s">
        <v>170</v>
      </c>
      <c r="U1326" s="35" t="s">
        <v>142</v>
      </c>
    </row>
    <row r="1327" spans="2:21" ht="12" customHeight="1">
      <c r="B1327" s="33" t="s">
        <v>3931</v>
      </c>
      <c r="C1327" s="34" t="s">
        <v>3932</v>
      </c>
      <c r="D1327" s="35" t="s">
        <v>3933</v>
      </c>
      <c r="E1327" s="35" t="s">
        <v>3934</v>
      </c>
      <c r="F1327" s="36" t="s">
        <v>135</v>
      </c>
      <c r="G1327" s="34" t="s">
        <v>136</v>
      </c>
      <c r="H1327" s="35" t="s">
        <v>137</v>
      </c>
      <c r="I1327" s="37">
        <v>39.847088607594934</v>
      </c>
      <c r="J1327" s="36" t="s">
        <v>138</v>
      </c>
      <c r="K1327" s="38">
        <v>62.6</v>
      </c>
      <c r="L1327" s="39">
        <v>11.5</v>
      </c>
      <c r="M1327" s="34" t="s">
        <v>147</v>
      </c>
      <c r="N1327" s="39">
        <v>18.899999999999999</v>
      </c>
      <c r="O1327" s="34" t="s">
        <v>147</v>
      </c>
      <c r="P1327" s="39">
        <v>31.4</v>
      </c>
      <c r="Q1327" s="34" t="s">
        <v>139</v>
      </c>
      <c r="R1327" s="39">
        <v>0.8</v>
      </c>
      <c r="S1327" s="34" t="s">
        <v>147</v>
      </c>
      <c r="T1327" s="35" t="s">
        <v>148</v>
      </c>
      <c r="U1327" s="35" t="s">
        <v>142</v>
      </c>
    </row>
    <row r="1328" spans="2:21" ht="12" customHeight="1">
      <c r="B1328" s="33" t="s">
        <v>3935</v>
      </c>
      <c r="C1328" s="34" t="s">
        <v>3932</v>
      </c>
      <c r="D1328" s="35" t="s">
        <v>3936</v>
      </c>
      <c r="E1328" s="35" t="s">
        <v>3937</v>
      </c>
      <c r="F1328" s="36" t="s">
        <v>135</v>
      </c>
      <c r="G1328" s="34" t="s">
        <v>136</v>
      </c>
      <c r="H1328" s="35" t="s">
        <v>192</v>
      </c>
      <c r="I1328" s="37">
        <v>3.2172547770700617</v>
      </c>
      <c r="J1328" s="36" t="s">
        <v>147</v>
      </c>
      <c r="K1328" s="38">
        <v>89.9</v>
      </c>
      <c r="L1328" s="39">
        <v>11.3</v>
      </c>
      <c r="M1328" s="34" t="s">
        <v>147</v>
      </c>
      <c r="N1328" s="39">
        <v>21.3</v>
      </c>
      <c r="O1328" s="34" t="s">
        <v>147</v>
      </c>
      <c r="P1328" s="39">
        <v>48.3</v>
      </c>
      <c r="Q1328" s="34" t="s">
        <v>147</v>
      </c>
      <c r="R1328" s="39">
        <v>9</v>
      </c>
      <c r="S1328" s="34" t="s">
        <v>138</v>
      </c>
      <c r="T1328" s="35" t="s">
        <v>148</v>
      </c>
      <c r="U1328" s="35" t="s">
        <v>142</v>
      </c>
    </row>
    <row r="1329" spans="2:21" ht="12" customHeight="1">
      <c r="B1329" s="33" t="s">
        <v>3938</v>
      </c>
      <c r="C1329" s="34" t="s">
        <v>3932</v>
      </c>
      <c r="D1329" s="35" t="s">
        <v>3939</v>
      </c>
      <c r="E1329" s="35" t="s">
        <v>3940</v>
      </c>
      <c r="F1329" s="36" t="s">
        <v>135</v>
      </c>
      <c r="G1329" s="34" t="s">
        <v>136</v>
      </c>
      <c r="H1329" s="35" t="s">
        <v>137</v>
      </c>
      <c r="I1329" s="37">
        <v>39.373191489361702</v>
      </c>
      <c r="J1329" s="36" t="s">
        <v>147</v>
      </c>
      <c r="K1329" s="38">
        <v>104.3</v>
      </c>
      <c r="L1329" s="39">
        <v>11.3</v>
      </c>
      <c r="M1329" s="34" t="s">
        <v>147</v>
      </c>
      <c r="N1329" s="39">
        <v>21.7</v>
      </c>
      <c r="O1329" s="34" t="s">
        <v>147</v>
      </c>
      <c r="P1329" s="39">
        <v>60</v>
      </c>
      <c r="Q1329" s="34" t="s">
        <v>147</v>
      </c>
      <c r="R1329" s="39">
        <v>11.3</v>
      </c>
      <c r="S1329" s="34" t="s">
        <v>147</v>
      </c>
      <c r="T1329" s="35" t="s">
        <v>148</v>
      </c>
      <c r="U1329" s="35" t="s">
        <v>142</v>
      </c>
    </row>
    <row r="1330" spans="2:21" ht="12" customHeight="1">
      <c r="B1330" s="33" t="s">
        <v>3941</v>
      </c>
      <c r="C1330" s="34" t="s">
        <v>3932</v>
      </c>
      <c r="D1330" s="35" t="s">
        <v>3942</v>
      </c>
      <c r="E1330" s="35" t="s">
        <v>3943</v>
      </c>
      <c r="F1330" s="36" t="s">
        <v>135</v>
      </c>
      <c r="G1330" s="34" t="s">
        <v>136</v>
      </c>
      <c r="H1330" s="35" t="s">
        <v>137</v>
      </c>
      <c r="I1330" s="37">
        <v>50.173242835595779</v>
      </c>
      <c r="J1330" s="36" t="s">
        <v>147</v>
      </c>
      <c r="K1330" s="38">
        <v>71.8</v>
      </c>
      <c r="L1330" s="39">
        <v>8.9</v>
      </c>
      <c r="M1330" s="34" t="s">
        <v>138</v>
      </c>
      <c r="N1330" s="39">
        <v>11.8</v>
      </c>
      <c r="O1330" s="34" t="s">
        <v>139</v>
      </c>
      <c r="P1330" s="39">
        <v>43.6</v>
      </c>
      <c r="Q1330" s="34" t="s">
        <v>147</v>
      </c>
      <c r="R1330" s="39">
        <v>7.5</v>
      </c>
      <c r="S1330" s="34" t="s">
        <v>138</v>
      </c>
      <c r="T1330" s="35" t="s">
        <v>148</v>
      </c>
      <c r="U1330" s="35" t="s">
        <v>699</v>
      </c>
    </row>
    <row r="1331" spans="2:21" ht="12" customHeight="1">
      <c r="B1331" s="33" t="s">
        <v>3944</v>
      </c>
      <c r="C1331" s="34" t="s">
        <v>3932</v>
      </c>
      <c r="D1331" s="35" t="s">
        <v>3945</v>
      </c>
      <c r="E1331" s="35" t="s">
        <v>3946</v>
      </c>
      <c r="F1331" s="36" t="s">
        <v>135</v>
      </c>
      <c r="G1331" s="34" t="s">
        <v>136</v>
      </c>
      <c r="H1331" s="35" t="s">
        <v>137</v>
      </c>
      <c r="I1331" s="37">
        <v>37.152867012089807</v>
      </c>
      <c r="J1331" s="36" t="s">
        <v>147</v>
      </c>
      <c r="K1331" s="38">
        <v>93.7</v>
      </c>
      <c r="L1331" s="39">
        <v>10.199999999999999</v>
      </c>
      <c r="M1331" s="34" t="s">
        <v>147</v>
      </c>
      <c r="N1331" s="39">
        <v>20.8</v>
      </c>
      <c r="O1331" s="34" t="s">
        <v>147</v>
      </c>
      <c r="P1331" s="39">
        <v>54.4</v>
      </c>
      <c r="Q1331" s="34" t="s">
        <v>147</v>
      </c>
      <c r="R1331" s="39">
        <v>8.3000000000000007</v>
      </c>
      <c r="S1331" s="34" t="s">
        <v>138</v>
      </c>
      <c r="T1331" s="35" t="s">
        <v>148</v>
      </c>
      <c r="U1331" s="35" t="s">
        <v>142</v>
      </c>
    </row>
    <row r="1332" spans="2:21" ht="12" customHeight="1">
      <c r="B1332" s="33" t="s">
        <v>3947</v>
      </c>
      <c r="C1332" s="34" t="s">
        <v>3932</v>
      </c>
      <c r="D1332" s="35" t="s">
        <v>3948</v>
      </c>
      <c r="E1332" s="35" t="s">
        <v>3949</v>
      </c>
      <c r="F1332" s="36" t="s">
        <v>135</v>
      </c>
      <c r="G1332" s="34" t="s">
        <v>136</v>
      </c>
      <c r="H1332" s="35" t="s">
        <v>137</v>
      </c>
      <c r="I1332" s="37">
        <v>40.243353783231079</v>
      </c>
      <c r="J1332" s="36" t="s">
        <v>147</v>
      </c>
      <c r="K1332" s="38">
        <v>77.900000000000006</v>
      </c>
      <c r="L1332" s="39">
        <v>9.1</v>
      </c>
      <c r="M1332" s="34" t="s">
        <v>138</v>
      </c>
      <c r="N1332" s="39">
        <v>18.399999999999999</v>
      </c>
      <c r="O1332" s="34" t="s">
        <v>147</v>
      </c>
      <c r="P1332" s="39">
        <v>47.4</v>
      </c>
      <c r="Q1332" s="34" t="s">
        <v>147</v>
      </c>
      <c r="R1332" s="39">
        <v>3</v>
      </c>
      <c r="S1332" s="34" t="s">
        <v>138</v>
      </c>
      <c r="T1332" s="35" t="s">
        <v>148</v>
      </c>
      <c r="U1332" s="35" t="s">
        <v>142</v>
      </c>
    </row>
    <row r="1333" spans="2:21" ht="12" customHeight="1">
      <c r="B1333" s="33" t="s">
        <v>3950</v>
      </c>
      <c r="C1333" s="34" t="s">
        <v>3932</v>
      </c>
      <c r="D1333" s="35" t="s">
        <v>3951</v>
      </c>
      <c r="E1333" s="35" t="s">
        <v>3952</v>
      </c>
      <c r="F1333" s="36" t="s">
        <v>135</v>
      </c>
      <c r="G1333" s="34" t="s">
        <v>136</v>
      </c>
      <c r="H1333" s="35" t="s">
        <v>137</v>
      </c>
      <c r="I1333" s="37">
        <v>59.693673469387754</v>
      </c>
      <c r="J1333" s="36" t="s">
        <v>147</v>
      </c>
      <c r="K1333" s="38">
        <v>87.2</v>
      </c>
      <c r="L1333" s="39">
        <v>9.1999999999999993</v>
      </c>
      <c r="M1333" s="34" t="s">
        <v>138</v>
      </c>
      <c r="N1333" s="39">
        <v>18.3</v>
      </c>
      <c r="O1333" s="34" t="s">
        <v>147</v>
      </c>
      <c r="P1333" s="39">
        <v>51.4</v>
      </c>
      <c r="Q1333" s="34" t="s">
        <v>147</v>
      </c>
      <c r="R1333" s="39">
        <v>8.3000000000000007</v>
      </c>
      <c r="S1333" s="34" t="s">
        <v>138</v>
      </c>
      <c r="T1333" s="35" t="s">
        <v>141</v>
      </c>
      <c r="U1333" s="35" t="s">
        <v>142</v>
      </c>
    </row>
    <row r="1334" spans="2:21" ht="12" customHeight="1">
      <c r="B1334" s="33" t="s">
        <v>3953</v>
      </c>
      <c r="C1334" s="34" t="s">
        <v>3932</v>
      </c>
      <c r="D1334" s="35" t="s">
        <v>3954</v>
      </c>
      <c r="E1334" s="35" t="s">
        <v>3955</v>
      </c>
      <c r="F1334" s="36" t="s">
        <v>135</v>
      </c>
      <c r="G1334" s="34" t="s">
        <v>136</v>
      </c>
      <c r="H1334" s="35" t="s">
        <v>137</v>
      </c>
      <c r="I1334" s="37">
        <v>40.147209302325585</v>
      </c>
      <c r="J1334" s="36" t="s">
        <v>147</v>
      </c>
      <c r="K1334" s="38">
        <v>90.1</v>
      </c>
      <c r="L1334" s="39">
        <v>10.7</v>
      </c>
      <c r="M1334" s="34" t="s">
        <v>147</v>
      </c>
      <c r="N1334" s="39">
        <v>19.2</v>
      </c>
      <c r="O1334" s="34" t="s">
        <v>147</v>
      </c>
      <c r="P1334" s="39">
        <v>58.7</v>
      </c>
      <c r="Q1334" s="34" t="s">
        <v>147</v>
      </c>
      <c r="R1334" s="39">
        <v>1.5</v>
      </c>
      <c r="S1334" s="34" t="s">
        <v>138</v>
      </c>
      <c r="T1334" s="35" t="s">
        <v>148</v>
      </c>
      <c r="U1334" s="35" t="s">
        <v>142</v>
      </c>
    </row>
    <row r="1335" spans="2:21" ht="12" customHeight="1">
      <c r="B1335" s="33" t="s">
        <v>3956</v>
      </c>
      <c r="C1335" s="34" t="s">
        <v>3932</v>
      </c>
      <c r="D1335" s="35" t="s">
        <v>3957</v>
      </c>
      <c r="E1335" s="35" t="s">
        <v>3958</v>
      </c>
      <c r="F1335" s="36" t="s">
        <v>135</v>
      </c>
      <c r="G1335" s="34" t="s">
        <v>136</v>
      </c>
      <c r="H1335" s="35" t="s">
        <v>155</v>
      </c>
      <c r="I1335" s="37">
        <v>46.729981791786614</v>
      </c>
      <c r="J1335" s="36" t="s">
        <v>147</v>
      </c>
      <c r="K1335" s="38">
        <v>92.6</v>
      </c>
      <c r="L1335" s="39">
        <v>9.8000000000000007</v>
      </c>
      <c r="M1335" s="34" t="s">
        <v>138</v>
      </c>
      <c r="N1335" s="39">
        <v>19.5</v>
      </c>
      <c r="O1335" s="34" t="s">
        <v>147</v>
      </c>
      <c r="P1335" s="39">
        <v>56.5</v>
      </c>
      <c r="Q1335" s="34" t="s">
        <v>147</v>
      </c>
      <c r="R1335" s="39">
        <v>6.8</v>
      </c>
      <c r="S1335" s="34" t="s">
        <v>138</v>
      </c>
      <c r="T1335" s="35" t="s">
        <v>170</v>
      </c>
      <c r="U1335" s="35" t="s">
        <v>142</v>
      </c>
    </row>
    <row r="1336" spans="2:21" ht="12" customHeight="1">
      <c r="B1336" s="33" t="s">
        <v>3959</v>
      </c>
      <c r="C1336" s="34" t="s">
        <v>3932</v>
      </c>
      <c r="D1336" s="35" t="s">
        <v>3960</v>
      </c>
      <c r="E1336" s="35" t="s">
        <v>3961</v>
      </c>
      <c r="F1336" s="36" t="s">
        <v>135</v>
      </c>
      <c r="G1336" s="34" t="s">
        <v>136</v>
      </c>
      <c r="H1336" s="35" t="s">
        <v>137</v>
      </c>
      <c r="I1336" s="37">
        <v>41.106666666666669</v>
      </c>
      <c r="J1336" s="36" t="s">
        <v>147</v>
      </c>
      <c r="K1336" s="38">
        <v>73.8</v>
      </c>
      <c r="L1336" s="39">
        <v>11.8</v>
      </c>
      <c r="M1336" s="34" t="s">
        <v>147</v>
      </c>
      <c r="N1336" s="39">
        <v>17.8</v>
      </c>
      <c r="O1336" s="34" t="s">
        <v>147</v>
      </c>
      <c r="P1336" s="39">
        <v>43.4</v>
      </c>
      <c r="Q1336" s="34" t="s">
        <v>147</v>
      </c>
      <c r="R1336" s="39">
        <v>0.8</v>
      </c>
      <c r="S1336" s="34" t="s">
        <v>147</v>
      </c>
      <c r="T1336" s="35" t="s">
        <v>148</v>
      </c>
      <c r="U1336" s="35" t="s">
        <v>142</v>
      </c>
    </row>
    <row r="1337" spans="2:21" ht="12" customHeight="1">
      <c r="B1337" s="33" t="s">
        <v>3962</v>
      </c>
      <c r="C1337" s="34" t="s">
        <v>3932</v>
      </c>
      <c r="D1337" s="35" t="s">
        <v>3963</v>
      </c>
      <c r="E1337" s="35" t="s">
        <v>3964</v>
      </c>
      <c r="F1337" s="36" t="s">
        <v>135</v>
      </c>
      <c r="G1337" s="34" t="s">
        <v>136</v>
      </c>
      <c r="H1337" s="35" t="s">
        <v>137</v>
      </c>
      <c r="I1337" s="37">
        <v>66.667328244274813</v>
      </c>
      <c r="J1337" s="36" t="s">
        <v>147</v>
      </c>
      <c r="K1337" s="38">
        <v>106.6</v>
      </c>
      <c r="L1337" s="39">
        <v>14.9</v>
      </c>
      <c r="M1337" s="34" t="s">
        <v>147</v>
      </c>
      <c r="N1337" s="39">
        <v>22.7</v>
      </c>
      <c r="O1337" s="34" t="s">
        <v>147</v>
      </c>
      <c r="P1337" s="39">
        <v>60</v>
      </c>
      <c r="Q1337" s="34" t="s">
        <v>147</v>
      </c>
      <c r="R1337" s="39">
        <v>9</v>
      </c>
      <c r="S1337" s="34" t="s">
        <v>147</v>
      </c>
      <c r="T1337" s="35" t="s">
        <v>148</v>
      </c>
      <c r="U1337" s="35" t="s">
        <v>142</v>
      </c>
    </row>
    <row r="1338" spans="2:21" ht="12" customHeight="1">
      <c r="B1338" s="33" t="s">
        <v>3965</v>
      </c>
      <c r="C1338" s="34" t="s">
        <v>3932</v>
      </c>
      <c r="D1338" s="35" t="s">
        <v>3966</v>
      </c>
      <c r="E1338" s="35" t="s">
        <v>3967</v>
      </c>
      <c r="F1338" s="36" t="s">
        <v>146</v>
      </c>
      <c r="G1338" s="34" t="s">
        <v>136</v>
      </c>
      <c r="H1338" s="35" t="s">
        <v>155</v>
      </c>
      <c r="I1338" s="37">
        <v>62.922585751978893</v>
      </c>
      <c r="J1338" s="36" t="s">
        <v>147</v>
      </c>
      <c r="K1338" s="38">
        <v>85.1</v>
      </c>
      <c r="L1338" s="39">
        <v>10</v>
      </c>
      <c r="M1338" s="34" t="s">
        <v>138</v>
      </c>
      <c r="N1338" s="39">
        <v>18.600000000000001</v>
      </c>
      <c r="O1338" s="34" t="s">
        <v>147</v>
      </c>
      <c r="P1338" s="39">
        <v>47.5</v>
      </c>
      <c r="Q1338" s="34" t="s">
        <v>147</v>
      </c>
      <c r="R1338" s="39">
        <v>9</v>
      </c>
      <c r="S1338" s="34" t="s">
        <v>147</v>
      </c>
      <c r="T1338" s="35" t="s">
        <v>170</v>
      </c>
      <c r="U1338" s="35" t="s">
        <v>142</v>
      </c>
    </row>
    <row r="1339" spans="2:21" ht="12" customHeight="1">
      <c r="B1339" s="33" t="s">
        <v>3968</v>
      </c>
      <c r="C1339" s="34" t="s">
        <v>3932</v>
      </c>
      <c r="D1339" s="35" t="s">
        <v>3969</v>
      </c>
      <c r="E1339" s="35" t="s">
        <v>3970</v>
      </c>
      <c r="F1339" s="36" t="s">
        <v>222</v>
      </c>
      <c r="G1339" s="34" t="s">
        <v>136</v>
      </c>
      <c r="H1339" s="35" t="s">
        <v>137</v>
      </c>
      <c r="I1339" s="37">
        <v>53.611495327102801</v>
      </c>
      <c r="J1339" s="36" t="s">
        <v>147</v>
      </c>
      <c r="K1339" s="38">
        <v>90.5</v>
      </c>
      <c r="L1339" s="39">
        <v>7.9</v>
      </c>
      <c r="M1339" s="34" t="s">
        <v>139</v>
      </c>
      <c r="N1339" s="39">
        <v>17.7</v>
      </c>
      <c r="O1339" s="34" t="s">
        <v>147</v>
      </c>
      <c r="P1339" s="39">
        <v>55.1</v>
      </c>
      <c r="Q1339" s="34" t="s">
        <v>147</v>
      </c>
      <c r="R1339" s="39">
        <v>9.8000000000000007</v>
      </c>
      <c r="S1339" s="34" t="s">
        <v>147</v>
      </c>
      <c r="T1339" s="35" t="s">
        <v>148</v>
      </c>
      <c r="U1339" s="35" t="s">
        <v>699</v>
      </c>
    </row>
    <row r="1340" spans="2:21" ht="12" customHeight="1">
      <c r="B1340" s="33" t="s">
        <v>3971</v>
      </c>
      <c r="C1340" s="34" t="s">
        <v>3932</v>
      </c>
      <c r="D1340" s="35" t="s">
        <v>3972</v>
      </c>
      <c r="E1340" s="35" t="s">
        <v>3973</v>
      </c>
      <c r="F1340" s="36" t="s">
        <v>146</v>
      </c>
      <c r="G1340" s="34" t="s">
        <v>136</v>
      </c>
      <c r="H1340" s="35" t="s">
        <v>155</v>
      </c>
      <c r="I1340" s="37">
        <v>29.229999999999997</v>
      </c>
      <c r="J1340" s="36" t="s">
        <v>147</v>
      </c>
      <c r="K1340" s="38">
        <v>87.7</v>
      </c>
      <c r="L1340" s="39">
        <v>11.4</v>
      </c>
      <c r="M1340" s="34" t="s">
        <v>147</v>
      </c>
      <c r="N1340" s="39">
        <v>23.9</v>
      </c>
      <c r="O1340" s="34" t="s">
        <v>147</v>
      </c>
      <c r="P1340" s="39">
        <v>45.6</v>
      </c>
      <c r="Q1340" s="34" t="s">
        <v>147</v>
      </c>
      <c r="R1340" s="39">
        <v>6.8</v>
      </c>
      <c r="S1340" s="34" t="s">
        <v>138</v>
      </c>
      <c r="T1340" s="35" t="s">
        <v>141</v>
      </c>
      <c r="U1340" s="35" t="s">
        <v>142</v>
      </c>
    </row>
    <row r="1341" spans="2:21" ht="12" customHeight="1">
      <c r="B1341" s="33" t="s">
        <v>3974</v>
      </c>
      <c r="C1341" s="34" t="s">
        <v>3932</v>
      </c>
      <c r="D1341" s="35" t="s">
        <v>3975</v>
      </c>
      <c r="E1341" s="35" t="s">
        <v>3976</v>
      </c>
      <c r="F1341" s="36" t="s">
        <v>135</v>
      </c>
      <c r="G1341" s="34" t="s">
        <v>136</v>
      </c>
      <c r="H1341" s="35" t="s">
        <v>192</v>
      </c>
      <c r="I1341" s="37">
        <v>2.9526301615798931</v>
      </c>
      <c r="J1341" s="36" t="s">
        <v>147</v>
      </c>
      <c r="K1341" s="38">
        <v>81.3</v>
      </c>
      <c r="L1341" s="39">
        <v>7.4</v>
      </c>
      <c r="M1341" s="34" t="s">
        <v>139</v>
      </c>
      <c r="N1341" s="39">
        <v>23.1</v>
      </c>
      <c r="O1341" s="34" t="s">
        <v>147</v>
      </c>
      <c r="P1341" s="39">
        <v>44</v>
      </c>
      <c r="Q1341" s="34" t="s">
        <v>147</v>
      </c>
      <c r="R1341" s="39">
        <v>6.8</v>
      </c>
      <c r="S1341" s="34" t="s">
        <v>138</v>
      </c>
      <c r="T1341" s="35" t="s">
        <v>199</v>
      </c>
      <c r="U1341" s="35" t="s">
        <v>313</v>
      </c>
    </row>
    <row r="1342" spans="2:21" ht="12" customHeight="1">
      <c r="B1342" s="33" t="s">
        <v>3977</v>
      </c>
      <c r="C1342" s="34" t="s">
        <v>3932</v>
      </c>
      <c r="D1342" s="35" t="s">
        <v>3978</v>
      </c>
      <c r="E1342" s="35" t="s">
        <v>3979</v>
      </c>
      <c r="F1342" s="36" t="s">
        <v>135</v>
      </c>
      <c r="G1342" s="34" t="s">
        <v>136</v>
      </c>
      <c r="H1342" s="35" t="s">
        <v>155</v>
      </c>
      <c r="I1342" s="37">
        <v>51.821575091575085</v>
      </c>
      <c r="J1342" s="36" t="s">
        <v>147</v>
      </c>
      <c r="K1342" s="38">
        <v>77.7</v>
      </c>
      <c r="L1342" s="39">
        <v>5.8</v>
      </c>
      <c r="M1342" s="34" t="s">
        <v>140</v>
      </c>
      <c r="N1342" s="39">
        <v>15.6</v>
      </c>
      <c r="O1342" s="34" t="s">
        <v>138</v>
      </c>
      <c r="P1342" s="39">
        <v>47.3</v>
      </c>
      <c r="Q1342" s="34" t="s">
        <v>147</v>
      </c>
      <c r="R1342" s="39">
        <v>9</v>
      </c>
      <c r="S1342" s="34" t="s">
        <v>139</v>
      </c>
      <c r="T1342" s="35" t="s">
        <v>141</v>
      </c>
      <c r="U1342" s="35" t="s">
        <v>177</v>
      </c>
    </row>
    <row r="1343" spans="2:21" ht="12" customHeight="1">
      <c r="B1343" s="33" t="s">
        <v>3980</v>
      </c>
      <c r="C1343" s="34" t="s">
        <v>3932</v>
      </c>
      <c r="D1343" s="35" t="s">
        <v>3981</v>
      </c>
      <c r="E1343" s="35" t="s">
        <v>3982</v>
      </c>
      <c r="F1343" s="36" t="s">
        <v>135</v>
      </c>
      <c r="G1343" s="34" t="s">
        <v>136</v>
      </c>
      <c r="H1343" s="35" t="s">
        <v>192</v>
      </c>
      <c r="I1343" s="37">
        <v>3.3677001067235857</v>
      </c>
      <c r="J1343" s="36" t="s">
        <v>147</v>
      </c>
      <c r="K1343" s="38">
        <v>94.3</v>
      </c>
      <c r="L1343" s="39">
        <v>10.9</v>
      </c>
      <c r="M1343" s="34" t="s">
        <v>147</v>
      </c>
      <c r="N1343" s="39">
        <v>22.7</v>
      </c>
      <c r="O1343" s="34" t="s">
        <v>147</v>
      </c>
      <c r="P1343" s="39">
        <v>50.9</v>
      </c>
      <c r="Q1343" s="34" t="s">
        <v>147</v>
      </c>
      <c r="R1343" s="39">
        <v>9.8000000000000007</v>
      </c>
      <c r="S1343" s="34" t="s">
        <v>147</v>
      </c>
      <c r="T1343" s="35" t="s">
        <v>148</v>
      </c>
      <c r="U1343" s="35" t="s">
        <v>313</v>
      </c>
    </row>
    <row r="1344" spans="2:21" ht="12" customHeight="1">
      <c r="B1344" s="33" t="s">
        <v>3983</v>
      </c>
      <c r="C1344" s="34" t="s">
        <v>3932</v>
      </c>
      <c r="D1344" s="35" t="s">
        <v>3984</v>
      </c>
      <c r="E1344" s="35" t="s">
        <v>3985</v>
      </c>
      <c r="F1344" s="36" t="s">
        <v>135</v>
      </c>
      <c r="G1344" s="34" t="s">
        <v>136</v>
      </c>
      <c r="H1344" s="35" t="s">
        <v>192</v>
      </c>
      <c r="I1344" s="37">
        <v>3.1522718508997416</v>
      </c>
      <c r="J1344" s="36" t="s">
        <v>147</v>
      </c>
      <c r="K1344" s="38">
        <v>83.2</v>
      </c>
      <c r="L1344" s="39">
        <v>12.1</v>
      </c>
      <c r="M1344" s="34" t="s">
        <v>147</v>
      </c>
      <c r="N1344" s="39">
        <v>20.3</v>
      </c>
      <c r="O1344" s="34" t="s">
        <v>147</v>
      </c>
      <c r="P1344" s="39">
        <v>41.8</v>
      </c>
      <c r="Q1344" s="34" t="s">
        <v>147</v>
      </c>
      <c r="R1344" s="39">
        <v>9</v>
      </c>
      <c r="S1344" s="34" t="s">
        <v>139</v>
      </c>
      <c r="T1344" s="35" t="s">
        <v>166</v>
      </c>
      <c r="U1344" s="35" t="s">
        <v>142</v>
      </c>
    </row>
    <row r="1345" spans="2:21" ht="12" customHeight="1">
      <c r="B1345" s="33" t="s">
        <v>3986</v>
      </c>
      <c r="C1345" s="34" t="s">
        <v>3932</v>
      </c>
      <c r="D1345" s="35" t="s">
        <v>3987</v>
      </c>
      <c r="E1345" s="35" t="s">
        <v>3988</v>
      </c>
      <c r="F1345" s="36" t="s">
        <v>135</v>
      </c>
      <c r="G1345" s="34" t="s">
        <v>136</v>
      </c>
      <c r="H1345" s="35" t="s">
        <v>137</v>
      </c>
      <c r="I1345" s="37">
        <v>53.148037383177574</v>
      </c>
      <c r="J1345" s="36" t="s">
        <v>147</v>
      </c>
      <c r="K1345" s="38">
        <v>79.900000000000006</v>
      </c>
      <c r="L1345" s="39">
        <v>10.6</v>
      </c>
      <c r="M1345" s="34" t="s">
        <v>147</v>
      </c>
      <c r="N1345" s="39">
        <v>19.7</v>
      </c>
      <c r="O1345" s="34" t="s">
        <v>147</v>
      </c>
      <c r="P1345" s="39">
        <v>45.8</v>
      </c>
      <c r="Q1345" s="34" t="s">
        <v>147</v>
      </c>
      <c r="R1345" s="39">
        <v>3.8</v>
      </c>
      <c r="S1345" s="34" t="s">
        <v>138</v>
      </c>
      <c r="T1345" s="35" t="s">
        <v>148</v>
      </c>
      <c r="U1345" s="35" t="s">
        <v>142</v>
      </c>
    </row>
    <row r="1346" spans="2:21" ht="12" customHeight="1">
      <c r="B1346" s="33" t="s">
        <v>3989</v>
      </c>
      <c r="C1346" s="34" t="s">
        <v>3932</v>
      </c>
      <c r="D1346" s="35" t="s">
        <v>3990</v>
      </c>
      <c r="E1346" s="35" t="s">
        <v>3991</v>
      </c>
      <c r="F1346" s="36" t="s">
        <v>146</v>
      </c>
      <c r="G1346" s="34" t="s">
        <v>136</v>
      </c>
      <c r="H1346" s="35" t="s">
        <v>137</v>
      </c>
      <c r="I1346" s="37">
        <v>58.338214285714287</v>
      </c>
      <c r="J1346" s="36" t="s">
        <v>147</v>
      </c>
      <c r="K1346" s="38">
        <v>91.6</v>
      </c>
      <c r="L1346" s="39">
        <v>10.9</v>
      </c>
      <c r="M1346" s="34" t="s">
        <v>147</v>
      </c>
      <c r="N1346" s="39">
        <v>24.3</v>
      </c>
      <c r="O1346" s="34" t="s">
        <v>147</v>
      </c>
      <c r="P1346" s="39">
        <v>51.9</v>
      </c>
      <c r="Q1346" s="34" t="s">
        <v>147</v>
      </c>
      <c r="R1346" s="39">
        <v>4.5</v>
      </c>
      <c r="S1346" s="34" t="s">
        <v>147</v>
      </c>
      <c r="T1346" s="35" t="s">
        <v>148</v>
      </c>
      <c r="U1346" s="35" t="s">
        <v>142</v>
      </c>
    </row>
    <row r="1347" spans="2:21" ht="12" customHeight="1">
      <c r="B1347" s="33" t="s">
        <v>3992</v>
      </c>
      <c r="C1347" s="34" t="s">
        <v>3932</v>
      </c>
      <c r="D1347" s="35" t="s">
        <v>3993</v>
      </c>
      <c r="E1347" s="35" t="s">
        <v>3994</v>
      </c>
      <c r="F1347" s="36" t="s">
        <v>135</v>
      </c>
      <c r="G1347" s="34" t="s">
        <v>136</v>
      </c>
      <c r="H1347" s="35" t="s">
        <v>137</v>
      </c>
      <c r="I1347" s="37">
        <v>41.110918727915191</v>
      </c>
      <c r="J1347" s="36" t="s">
        <v>147</v>
      </c>
      <c r="K1347" s="38">
        <v>83.1</v>
      </c>
      <c r="L1347" s="39">
        <v>6.6</v>
      </c>
      <c r="M1347" s="34" t="s">
        <v>139</v>
      </c>
      <c r="N1347" s="39">
        <v>22.2</v>
      </c>
      <c r="O1347" s="34" t="s">
        <v>147</v>
      </c>
      <c r="P1347" s="39">
        <v>50.5</v>
      </c>
      <c r="Q1347" s="34" t="s">
        <v>147</v>
      </c>
      <c r="R1347" s="39">
        <v>3.8</v>
      </c>
      <c r="S1347" s="34" t="s">
        <v>147</v>
      </c>
      <c r="T1347" s="35" t="s">
        <v>148</v>
      </c>
      <c r="U1347" s="35" t="s">
        <v>142</v>
      </c>
    </row>
    <row r="1348" spans="2:21" ht="12" customHeight="1">
      <c r="B1348" s="33" t="s">
        <v>3995</v>
      </c>
      <c r="C1348" s="34" t="s">
        <v>3932</v>
      </c>
      <c r="D1348" s="35" t="s">
        <v>3996</v>
      </c>
      <c r="E1348" s="35" t="s">
        <v>3997</v>
      </c>
      <c r="F1348" s="36" t="s">
        <v>146</v>
      </c>
      <c r="G1348" s="34" t="s">
        <v>136</v>
      </c>
      <c r="H1348" s="35" t="s">
        <v>137</v>
      </c>
      <c r="I1348" s="37">
        <v>50.767627118644072</v>
      </c>
      <c r="J1348" s="36" t="s">
        <v>147</v>
      </c>
      <c r="K1348" s="38">
        <v>70.7</v>
      </c>
      <c r="L1348" s="39">
        <v>6.5</v>
      </c>
      <c r="M1348" s="34" t="s">
        <v>139</v>
      </c>
      <c r="N1348" s="39">
        <v>13.6</v>
      </c>
      <c r="O1348" s="34" t="s">
        <v>138</v>
      </c>
      <c r="P1348" s="39">
        <v>44.6</v>
      </c>
      <c r="Q1348" s="34" t="s">
        <v>147</v>
      </c>
      <c r="R1348" s="39">
        <v>6</v>
      </c>
      <c r="S1348" s="34" t="s">
        <v>147</v>
      </c>
      <c r="T1348" s="35" t="s">
        <v>199</v>
      </c>
      <c r="U1348" s="35" t="s">
        <v>564</v>
      </c>
    </row>
    <row r="1349" spans="2:21" ht="12" customHeight="1">
      <c r="B1349" s="33" t="s">
        <v>3998</v>
      </c>
      <c r="C1349" s="34" t="s">
        <v>3932</v>
      </c>
      <c r="D1349" s="35" t="s">
        <v>3999</v>
      </c>
      <c r="E1349" s="35" t="s">
        <v>4000</v>
      </c>
      <c r="F1349" s="36" t="s">
        <v>135</v>
      </c>
      <c r="G1349" s="34" t="s">
        <v>136</v>
      </c>
      <c r="H1349" s="35" t="s">
        <v>137</v>
      </c>
      <c r="I1349" s="37">
        <v>42.607364016736405</v>
      </c>
      <c r="J1349" s="36" t="s">
        <v>147</v>
      </c>
      <c r="K1349" s="38">
        <v>90.3</v>
      </c>
      <c r="L1349" s="39">
        <v>10</v>
      </c>
      <c r="M1349" s="34" t="s">
        <v>138</v>
      </c>
      <c r="N1349" s="39">
        <v>18.8</v>
      </c>
      <c r="O1349" s="34" t="s">
        <v>147</v>
      </c>
      <c r="P1349" s="39">
        <v>56.2</v>
      </c>
      <c r="Q1349" s="34" t="s">
        <v>147</v>
      </c>
      <c r="R1349" s="39">
        <v>5.3</v>
      </c>
      <c r="S1349" s="34" t="s">
        <v>147</v>
      </c>
      <c r="T1349" s="35" t="s">
        <v>148</v>
      </c>
      <c r="U1349" s="35" t="s">
        <v>142</v>
      </c>
    </row>
    <row r="1350" spans="2:21" ht="12" customHeight="1">
      <c r="B1350" s="33" t="s">
        <v>4001</v>
      </c>
      <c r="C1350" s="34" t="s">
        <v>3932</v>
      </c>
      <c r="D1350" s="35" t="s">
        <v>4002</v>
      </c>
      <c r="E1350" s="35" t="s">
        <v>4003</v>
      </c>
      <c r="F1350" s="36" t="s">
        <v>135</v>
      </c>
      <c r="G1350" s="34" t="s">
        <v>136</v>
      </c>
      <c r="H1350" s="35" t="s">
        <v>137</v>
      </c>
      <c r="I1350" s="37">
        <v>47.13330097087379</v>
      </c>
      <c r="J1350" s="36" t="s">
        <v>147</v>
      </c>
      <c r="K1350" s="38">
        <v>91</v>
      </c>
      <c r="L1350" s="39">
        <v>11.6</v>
      </c>
      <c r="M1350" s="34" t="s">
        <v>147</v>
      </c>
      <c r="N1350" s="39">
        <v>23.1</v>
      </c>
      <c r="O1350" s="34" t="s">
        <v>147</v>
      </c>
      <c r="P1350" s="39">
        <v>48</v>
      </c>
      <c r="Q1350" s="34" t="s">
        <v>147</v>
      </c>
      <c r="R1350" s="39">
        <v>8.3000000000000007</v>
      </c>
      <c r="S1350" s="34" t="s">
        <v>147</v>
      </c>
      <c r="T1350" s="35" t="s">
        <v>148</v>
      </c>
      <c r="U1350" s="35" t="s">
        <v>142</v>
      </c>
    </row>
    <row r="1351" spans="2:21" ht="12" customHeight="1">
      <c r="B1351" s="33" t="s">
        <v>4004</v>
      </c>
      <c r="C1351" s="34" t="s">
        <v>3932</v>
      </c>
      <c r="D1351" s="35" t="s">
        <v>4005</v>
      </c>
      <c r="E1351" s="35" t="s">
        <v>4006</v>
      </c>
      <c r="F1351" s="36" t="s">
        <v>135</v>
      </c>
      <c r="G1351" s="34" t="s">
        <v>136</v>
      </c>
      <c r="H1351" s="35" t="s">
        <v>137</v>
      </c>
      <c r="I1351" s="37">
        <v>54.511639344262292</v>
      </c>
      <c r="J1351" s="36" t="s">
        <v>147</v>
      </c>
      <c r="K1351" s="38">
        <v>96</v>
      </c>
      <c r="L1351" s="39">
        <v>9.1999999999999993</v>
      </c>
      <c r="M1351" s="34" t="s">
        <v>138</v>
      </c>
      <c r="N1351" s="39">
        <v>18.899999999999999</v>
      </c>
      <c r="O1351" s="34" t="s">
        <v>147</v>
      </c>
      <c r="P1351" s="39">
        <v>56.6</v>
      </c>
      <c r="Q1351" s="34" t="s">
        <v>147</v>
      </c>
      <c r="R1351" s="39">
        <v>11.3</v>
      </c>
      <c r="S1351" s="34" t="s">
        <v>138</v>
      </c>
      <c r="T1351" s="35" t="s">
        <v>170</v>
      </c>
      <c r="U1351" s="35" t="s">
        <v>142</v>
      </c>
    </row>
    <row r="1352" spans="2:21" ht="12" customHeight="1">
      <c r="B1352" s="33" t="s">
        <v>4007</v>
      </c>
      <c r="C1352" s="34" t="s">
        <v>3932</v>
      </c>
      <c r="D1352" s="35" t="s">
        <v>4008</v>
      </c>
      <c r="E1352" s="35" t="s">
        <v>4009</v>
      </c>
      <c r="F1352" s="36" t="s">
        <v>146</v>
      </c>
      <c r="G1352" s="34" t="s">
        <v>136</v>
      </c>
      <c r="H1352" s="35" t="s">
        <v>192</v>
      </c>
      <c r="I1352" s="37">
        <v>3.1191150442477915</v>
      </c>
      <c r="J1352" s="36" t="s">
        <v>147</v>
      </c>
      <c r="K1352" s="38">
        <v>78.7</v>
      </c>
      <c r="L1352" s="39">
        <v>7.3</v>
      </c>
      <c r="M1352" s="34" t="s">
        <v>139</v>
      </c>
      <c r="N1352" s="39">
        <v>19.899999999999999</v>
      </c>
      <c r="O1352" s="34" t="s">
        <v>147</v>
      </c>
      <c r="P1352" s="39">
        <v>42.5</v>
      </c>
      <c r="Q1352" s="34" t="s">
        <v>147</v>
      </c>
      <c r="R1352" s="39">
        <v>9</v>
      </c>
      <c r="S1352" s="34" t="s">
        <v>138</v>
      </c>
      <c r="T1352" s="35" t="s">
        <v>170</v>
      </c>
      <c r="U1352" s="35" t="s">
        <v>313</v>
      </c>
    </row>
    <row r="1353" spans="2:21" ht="12" customHeight="1">
      <c r="B1353" s="33" t="s">
        <v>4010</v>
      </c>
      <c r="C1353" s="34" t="s">
        <v>3932</v>
      </c>
      <c r="D1353" s="35" t="s">
        <v>1880</v>
      </c>
      <c r="E1353" s="35" t="s">
        <v>4011</v>
      </c>
      <c r="F1353" s="36" t="s">
        <v>135</v>
      </c>
      <c r="G1353" s="34" t="s">
        <v>136</v>
      </c>
      <c r="H1353" s="35" t="s">
        <v>137</v>
      </c>
      <c r="I1353" s="37">
        <v>51.342320217096336</v>
      </c>
      <c r="J1353" s="36" t="s">
        <v>147</v>
      </c>
      <c r="K1353" s="38">
        <v>92</v>
      </c>
      <c r="L1353" s="39">
        <v>12.9</v>
      </c>
      <c r="M1353" s="34" t="s">
        <v>147</v>
      </c>
      <c r="N1353" s="39">
        <v>21.8</v>
      </c>
      <c r="O1353" s="34" t="s">
        <v>147</v>
      </c>
      <c r="P1353" s="39">
        <v>52</v>
      </c>
      <c r="Q1353" s="34" t="s">
        <v>147</v>
      </c>
      <c r="R1353" s="39">
        <v>5.3</v>
      </c>
      <c r="S1353" s="34" t="s">
        <v>138</v>
      </c>
      <c r="T1353" s="35" t="s">
        <v>148</v>
      </c>
      <c r="U1353" s="35" t="s">
        <v>142</v>
      </c>
    </row>
    <row r="1354" spans="2:21" ht="12" customHeight="1">
      <c r="B1354" s="33" t="s">
        <v>4012</v>
      </c>
      <c r="C1354" s="34" t="s">
        <v>3932</v>
      </c>
      <c r="D1354" s="35" t="s">
        <v>4013</v>
      </c>
      <c r="E1354" s="35" t="s">
        <v>4014</v>
      </c>
      <c r="F1354" s="36" t="s">
        <v>135</v>
      </c>
      <c r="G1354" s="34" t="s">
        <v>136</v>
      </c>
      <c r="H1354" s="35" t="s">
        <v>192</v>
      </c>
      <c r="I1354" s="37">
        <v>3.5539614035087683</v>
      </c>
      <c r="J1354" s="36" t="s">
        <v>147</v>
      </c>
      <c r="K1354" s="38">
        <v>96</v>
      </c>
      <c r="L1354" s="39">
        <v>8.6999999999999993</v>
      </c>
      <c r="M1354" s="34" t="s">
        <v>138</v>
      </c>
      <c r="N1354" s="39">
        <v>21.6</v>
      </c>
      <c r="O1354" s="34" t="s">
        <v>147</v>
      </c>
      <c r="P1354" s="39">
        <v>53.7</v>
      </c>
      <c r="Q1354" s="34" t="s">
        <v>147</v>
      </c>
      <c r="R1354" s="39">
        <v>12</v>
      </c>
      <c r="S1354" s="34" t="s">
        <v>147</v>
      </c>
      <c r="T1354" s="35" t="s">
        <v>148</v>
      </c>
      <c r="U1354" s="35" t="s">
        <v>142</v>
      </c>
    </row>
    <row r="1355" spans="2:21" ht="12" customHeight="1">
      <c r="B1355" s="33" t="s">
        <v>4015</v>
      </c>
      <c r="C1355" s="34" t="s">
        <v>3932</v>
      </c>
      <c r="D1355" s="35" t="s">
        <v>4016</v>
      </c>
      <c r="E1355" s="35" t="s">
        <v>4017</v>
      </c>
      <c r="F1355" s="36" t="s">
        <v>602</v>
      </c>
      <c r="G1355" s="34" t="s">
        <v>136</v>
      </c>
      <c r="H1355" s="35" t="s">
        <v>192</v>
      </c>
      <c r="I1355" s="37">
        <v>3.332966002344667</v>
      </c>
      <c r="J1355" s="36" t="s">
        <v>147</v>
      </c>
      <c r="K1355" s="38">
        <v>89.1</v>
      </c>
      <c r="L1355" s="39">
        <v>8.6</v>
      </c>
      <c r="M1355" s="34" t="s">
        <v>138</v>
      </c>
      <c r="N1355" s="39">
        <v>22.7</v>
      </c>
      <c r="O1355" s="34" t="s">
        <v>147</v>
      </c>
      <c r="P1355" s="39">
        <v>48.8</v>
      </c>
      <c r="Q1355" s="34" t="s">
        <v>147</v>
      </c>
      <c r="R1355" s="39">
        <v>9</v>
      </c>
      <c r="S1355" s="34" t="s">
        <v>138</v>
      </c>
      <c r="T1355" s="35" t="s">
        <v>148</v>
      </c>
      <c r="U1355" s="35" t="s">
        <v>142</v>
      </c>
    </row>
    <row r="1356" spans="2:21" ht="12" customHeight="1">
      <c r="B1356" s="33" t="s">
        <v>4018</v>
      </c>
      <c r="C1356" s="34" t="s">
        <v>3932</v>
      </c>
      <c r="D1356" s="35" t="s">
        <v>4019</v>
      </c>
      <c r="E1356" s="35" t="s">
        <v>4020</v>
      </c>
      <c r="F1356" s="36" t="s">
        <v>135</v>
      </c>
      <c r="G1356" s="34" t="s">
        <v>136</v>
      </c>
      <c r="H1356" s="35" t="s">
        <v>137</v>
      </c>
      <c r="I1356" s="37">
        <v>45.03435312024353</v>
      </c>
      <c r="J1356" s="36" t="s">
        <v>147</v>
      </c>
      <c r="K1356" s="38">
        <v>99</v>
      </c>
      <c r="L1356" s="39">
        <v>12</v>
      </c>
      <c r="M1356" s="34" t="s">
        <v>147</v>
      </c>
      <c r="N1356" s="39">
        <v>19.8</v>
      </c>
      <c r="O1356" s="34" t="s">
        <v>147</v>
      </c>
      <c r="P1356" s="39">
        <v>55.9</v>
      </c>
      <c r="Q1356" s="34" t="s">
        <v>147</v>
      </c>
      <c r="R1356" s="39">
        <v>11.3</v>
      </c>
      <c r="S1356" s="34" t="s">
        <v>138</v>
      </c>
      <c r="T1356" s="35" t="s">
        <v>148</v>
      </c>
      <c r="U1356" s="35" t="s">
        <v>699</v>
      </c>
    </row>
    <row r="1357" spans="2:21" ht="12" customHeight="1">
      <c r="B1357" s="33" t="s">
        <v>4021</v>
      </c>
      <c r="C1357" s="34" t="s">
        <v>3932</v>
      </c>
      <c r="D1357" s="35" t="s">
        <v>4022</v>
      </c>
      <c r="E1357" s="35" t="s">
        <v>4023</v>
      </c>
      <c r="F1357" s="36" t="s">
        <v>135</v>
      </c>
      <c r="G1357" s="34" t="s">
        <v>136</v>
      </c>
      <c r="H1357" s="35" t="s">
        <v>192</v>
      </c>
      <c r="I1357" s="37">
        <v>2.9542181959689926</v>
      </c>
      <c r="J1357" s="36" t="s">
        <v>147</v>
      </c>
      <c r="K1357" s="38">
        <v>97.2</v>
      </c>
      <c r="L1357" s="39">
        <v>15</v>
      </c>
      <c r="M1357" s="34" t="s">
        <v>147</v>
      </c>
      <c r="N1357" s="39">
        <v>21.2</v>
      </c>
      <c r="O1357" s="34" t="s">
        <v>147</v>
      </c>
      <c r="P1357" s="39">
        <v>59.5</v>
      </c>
      <c r="Q1357" s="34" t="s">
        <v>147</v>
      </c>
      <c r="R1357" s="39">
        <v>1.5</v>
      </c>
      <c r="S1357" s="34" t="s">
        <v>147</v>
      </c>
      <c r="T1357" s="35" t="s">
        <v>148</v>
      </c>
      <c r="U1357" s="35" t="s">
        <v>142</v>
      </c>
    </row>
    <row r="1358" spans="2:21" ht="12" customHeight="1">
      <c r="B1358" s="33" t="s">
        <v>4024</v>
      </c>
      <c r="C1358" s="34" t="s">
        <v>3932</v>
      </c>
      <c r="D1358" s="35" t="s">
        <v>4025</v>
      </c>
      <c r="E1358" s="35" t="s">
        <v>4026</v>
      </c>
      <c r="F1358" s="36" t="s">
        <v>184</v>
      </c>
      <c r="G1358" s="34" t="s">
        <v>136</v>
      </c>
      <c r="H1358" s="35" t="s">
        <v>192</v>
      </c>
      <c r="I1358" s="37">
        <v>3.6116447368421056</v>
      </c>
      <c r="J1358" s="36" t="s">
        <v>147</v>
      </c>
      <c r="K1358" s="38">
        <v>79.599999999999994</v>
      </c>
      <c r="L1358" s="39">
        <v>14.6</v>
      </c>
      <c r="M1358" s="34" t="s">
        <v>147</v>
      </c>
      <c r="N1358" s="39">
        <v>20.5</v>
      </c>
      <c r="O1358" s="34" t="s">
        <v>147</v>
      </c>
      <c r="P1358" s="39">
        <v>44.5</v>
      </c>
      <c r="Q1358" s="34" t="s">
        <v>147</v>
      </c>
      <c r="R1358" s="39">
        <v>0</v>
      </c>
      <c r="S1358" s="34" t="s">
        <v>147</v>
      </c>
      <c r="T1358" s="35" t="s">
        <v>170</v>
      </c>
      <c r="U1358" s="35" t="s">
        <v>142</v>
      </c>
    </row>
    <row r="1359" spans="2:21" ht="12" customHeight="1">
      <c r="B1359" s="35" t="s">
        <v>4027</v>
      </c>
      <c r="C1359" s="34" t="s">
        <v>3932</v>
      </c>
      <c r="D1359" s="35" t="s">
        <v>4028</v>
      </c>
      <c r="E1359" s="35" t="s">
        <v>4029</v>
      </c>
      <c r="F1359" s="34" t="s">
        <v>184</v>
      </c>
      <c r="G1359" s="34" t="s">
        <v>194</v>
      </c>
      <c r="H1359" s="35" t="s">
        <v>195</v>
      </c>
      <c r="I1359" s="37">
        <v>2.7333799999999999</v>
      </c>
      <c r="J1359" s="34"/>
      <c r="K1359" s="39"/>
      <c r="L1359" s="39"/>
      <c r="M1359" s="34"/>
      <c r="N1359" s="39"/>
      <c r="O1359" s="34"/>
      <c r="P1359" s="39"/>
      <c r="Q1359" s="34"/>
      <c r="R1359" s="34">
        <v>2</v>
      </c>
      <c r="S1359" s="34"/>
      <c r="T1359" s="35" t="s">
        <v>223</v>
      </c>
      <c r="U1359" s="35"/>
    </row>
    <row r="1360" spans="2:21" ht="12" customHeight="1">
      <c r="B1360" s="35" t="s">
        <v>4030</v>
      </c>
      <c r="C1360" s="34" t="s">
        <v>3932</v>
      </c>
      <c r="D1360" s="35" t="s">
        <v>4031</v>
      </c>
      <c r="E1360" s="35" t="s">
        <v>4032</v>
      </c>
      <c r="F1360" s="34" t="s">
        <v>135</v>
      </c>
      <c r="G1360" s="34" t="s">
        <v>194</v>
      </c>
      <c r="H1360" s="35" t="s">
        <v>195</v>
      </c>
      <c r="I1360" s="37">
        <v>2.333558</v>
      </c>
      <c r="J1360" s="34" t="s">
        <v>138</v>
      </c>
      <c r="K1360" s="39">
        <v>54.1</v>
      </c>
      <c r="L1360" s="39">
        <v>8.9</v>
      </c>
      <c r="M1360" s="34" t="s">
        <v>138</v>
      </c>
      <c r="N1360" s="39">
        <v>11.2</v>
      </c>
      <c r="O1360" s="34" t="s">
        <v>139</v>
      </c>
      <c r="P1360" s="39">
        <v>30</v>
      </c>
      <c r="Q1360" s="34" t="s">
        <v>139</v>
      </c>
      <c r="R1360" s="34">
        <v>4</v>
      </c>
      <c r="S1360" s="34" t="s">
        <v>138</v>
      </c>
      <c r="T1360" s="35" t="s">
        <v>141</v>
      </c>
      <c r="U1360" s="35" t="s">
        <v>235</v>
      </c>
    </row>
    <row r="1361" spans="2:21" ht="12" customHeight="1">
      <c r="B1361" s="35" t="s">
        <v>4033</v>
      </c>
      <c r="C1361" s="34" t="s">
        <v>3932</v>
      </c>
      <c r="D1361" s="35" t="s">
        <v>4034</v>
      </c>
      <c r="E1361" s="35" t="s">
        <v>4035</v>
      </c>
      <c r="F1361" s="34" t="s">
        <v>135</v>
      </c>
      <c r="G1361" s="34" t="s">
        <v>194</v>
      </c>
      <c r="H1361" s="35" t="s">
        <v>195</v>
      </c>
      <c r="I1361" s="37">
        <v>2.3280259999999999</v>
      </c>
      <c r="J1361" s="34" t="s">
        <v>138</v>
      </c>
      <c r="K1361" s="39">
        <v>62.5</v>
      </c>
      <c r="L1361" s="39">
        <v>6.9</v>
      </c>
      <c r="M1361" s="34" t="s">
        <v>139</v>
      </c>
      <c r="N1361" s="39">
        <v>11.9</v>
      </c>
      <c r="O1361" s="34" t="s">
        <v>139</v>
      </c>
      <c r="P1361" s="39">
        <v>35.700000000000003</v>
      </c>
      <c r="Q1361" s="34" t="s">
        <v>138</v>
      </c>
      <c r="R1361" s="34">
        <v>8</v>
      </c>
      <c r="S1361" s="34" t="s">
        <v>138</v>
      </c>
      <c r="T1361" s="35" t="s">
        <v>148</v>
      </c>
      <c r="U1361" s="35" t="s">
        <v>313</v>
      </c>
    </row>
    <row r="1362" spans="2:21" ht="12" customHeight="1">
      <c r="B1362" s="35" t="s">
        <v>4036</v>
      </c>
      <c r="C1362" s="34" t="s">
        <v>3932</v>
      </c>
      <c r="D1362" s="35" t="s">
        <v>4037</v>
      </c>
      <c r="E1362" s="35" t="s">
        <v>4038</v>
      </c>
      <c r="F1362" s="34" t="s">
        <v>146</v>
      </c>
      <c r="G1362" s="34" t="s">
        <v>194</v>
      </c>
      <c r="H1362" s="35" t="s">
        <v>195</v>
      </c>
      <c r="I1362" s="37">
        <v>3.2741760000000002</v>
      </c>
      <c r="J1362" s="34" t="s">
        <v>147</v>
      </c>
      <c r="K1362" s="39">
        <v>75.400000000000006</v>
      </c>
      <c r="L1362" s="39">
        <v>7.1</v>
      </c>
      <c r="M1362" s="34" t="s">
        <v>139</v>
      </c>
      <c r="N1362" s="39">
        <v>21.3</v>
      </c>
      <c r="O1362" s="34" t="s">
        <v>147</v>
      </c>
      <c r="P1362" s="39">
        <v>47</v>
      </c>
      <c r="Q1362" s="34" t="s">
        <v>147</v>
      </c>
      <c r="R1362" s="34">
        <v>0</v>
      </c>
      <c r="S1362" s="34" t="s">
        <v>147</v>
      </c>
      <c r="T1362" s="35" t="s">
        <v>148</v>
      </c>
      <c r="U1362" s="35" t="s">
        <v>142</v>
      </c>
    </row>
    <row r="1363" spans="2:21" ht="12" customHeight="1">
      <c r="B1363" s="35" t="s">
        <v>4039</v>
      </c>
      <c r="C1363" s="34" t="s">
        <v>3932</v>
      </c>
      <c r="D1363" s="35" t="s">
        <v>4040</v>
      </c>
      <c r="E1363" s="35" t="s">
        <v>4041</v>
      </c>
      <c r="F1363" s="34" t="s">
        <v>146</v>
      </c>
      <c r="G1363" s="34" t="s">
        <v>194</v>
      </c>
      <c r="H1363" s="35" t="s">
        <v>195</v>
      </c>
      <c r="I1363" s="37">
        <v>2.4276439999999999</v>
      </c>
      <c r="J1363" s="34" t="s">
        <v>138</v>
      </c>
      <c r="K1363" s="39">
        <v>60.4</v>
      </c>
      <c r="L1363" s="39">
        <v>9.5</v>
      </c>
      <c r="M1363" s="34" t="s">
        <v>138</v>
      </c>
      <c r="N1363" s="39">
        <v>14.4</v>
      </c>
      <c r="O1363" s="34" t="s">
        <v>138</v>
      </c>
      <c r="P1363" s="39">
        <v>33.5</v>
      </c>
      <c r="Q1363" s="34" t="s">
        <v>138</v>
      </c>
      <c r="R1363" s="34">
        <v>3</v>
      </c>
      <c r="S1363" s="34" t="s">
        <v>138</v>
      </c>
      <c r="T1363" s="35" t="s">
        <v>141</v>
      </c>
      <c r="U1363" s="35" t="s">
        <v>142</v>
      </c>
    </row>
    <row r="1364" spans="2:21" ht="12" customHeight="1">
      <c r="B1364" s="35" t="s">
        <v>4042</v>
      </c>
      <c r="C1364" s="34" t="s">
        <v>3932</v>
      </c>
      <c r="D1364" s="35" t="s">
        <v>4043</v>
      </c>
      <c r="E1364" s="35" t="s">
        <v>4044</v>
      </c>
      <c r="F1364" s="34" t="s">
        <v>135</v>
      </c>
      <c r="G1364" s="34" t="s">
        <v>194</v>
      </c>
      <c r="H1364" s="35" t="s">
        <v>195</v>
      </c>
      <c r="I1364" s="37">
        <v>1.973811</v>
      </c>
      <c r="J1364" s="34" t="s">
        <v>147</v>
      </c>
      <c r="K1364" s="39">
        <v>80.400000000000006</v>
      </c>
      <c r="L1364" s="39">
        <v>12.1</v>
      </c>
      <c r="M1364" s="34" t="s">
        <v>147</v>
      </c>
      <c r="N1364" s="39">
        <v>21.3</v>
      </c>
      <c r="O1364" s="34" t="s">
        <v>147</v>
      </c>
      <c r="P1364" s="39">
        <v>47</v>
      </c>
      <c r="Q1364" s="34" t="s">
        <v>147</v>
      </c>
      <c r="R1364" s="34">
        <v>0</v>
      </c>
      <c r="S1364" s="34" t="s">
        <v>147</v>
      </c>
      <c r="T1364" s="35" t="s">
        <v>273</v>
      </c>
      <c r="U1364" s="35" t="s">
        <v>2335</v>
      </c>
    </row>
    <row r="1365" spans="2:21" ht="12" customHeight="1">
      <c r="B1365" s="35" t="s">
        <v>4045</v>
      </c>
      <c r="C1365" s="34" t="s">
        <v>3932</v>
      </c>
      <c r="D1365" s="35" t="s">
        <v>4046</v>
      </c>
      <c r="E1365" s="35" t="s">
        <v>4047</v>
      </c>
      <c r="F1365" s="34" t="s">
        <v>135</v>
      </c>
      <c r="G1365" s="34" t="s">
        <v>194</v>
      </c>
      <c r="H1365" s="35" t="s">
        <v>195</v>
      </c>
      <c r="I1365" s="37">
        <v>2.9813339999999999</v>
      </c>
      <c r="J1365" s="34" t="s">
        <v>138</v>
      </c>
      <c r="K1365" s="39">
        <v>68.2</v>
      </c>
      <c r="L1365" s="39">
        <v>9.9</v>
      </c>
      <c r="M1365" s="34" t="s">
        <v>138</v>
      </c>
      <c r="N1365" s="39">
        <v>16.600000000000001</v>
      </c>
      <c r="O1365" s="34" t="s">
        <v>138</v>
      </c>
      <c r="P1365" s="39">
        <v>34.700000000000003</v>
      </c>
      <c r="Q1365" s="34" t="s">
        <v>138</v>
      </c>
      <c r="R1365" s="34">
        <v>7</v>
      </c>
      <c r="S1365" s="34" t="s">
        <v>138</v>
      </c>
      <c r="T1365" s="35" t="s">
        <v>148</v>
      </c>
      <c r="U1365" s="35" t="s">
        <v>142</v>
      </c>
    </row>
    <row r="1366" spans="2:21" ht="12" customHeight="1">
      <c r="B1366" s="33" t="s">
        <v>4048</v>
      </c>
      <c r="C1366" s="34" t="s">
        <v>3932</v>
      </c>
      <c r="D1366" s="35" t="s">
        <v>4049</v>
      </c>
      <c r="E1366" s="35" t="s">
        <v>4050</v>
      </c>
      <c r="F1366" s="36" t="s">
        <v>146</v>
      </c>
      <c r="G1366" s="34" t="s">
        <v>136</v>
      </c>
      <c r="H1366" s="35" t="s">
        <v>192</v>
      </c>
      <c r="I1366" s="37">
        <v>3.8501538461538449</v>
      </c>
      <c r="J1366" s="36" t="s">
        <v>138</v>
      </c>
      <c r="K1366" s="38">
        <v>61.4</v>
      </c>
      <c r="L1366" s="39">
        <v>10.3</v>
      </c>
      <c r="M1366" s="34" t="s">
        <v>147</v>
      </c>
      <c r="N1366" s="39">
        <v>23.9</v>
      </c>
      <c r="O1366" s="34" t="s">
        <v>147</v>
      </c>
      <c r="P1366" s="39">
        <v>27.2</v>
      </c>
      <c r="Q1366" s="34" t="s">
        <v>139</v>
      </c>
      <c r="R1366" s="39">
        <v>0</v>
      </c>
      <c r="S1366" s="34" t="s">
        <v>138</v>
      </c>
      <c r="T1366" s="35" t="s">
        <v>170</v>
      </c>
      <c r="U1366" s="35" t="s">
        <v>142</v>
      </c>
    </row>
    <row r="1367" spans="2:21" ht="12" customHeight="1">
      <c r="B1367" s="35" t="s">
        <v>4048</v>
      </c>
      <c r="C1367" s="34" t="s">
        <v>3932</v>
      </c>
      <c r="D1367" s="35" t="s">
        <v>4049</v>
      </c>
      <c r="E1367" s="35" t="s">
        <v>4051</v>
      </c>
      <c r="F1367" s="34" t="s">
        <v>146</v>
      </c>
      <c r="G1367" s="34" t="s">
        <v>194</v>
      </c>
      <c r="H1367" s="35" t="s">
        <v>195</v>
      </c>
      <c r="I1367" s="37">
        <v>3.4774370000000001</v>
      </c>
      <c r="J1367" s="34" t="s">
        <v>147</v>
      </c>
      <c r="K1367" s="39">
        <v>81.599999999999994</v>
      </c>
      <c r="L1367" s="39">
        <v>10.5</v>
      </c>
      <c r="M1367" s="34" t="s">
        <v>147</v>
      </c>
      <c r="N1367" s="39">
        <v>19.8</v>
      </c>
      <c r="O1367" s="34" t="s">
        <v>147</v>
      </c>
      <c r="P1367" s="39">
        <v>51.3</v>
      </c>
      <c r="Q1367" s="34" t="s">
        <v>147</v>
      </c>
      <c r="R1367" s="34">
        <v>0</v>
      </c>
      <c r="S1367" s="34" t="s">
        <v>147</v>
      </c>
      <c r="T1367" s="35" t="s">
        <v>170</v>
      </c>
      <c r="U1367" s="35" t="s">
        <v>142</v>
      </c>
    </row>
    <row r="1368" spans="2:21" ht="12" customHeight="1">
      <c r="B1368" s="33" t="s">
        <v>4052</v>
      </c>
      <c r="C1368" s="34" t="s">
        <v>4053</v>
      </c>
      <c r="D1368" s="35" t="s">
        <v>4054</v>
      </c>
      <c r="E1368" s="35" t="s">
        <v>4055</v>
      </c>
      <c r="F1368" s="36" t="s">
        <v>602</v>
      </c>
      <c r="G1368" s="34" t="s">
        <v>136</v>
      </c>
      <c r="H1368" s="35" t="s">
        <v>137</v>
      </c>
      <c r="I1368" s="37">
        <v>14.419458413926499</v>
      </c>
      <c r="J1368" s="36" t="s">
        <v>147</v>
      </c>
      <c r="K1368" s="38">
        <v>73.099999999999994</v>
      </c>
      <c r="L1368" s="39">
        <v>11.5</v>
      </c>
      <c r="M1368" s="34" t="s">
        <v>147</v>
      </c>
      <c r="N1368" s="39">
        <v>17.8</v>
      </c>
      <c r="O1368" s="34" t="s">
        <v>147</v>
      </c>
      <c r="P1368" s="39">
        <v>42.3</v>
      </c>
      <c r="Q1368" s="34" t="s">
        <v>147</v>
      </c>
      <c r="R1368" s="39">
        <v>1.5</v>
      </c>
      <c r="S1368" s="34" t="s">
        <v>147</v>
      </c>
      <c r="T1368" s="35" t="s">
        <v>148</v>
      </c>
      <c r="U1368" s="35" t="s">
        <v>142</v>
      </c>
    </row>
    <row r="1369" spans="2:21" ht="12" customHeight="1">
      <c r="B1369" s="33" t="s">
        <v>4056</v>
      </c>
      <c r="C1369" s="34" t="s">
        <v>4053</v>
      </c>
      <c r="D1369" s="35" t="s">
        <v>4057</v>
      </c>
      <c r="E1369" s="35" t="s">
        <v>4058</v>
      </c>
      <c r="F1369" s="36" t="s">
        <v>671</v>
      </c>
      <c r="G1369" s="34" t="s">
        <v>136</v>
      </c>
      <c r="H1369" s="35" t="s">
        <v>192</v>
      </c>
      <c r="I1369" s="37">
        <v>3.24509964830012</v>
      </c>
      <c r="J1369" s="36" t="s">
        <v>138</v>
      </c>
      <c r="K1369" s="38">
        <v>67.900000000000006</v>
      </c>
      <c r="L1369" s="39">
        <v>7.2</v>
      </c>
      <c r="M1369" s="34" t="s">
        <v>139</v>
      </c>
      <c r="N1369" s="39">
        <v>19.3</v>
      </c>
      <c r="O1369" s="34" t="s">
        <v>147</v>
      </c>
      <c r="P1369" s="39">
        <v>38.4</v>
      </c>
      <c r="Q1369" s="34" t="s">
        <v>138</v>
      </c>
      <c r="R1369" s="39">
        <v>3</v>
      </c>
      <c r="S1369" s="34" t="s">
        <v>140</v>
      </c>
      <c r="T1369" s="35" t="s">
        <v>166</v>
      </c>
      <c r="U1369" s="35" t="s">
        <v>467</v>
      </c>
    </row>
    <row r="1370" spans="2:21" ht="12" customHeight="1">
      <c r="B1370" s="33" t="s">
        <v>4059</v>
      </c>
      <c r="C1370" s="34" t="s">
        <v>4053</v>
      </c>
      <c r="D1370" s="35" t="s">
        <v>4060</v>
      </c>
      <c r="E1370" s="35" t="s">
        <v>4061</v>
      </c>
      <c r="F1370" s="36" t="s">
        <v>135</v>
      </c>
      <c r="G1370" s="34" t="s">
        <v>136</v>
      </c>
      <c r="H1370" s="35" t="s">
        <v>137</v>
      </c>
      <c r="I1370" s="37">
        <v>11.057005347593583</v>
      </c>
      <c r="J1370" s="36" t="s">
        <v>138</v>
      </c>
      <c r="K1370" s="38">
        <v>58.8</v>
      </c>
      <c r="L1370" s="39">
        <v>9.5</v>
      </c>
      <c r="M1370" s="34" t="s">
        <v>138</v>
      </c>
      <c r="N1370" s="39">
        <v>12.6</v>
      </c>
      <c r="O1370" s="34" t="s">
        <v>139</v>
      </c>
      <c r="P1370" s="39">
        <v>36.700000000000003</v>
      </c>
      <c r="Q1370" s="34" t="s">
        <v>138</v>
      </c>
      <c r="R1370" s="39">
        <v>0</v>
      </c>
      <c r="S1370" s="34" t="s">
        <v>138</v>
      </c>
      <c r="T1370" s="35" t="s">
        <v>148</v>
      </c>
      <c r="U1370" s="35" t="s">
        <v>142</v>
      </c>
    </row>
    <row r="1371" spans="2:21" ht="12" customHeight="1">
      <c r="B1371" s="33" t="s">
        <v>4062</v>
      </c>
      <c r="C1371" s="34" t="s">
        <v>4053</v>
      </c>
      <c r="D1371" s="35" t="s">
        <v>4063</v>
      </c>
      <c r="E1371" s="35" t="s">
        <v>4064</v>
      </c>
      <c r="F1371" s="36" t="s">
        <v>602</v>
      </c>
      <c r="G1371" s="34" t="s">
        <v>136</v>
      </c>
      <c r="H1371" s="35" t="s">
        <v>137</v>
      </c>
      <c r="I1371" s="37">
        <v>20.210794078061912</v>
      </c>
      <c r="J1371" s="36" t="s">
        <v>147</v>
      </c>
      <c r="K1371" s="38">
        <v>68</v>
      </c>
      <c r="L1371" s="39">
        <v>9.9</v>
      </c>
      <c r="M1371" s="34" t="s">
        <v>138</v>
      </c>
      <c r="N1371" s="39">
        <v>10.3</v>
      </c>
      <c r="O1371" s="34" t="s">
        <v>140</v>
      </c>
      <c r="P1371" s="39">
        <v>43.3</v>
      </c>
      <c r="Q1371" s="34" t="s">
        <v>147</v>
      </c>
      <c r="R1371" s="39">
        <v>4.5</v>
      </c>
      <c r="S1371" s="34" t="s">
        <v>139</v>
      </c>
      <c r="T1371" s="35" t="s">
        <v>141</v>
      </c>
      <c r="U1371" s="35" t="s">
        <v>142</v>
      </c>
    </row>
    <row r="1372" spans="2:21" ht="12" customHeight="1">
      <c r="B1372" s="33" t="s">
        <v>4065</v>
      </c>
      <c r="C1372" s="34" t="s">
        <v>4053</v>
      </c>
      <c r="D1372" s="35" t="s">
        <v>4066</v>
      </c>
      <c r="E1372" s="35" t="s">
        <v>4067</v>
      </c>
      <c r="F1372" s="36" t="s">
        <v>602</v>
      </c>
      <c r="G1372" s="34" t="s">
        <v>136</v>
      </c>
      <c r="H1372" s="35" t="s">
        <v>137</v>
      </c>
      <c r="I1372" s="37">
        <v>7.6755555555555555</v>
      </c>
      <c r="J1372" s="36" t="s">
        <v>147</v>
      </c>
      <c r="K1372" s="38">
        <v>82.8</v>
      </c>
      <c r="L1372" s="39">
        <v>12.5</v>
      </c>
      <c r="M1372" s="34" t="s">
        <v>147</v>
      </c>
      <c r="N1372" s="39">
        <v>18.5</v>
      </c>
      <c r="O1372" s="34" t="s">
        <v>147</v>
      </c>
      <c r="P1372" s="39">
        <v>51.8</v>
      </c>
      <c r="Q1372" s="34" t="s">
        <v>147</v>
      </c>
      <c r="R1372" s="39">
        <v>0</v>
      </c>
      <c r="S1372" s="34" t="s">
        <v>139</v>
      </c>
      <c r="T1372" s="35" t="s">
        <v>141</v>
      </c>
      <c r="U1372" s="35" t="s">
        <v>142</v>
      </c>
    </row>
    <row r="1373" spans="2:21" ht="12" customHeight="1">
      <c r="B1373" s="33" t="s">
        <v>4068</v>
      </c>
      <c r="C1373" s="34" t="s">
        <v>4053</v>
      </c>
      <c r="D1373" s="35" t="s">
        <v>4069</v>
      </c>
      <c r="E1373" s="35" t="s">
        <v>4070</v>
      </c>
      <c r="F1373" s="36" t="s">
        <v>135</v>
      </c>
      <c r="G1373" s="34" t="s">
        <v>136</v>
      </c>
      <c r="H1373" s="35" t="s">
        <v>137</v>
      </c>
      <c r="I1373" s="37">
        <v>15.093148148148149</v>
      </c>
      <c r="J1373" s="36" t="s">
        <v>147</v>
      </c>
      <c r="K1373" s="38">
        <v>71.7</v>
      </c>
      <c r="L1373" s="39">
        <v>11.4</v>
      </c>
      <c r="M1373" s="34" t="s">
        <v>147</v>
      </c>
      <c r="N1373" s="39">
        <v>12.6</v>
      </c>
      <c r="O1373" s="34" t="s">
        <v>139</v>
      </c>
      <c r="P1373" s="39">
        <v>46.9</v>
      </c>
      <c r="Q1373" s="34" t="s">
        <v>147</v>
      </c>
      <c r="R1373" s="39">
        <v>0.8</v>
      </c>
      <c r="S1373" s="34" t="s">
        <v>147</v>
      </c>
      <c r="T1373" s="35" t="s">
        <v>148</v>
      </c>
      <c r="U1373" s="35" t="s">
        <v>142</v>
      </c>
    </row>
    <row r="1374" spans="2:21" ht="12" customHeight="1">
      <c r="B1374" s="33" t="s">
        <v>4071</v>
      </c>
      <c r="C1374" s="34" t="s">
        <v>4053</v>
      </c>
      <c r="D1374" s="35" t="s">
        <v>4072</v>
      </c>
      <c r="E1374" s="35" t="s">
        <v>4073</v>
      </c>
      <c r="F1374" s="36" t="s">
        <v>135</v>
      </c>
      <c r="G1374" s="34" t="s">
        <v>136</v>
      </c>
      <c r="H1374" s="35" t="s">
        <v>192</v>
      </c>
      <c r="I1374" s="37">
        <v>3.5227167113494184</v>
      </c>
      <c r="J1374" s="36" t="s">
        <v>147</v>
      </c>
      <c r="K1374" s="38">
        <v>78.8</v>
      </c>
      <c r="L1374" s="39">
        <v>9.5</v>
      </c>
      <c r="M1374" s="34" t="s">
        <v>138</v>
      </c>
      <c r="N1374" s="39">
        <v>22.8</v>
      </c>
      <c r="O1374" s="34" t="s">
        <v>147</v>
      </c>
      <c r="P1374" s="39">
        <v>44.2</v>
      </c>
      <c r="Q1374" s="34" t="s">
        <v>147</v>
      </c>
      <c r="R1374" s="39">
        <v>2.2999999999999998</v>
      </c>
      <c r="S1374" s="34" t="s">
        <v>147</v>
      </c>
      <c r="T1374" s="35" t="s">
        <v>148</v>
      </c>
      <c r="U1374" s="35" t="s">
        <v>142</v>
      </c>
    </row>
    <row r="1375" spans="2:21" ht="12" customHeight="1">
      <c r="B1375" s="33" t="s">
        <v>4074</v>
      </c>
      <c r="C1375" s="34" t="s">
        <v>4053</v>
      </c>
      <c r="D1375" s="35" t="s">
        <v>4075</v>
      </c>
      <c r="E1375" s="35" t="s">
        <v>3060</v>
      </c>
      <c r="F1375" s="36" t="s">
        <v>135</v>
      </c>
      <c r="G1375" s="34" t="s">
        <v>136</v>
      </c>
      <c r="H1375" s="35" t="s">
        <v>137</v>
      </c>
      <c r="I1375" s="37">
        <v>19.236690307328608</v>
      </c>
      <c r="J1375" s="36" t="s">
        <v>147</v>
      </c>
      <c r="K1375" s="38">
        <v>84.6</v>
      </c>
      <c r="L1375" s="39">
        <v>11.5</v>
      </c>
      <c r="M1375" s="34" t="s">
        <v>147</v>
      </c>
      <c r="N1375" s="39">
        <v>18.5</v>
      </c>
      <c r="O1375" s="34" t="s">
        <v>147</v>
      </c>
      <c r="P1375" s="39">
        <v>50.1</v>
      </c>
      <c r="Q1375" s="34" t="s">
        <v>147</v>
      </c>
      <c r="R1375" s="39">
        <v>4.5</v>
      </c>
      <c r="S1375" s="34" t="s">
        <v>147</v>
      </c>
      <c r="T1375" s="35" t="s">
        <v>148</v>
      </c>
      <c r="U1375" s="35" t="s">
        <v>142</v>
      </c>
    </row>
    <row r="1376" spans="2:21" ht="12" customHeight="1">
      <c r="B1376" s="33" t="s">
        <v>4076</v>
      </c>
      <c r="C1376" s="34" t="s">
        <v>4053</v>
      </c>
      <c r="D1376" s="35" t="s">
        <v>4077</v>
      </c>
      <c r="E1376" s="35" t="s">
        <v>4078</v>
      </c>
      <c r="F1376" s="36" t="s">
        <v>135</v>
      </c>
      <c r="G1376" s="34" t="s">
        <v>136</v>
      </c>
      <c r="H1376" s="35" t="s">
        <v>137</v>
      </c>
      <c r="I1376" s="37">
        <v>42.353962264150944</v>
      </c>
      <c r="J1376" s="36" t="s">
        <v>147</v>
      </c>
      <c r="K1376" s="38">
        <v>84.2</v>
      </c>
      <c r="L1376" s="39">
        <v>9.6</v>
      </c>
      <c r="M1376" s="34" t="s">
        <v>138</v>
      </c>
      <c r="N1376" s="39">
        <v>15.2</v>
      </c>
      <c r="O1376" s="34" t="s">
        <v>138</v>
      </c>
      <c r="P1376" s="39">
        <v>55.6</v>
      </c>
      <c r="Q1376" s="34" t="s">
        <v>147</v>
      </c>
      <c r="R1376" s="39">
        <v>3.8</v>
      </c>
      <c r="S1376" s="34" t="s">
        <v>138</v>
      </c>
      <c r="T1376" s="35" t="s">
        <v>148</v>
      </c>
      <c r="U1376" s="35" t="s">
        <v>142</v>
      </c>
    </row>
    <row r="1377" spans="2:21" ht="12" customHeight="1">
      <c r="B1377" s="33" t="s">
        <v>4079</v>
      </c>
      <c r="C1377" s="34" t="s">
        <v>4053</v>
      </c>
      <c r="D1377" s="35" t="s">
        <v>4080</v>
      </c>
      <c r="E1377" s="35" t="s">
        <v>4081</v>
      </c>
      <c r="F1377" s="36" t="s">
        <v>135</v>
      </c>
      <c r="G1377" s="34" t="s">
        <v>136</v>
      </c>
      <c r="H1377" s="35" t="s">
        <v>137</v>
      </c>
      <c r="I1377" s="37">
        <v>42.518571428571427</v>
      </c>
      <c r="J1377" s="36" t="s">
        <v>147</v>
      </c>
      <c r="K1377" s="38">
        <v>85.8</v>
      </c>
      <c r="L1377" s="39">
        <v>9.1999999999999993</v>
      </c>
      <c r="M1377" s="34" t="s">
        <v>138</v>
      </c>
      <c r="N1377" s="39">
        <v>19.7</v>
      </c>
      <c r="O1377" s="34" t="s">
        <v>147</v>
      </c>
      <c r="P1377" s="39">
        <v>51.6</v>
      </c>
      <c r="Q1377" s="34" t="s">
        <v>147</v>
      </c>
      <c r="R1377" s="39">
        <v>5.3</v>
      </c>
      <c r="S1377" s="34" t="s">
        <v>138</v>
      </c>
      <c r="T1377" s="35" t="s">
        <v>148</v>
      </c>
      <c r="U1377" s="35" t="s">
        <v>142</v>
      </c>
    </row>
    <row r="1378" spans="2:21" ht="12" customHeight="1">
      <c r="B1378" s="33" t="s">
        <v>4082</v>
      </c>
      <c r="C1378" s="34" t="s">
        <v>4053</v>
      </c>
      <c r="D1378" s="35" t="s">
        <v>4083</v>
      </c>
      <c r="E1378" s="35" t="s">
        <v>4084</v>
      </c>
      <c r="F1378" s="36" t="s">
        <v>135</v>
      </c>
      <c r="G1378" s="34" t="s">
        <v>136</v>
      </c>
      <c r="H1378" s="35" t="s">
        <v>137</v>
      </c>
      <c r="I1378" s="37">
        <v>61.72763440860215</v>
      </c>
      <c r="J1378" s="36" t="s">
        <v>147</v>
      </c>
      <c r="K1378" s="38">
        <v>71.5</v>
      </c>
      <c r="L1378" s="39">
        <v>6.2</v>
      </c>
      <c r="M1378" s="34" t="s">
        <v>140</v>
      </c>
      <c r="N1378" s="39">
        <v>13</v>
      </c>
      <c r="O1378" s="34" t="s">
        <v>139</v>
      </c>
      <c r="P1378" s="39">
        <v>50.8</v>
      </c>
      <c r="Q1378" s="34" t="s">
        <v>147</v>
      </c>
      <c r="R1378" s="39">
        <v>1.5</v>
      </c>
      <c r="S1378" s="34" t="s">
        <v>139</v>
      </c>
      <c r="T1378" s="35" t="s">
        <v>1286</v>
      </c>
      <c r="U1378" s="35" t="s">
        <v>142</v>
      </c>
    </row>
    <row r="1379" spans="2:21" ht="12" customHeight="1">
      <c r="B1379" s="33" t="s">
        <v>4085</v>
      </c>
      <c r="C1379" s="34" t="s">
        <v>4053</v>
      </c>
      <c r="D1379" s="35" t="s">
        <v>4086</v>
      </c>
      <c r="E1379" s="35" t="s">
        <v>4087</v>
      </c>
      <c r="F1379" s="36" t="s">
        <v>135</v>
      </c>
      <c r="G1379" s="34" t="s">
        <v>136</v>
      </c>
      <c r="H1379" s="35" t="s">
        <v>137</v>
      </c>
      <c r="I1379" s="37">
        <v>55.043738508682324</v>
      </c>
      <c r="J1379" s="36" t="s">
        <v>147</v>
      </c>
      <c r="K1379" s="38">
        <v>70.900000000000006</v>
      </c>
      <c r="L1379" s="39">
        <v>8.1999999999999993</v>
      </c>
      <c r="M1379" s="34" t="s">
        <v>138</v>
      </c>
      <c r="N1379" s="39">
        <v>11.3</v>
      </c>
      <c r="O1379" s="34" t="s">
        <v>139</v>
      </c>
      <c r="P1379" s="39">
        <v>42.4</v>
      </c>
      <c r="Q1379" s="34" t="s">
        <v>147</v>
      </c>
      <c r="R1379" s="39">
        <v>9</v>
      </c>
      <c r="S1379" s="34" t="s">
        <v>139</v>
      </c>
      <c r="T1379" s="35" t="s">
        <v>141</v>
      </c>
      <c r="U1379" s="35" t="s">
        <v>313</v>
      </c>
    </row>
    <row r="1380" spans="2:21" ht="12" customHeight="1">
      <c r="B1380" s="33" t="s">
        <v>4088</v>
      </c>
      <c r="C1380" s="34" t="s">
        <v>4053</v>
      </c>
      <c r="D1380" s="35" t="s">
        <v>4089</v>
      </c>
      <c r="E1380" s="35" t="s">
        <v>4090</v>
      </c>
      <c r="F1380" s="36" t="s">
        <v>671</v>
      </c>
      <c r="G1380" s="34" t="s">
        <v>136</v>
      </c>
      <c r="H1380" s="35" t="s">
        <v>137</v>
      </c>
      <c r="I1380" s="37">
        <v>67.826735112936348</v>
      </c>
      <c r="J1380" s="36" t="s">
        <v>147</v>
      </c>
      <c r="K1380" s="38">
        <v>98.7</v>
      </c>
      <c r="L1380" s="39">
        <v>8.5</v>
      </c>
      <c r="M1380" s="34" t="s">
        <v>138</v>
      </c>
      <c r="N1380" s="39">
        <v>22.9</v>
      </c>
      <c r="O1380" s="34" t="s">
        <v>147</v>
      </c>
      <c r="P1380" s="39">
        <v>56</v>
      </c>
      <c r="Q1380" s="34" t="s">
        <v>147</v>
      </c>
      <c r="R1380" s="39">
        <v>11.3</v>
      </c>
      <c r="S1380" s="34" t="s">
        <v>147</v>
      </c>
      <c r="T1380" s="35" t="s">
        <v>148</v>
      </c>
      <c r="U1380" s="35" t="s">
        <v>142</v>
      </c>
    </row>
    <row r="1381" spans="2:21" ht="12" customHeight="1">
      <c r="B1381" s="33" t="s">
        <v>4091</v>
      </c>
      <c r="C1381" s="34" t="s">
        <v>4053</v>
      </c>
      <c r="D1381" s="35" t="s">
        <v>4092</v>
      </c>
      <c r="E1381" s="35" t="s">
        <v>4093</v>
      </c>
      <c r="F1381" s="36" t="s">
        <v>135</v>
      </c>
      <c r="G1381" s="34" t="s">
        <v>136</v>
      </c>
      <c r="H1381" s="35" t="s">
        <v>137</v>
      </c>
      <c r="I1381" s="37">
        <v>52.313717948717944</v>
      </c>
      <c r="J1381" s="36" t="s">
        <v>147</v>
      </c>
      <c r="K1381" s="38">
        <v>97.9</v>
      </c>
      <c r="L1381" s="39">
        <v>10.5</v>
      </c>
      <c r="M1381" s="34" t="s">
        <v>147</v>
      </c>
      <c r="N1381" s="39">
        <v>20.100000000000001</v>
      </c>
      <c r="O1381" s="34" t="s">
        <v>147</v>
      </c>
      <c r="P1381" s="39">
        <v>56.8</v>
      </c>
      <c r="Q1381" s="34" t="s">
        <v>147</v>
      </c>
      <c r="R1381" s="39">
        <v>10.5</v>
      </c>
      <c r="S1381" s="34" t="s">
        <v>147</v>
      </c>
      <c r="T1381" s="35" t="s">
        <v>148</v>
      </c>
      <c r="U1381" s="35" t="s">
        <v>142</v>
      </c>
    </row>
    <row r="1382" spans="2:21" ht="12" customHeight="1">
      <c r="B1382" s="33" t="s">
        <v>4094</v>
      </c>
      <c r="C1382" s="34" t="s">
        <v>4053</v>
      </c>
      <c r="D1382" s="35" t="s">
        <v>4095</v>
      </c>
      <c r="E1382" s="35" t="s">
        <v>4096</v>
      </c>
      <c r="F1382" s="36" t="s">
        <v>135</v>
      </c>
      <c r="G1382" s="34" t="s">
        <v>136</v>
      </c>
      <c r="H1382" s="35" t="s">
        <v>137</v>
      </c>
      <c r="I1382" s="37">
        <v>63.859562982005144</v>
      </c>
      <c r="J1382" s="36" t="s">
        <v>147</v>
      </c>
      <c r="K1382" s="38">
        <v>96.7</v>
      </c>
      <c r="L1382" s="39">
        <v>13.3</v>
      </c>
      <c r="M1382" s="34" t="s">
        <v>147</v>
      </c>
      <c r="N1382" s="39">
        <v>21.2</v>
      </c>
      <c r="O1382" s="34" t="s">
        <v>147</v>
      </c>
      <c r="P1382" s="39">
        <v>54.7</v>
      </c>
      <c r="Q1382" s="34" t="s">
        <v>147</v>
      </c>
      <c r="R1382" s="39">
        <v>7.5</v>
      </c>
      <c r="S1382" s="34" t="s">
        <v>147</v>
      </c>
      <c r="T1382" s="35" t="s">
        <v>170</v>
      </c>
      <c r="U1382" s="35" t="s">
        <v>142</v>
      </c>
    </row>
    <row r="1383" spans="2:21" ht="12" customHeight="1">
      <c r="B1383" s="33" t="s">
        <v>4097</v>
      </c>
      <c r="C1383" s="34" t="s">
        <v>4053</v>
      </c>
      <c r="D1383" s="35" t="s">
        <v>4098</v>
      </c>
      <c r="E1383" s="35" t="s">
        <v>4099</v>
      </c>
      <c r="F1383" s="36" t="s">
        <v>602</v>
      </c>
      <c r="G1383" s="34" t="s">
        <v>136</v>
      </c>
      <c r="H1383" s="35" t="s">
        <v>137</v>
      </c>
      <c r="I1383" s="37">
        <v>56.677868852459014</v>
      </c>
      <c r="J1383" s="36" t="s">
        <v>147</v>
      </c>
      <c r="K1383" s="38">
        <v>83.4</v>
      </c>
      <c r="L1383" s="39">
        <v>10.1</v>
      </c>
      <c r="M1383" s="34" t="s">
        <v>138</v>
      </c>
      <c r="N1383" s="39">
        <v>14.4</v>
      </c>
      <c r="O1383" s="34" t="s">
        <v>138</v>
      </c>
      <c r="P1383" s="39">
        <v>52.1</v>
      </c>
      <c r="Q1383" s="34" t="s">
        <v>147</v>
      </c>
      <c r="R1383" s="39">
        <v>6.8</v>
      </c>
      <c r="S1383" s="34" t="s">
        <v>138</v>
      </c>
      <c r="T1383" s="35" t="s">
        <v>148</v>
      </c>
      <c r="U1383" s="35" t="s">
        <v>142</v>
      </c>
    </row>
    <row r="1384" spans="2:21" ht="12" customHeight="1">
      <c r="B1384" s="33" t="s">
        <v>4100</v>
      </c>
      <c r="C1384" s="34" t="s">
        <v>4053</v>
      </c>
      <c r="D1384" s="35" t="s">
        <v>4101</v>
      </c>
      <c r="E1384" s="35" t="s">
        <v>4102</v>
      </c>
      <c r="F1384" s="36" t="s">
        <v>135</v>
      </c>
      <c r="G1384" s="34" t="s">
        <v>136</v>
      </c>
      <c r="H1384" s="35" t="s">
        <v>137</v>
      </c>
      <c r="I1384" s="37">
        <v>45.899395465994957</v>
      </c>
      <c r="J1384" s="36" t="s">
        <v>147</v>
      </c>
      <c r="K1384" s="38">
        <v>87.2</v>
      </c>
      <c r="L1384" s="39">
        <v>8.1999999999999993</v>
      </c>
      <c r="M1384" s="34" t="s">
        <v>138</v>
      </c>
      <c r="N1384" s="39">
        <v>18.899999999999999</v>
      </c>
      <c r="O1384" s="34" t="s">
        <v>147</v>
      </c>
      <c r="P1384" s="39">
        <v>47.3</v>
      </c>
      <c r="Q1384" s="34" t="s">
        <v>147</v>
      </c>
      <c r="R1384" s="39">
        <v>12.8</v>
      </c>
      <c r="S1384" s="34" t="s">
        <v>138</v>
      </c>
      <c r="T1384" s="35" t="s">
        <v>148</v>
      </c>
      <c r="U1384" s="35" t="s">
        <v>142</v>
      </c>
    </row>
    <row r="1385" spans="2:21" ht="12" customHeight="1">
      <c r="B1385" s="33" t="s">
        <v>4103</v>
      </c>
      <c r="C1385" s="34" t="s">
        <v>4053</v>
      </c>
      <c r="D1385" s="35" t="s">
        <v>4104</v>
      </c>
      <c r="E1385" s="35" t="s">
        <v>4105</v>
      </c>
      <c r="F1385" s="36" t="s">
        <v>602</v>
      </c>
      <c r="G1385" s="34" t="s">
        <v>136</v>
      </c>
      <c r="H1385" s="35" t="s">
        <v>137</v>
      </c>
      <c r="I1385" s="37">
        <v>17.994716981132076</v>
      </c>
      <c r="J1385" s="36" t="s">
        <v>147</v>
      </c>
      <c r="K1385" s="38">
        <v>75.7</v>
      </c>
      <c r="L1385" s="39">
        <v>10.1</v>
      </c>
      <c r="M1385" s="34" t="s">
        <v>138</v>
      </c>
      <c r="N1385" s="39">
        <v>15.9</v>
      </c>
      <c r="O1385" s="34" t="s">
        <v>138</v>
      </c>
      <c r="P1385" s="39">
        <v>45.2</v>
      </c>
      <c r="Q1385" s="34" t="s">
        <v>147</v>
      </c>
      <c r="R1385" s="39">
        <v>4.5</v>
      </c>
      <c r="S1385" s="34" t="s">
        <v>147</v>
      </c>
      <c r="T1385" s="35" t="s">
        <v>148</v>
      </c>
      <c r="U1385" s="35" t="s">
        <v>142</v>
      </c>
    </row>
    <row r="1386" spans="2:21" ht="12" customHeight="1">
      <c r="B1386" s="33" t="s">
        <v>4106</v>
      </c>
      <c r="C1386" s="34" t="s">
        <v>4053</v>
      </c>
      <c r="D1386" s="35" t="s">
        <v>4107</v>
      </c>
      <c r="E1386" s="35" t="s">
        <v>4108</v>
      </c>
      <c r="F1386" s="36" t="s">
        <v>602</v>
      </c>
      <c r="G1386" s="34" t="s">
        <v>136</v>
      </c>
      <c r="H1386" s="35" t="s">
        <v>192</v>
      </c>
      <c r="I1386" s="37">
        <v>3.5497918136908937</v>
      </c>
      <c r="J1386" s="36" t="s">
        <v>147</v>
      </c>
      <c r="K1386" s="38">
        <v>76.8</v>
      </c>
      <c r="L1386" s="39">
        <v>7.8</v>
      </c>
      <c r="M1386" s="34" t="s">
        <v>139</v>
      </c>
      <c r="N1386" s="39">
        <v>20.6</v>
      </c>
      <c r="O1386" s="34" t="s">
        <v>147</v>
      </c>
      <c r="P1386" s="39">
        <v>43.9</v>
      </c>
      <c r="Q1386" s="34" t="s">
        <v>147</v>
      </c>
      <c r="R1386" s="39">
        <v>4.5</v>
      </c>
      <c r="S1386" s="34" t="s">
        <v>138</v>
      </c>
      <c r="T1386" s="35" t="s">
        <v>148</v>
      </c>
      <c r="U1386" s="35" t="s">
        <v>142</v>
      </c>
    </row>
    <row r="1387" spans="2:21" ht="12" customHeight="1">
      <c r="B1387" s="33" t="s">
        <v>4109</v>
      </c>
      <c r="C1387" s="34" t="s">
        <v>4053</v>
      </c>
      <c r="D1387" s="35" t="s">
        <v>4110</v>
      </c>
      <c r="E1387" s="35" t="s">
        <v>4111</v>
      </c>
      <c r="F1387" s="36" t="s">
        <v>146</v>
      </c>
      <c r="G1387" s="34" t="s">
        <v>136</v>
      </c>
      <c r="H1387" s="35" t="s">
        <v>137</v>
      </c>
      <c r="I1387" s="37">
        <v>34.056010928961754</v>
      </c>
      <c r="J1387" s="36" t="s">
        <v>147</v>
      </c>
      <c r="K1387" s="38">
        <v>72.599999999999994</v>
      </c>
      <c r="L1387" s="39">
        <v>4</v>
      </c>
      <c r="M1387" s="34" t="s">
        <v>159</v>
      </c>
      <c r="N1387" s="39">
        <v>13.5</v>
      </c>
      <c r="O1387" s="34" t="s">
        <v>138</v>
      </c>
      <c r="P1387" s="39">
        <v>50.6</v>
      </c>
      <c r="Q1387" s="34" t="s">
        <v>147</v>
      </c>
      <c r="R1387" s="39">
        <v>4.5</v>
      </c>
      <c r="S1387" s="34" t="s">
        <v>138</v>
      </c>
      <c r="T1387" s="35" t="s">
        <v>170</v>
      </c>
      <c r="U1387" s="35" t="s">
        <v>142</v>
      </c>
    </row>
    <row r="1388" spans="2:21" ht="12" customHeight="1">
      <c r="B1388" s="33" t="s">
        <v>4112</v>
      </c>
      <c r="C1388" s="34" t="s">
        <v>4053</v>
      </c>
      <c r="D1388" s="35" t="s">
        <v>4113</v>
      </c>
      <c r="E1388" s="35" t="s">
        <v>4114</v>
      </c>
      <c r="F1388" s="36" t="s">
        <v>518</v>
      </c>
      <c r="G1388" s="34" t="s">
        <v>136</v>
      </c>
      <c r="H1388" s="35" t="s">
        <v>192</v>
      </c>
      <c r="I1388" s="37">
        <v>3.1373540145985386</v>
      </c>
      <c r="J1388" s="36" t="s">
        <v>147</v>
      </c>
      <c r="K1388" s="38">
        <v>75.900000000000006</v>
      </c>
      <c r="L1388" s="39">
        <v>9.1999999999999993</v>
      </c>
      <c r="M1388" s="34" t="s">
        <v>138</v>
      </c>
      <c r="N1388" s="39">
        <v>19.100000000000001</v>
      </c>
      <c r="O1388" s="34" t="s">
        <v>147</v>
      </c>
      <c r="P1388" s="39">
        <v>39.299999999999997</v>
      </c>
      <c r="Q1388" s="34" t="s">
        <v>138</v>
      </c>
      <c r="R1388" s="39">
        <v>8.3000000000000007</v>
      </c>
      <c r="S1388" s="34" t="s">
        <v>139</v>
      </c>
      <c r="T1388" s="35" t="s">
        <v>141</v>
      </c>
      <c r="U1388" s="35" t="s">
        <v>313</v>
      </c>
    </row>
    <row r="1389" spans="2:21" ht="12" customHeight="1">
      <c r="B1389" s="33" t="s">
        <v>4115</v>
      </c>
      <c r="C1389" s="34" t="s">
        <v>4053</v>
      </c>
      <c r="D1389" s="35" t="s">
        <v>4116</v>
      </c>
      <c r="E1389" s="35" t="s">
        <v>4117</v>
      </c>
      <c r="F1389" s="36" t="s">
        <v>135</v>
      </c>
      <c r="G1389" s="34" t="s">
        <v>136</v>
      </c>
      <c r="H1389" s="35" t="s">
        <v>137</v>
      </c>
      <c r="I1389" s="37">
        <v>26.177399267399267</v>
      </c>
      <c r="J1389" s="36" t="s">
        <v>147</v>
      </c>
      <c r="K1389" s="38">
        <v>68.7</v>
      </c>
      <c r="L1389" s="39">
        <v>14.5</v>
      </c>
      <c r="M1389" s="34" t="s">
        <v>147</v>
      </c>
      <c r="N1389" s="39">
        <v>18.899999999999999</v>
      </c>
      <c r="O1389" s="34" t="s">
        <v>147</v>
      </c>
      <c r="P1389" s="39">
        <v>33.799999999999997</v>
      </c>
      <c r="Q1389" s="34" t="s">
        <v>138</v>
      </c>
      <c r="R1389" s="39">
        <v>1.5</v>
      </c>
      <c r="S1389" s="34" t="s">
        <v>147</v>
      </c>
      <c r="T1389" s="35" t="s">
        <v>148</v>
      </c>
      <c r="U1389" s="35" t="s">
        <v>142</v>
      </c>
    </row>
    <row r="1390" spans="2:21" ht="12" customHeight="1">
      <c r="B1390" s="33" t="s">
        <v>4118</v>
      </c>
      <c r="C1390" s="34" t="s">
        <v>4053</v>
      </c>
      <c r="D1390" s="35" t="s">
        <v>4119</v>
      </c>
      <c r="E1390" s="35" t="s">
        <v>4120</v>
      </c>
      <c r="F1390" s="36" t="s">
        <v>146</v>
      </c>
      <c r="G1390" s="34" t="s">
        <v>136</v>
      </c>
      <c r="H1390" s="35" t="s">
        <v>137</v>
      </c>
      <c r="I1390" s="37">
        <v>20.658849449204407</v>
      </c>
      <c r="J1390" s="36" t="s">
        <v>138</v>
      </c>
      <c r="K1390" s="38">
        <v>61.3</v>
      </c>
      <c r="L1390" s="39">
        <v>7.3</v>
      </c>
      <c r="M1390" s="34" t="s">
        <v>139</v>
      </c>
      <c r="N1390" s="39">
        <v>13.8</v>
      </c>
      <c r="O1390" s="34" t="s">
        <v>138</v>
      </c>
      <c r="P1390" s="39">
        <v>36.4</v>
      </c>
      <c r="Q1390" s="34" t="s">
        <v>138</v>
      </c>
      <c r="R1390" s="39">
        <v>3.8</v>
      </c>
      <c r="S1390" s="34" t="s">
        <v>139</v>
      </c>
      <c r="T1390" s="35" t="s">
        <v>199</v>
      </c>
      <c r="U1390" s="35" t="s">
        <v>142</v>
      </c>
    </row>
    <row r="1391" spans="2:21" ht="12" customHeight="1">
      <c r="B1391" s="33" t="s">
        <v>4121</v>
      </c>
      <c r="C1391" s="34" t="s">
        <v>4053</v>
      </c>
      <c r="D1391" s="35" t="s">
        <v>4122</v>
      </c>
      <c r="E1391" s="35" t="s">
        <v>4123</v>
      </c>
      <c r="F1391" s="36" t="s">
        <v>146</v>
      </c>
      <c r="G1391" s="34" t="s">
        <v>136</v>
      </c>
      <c r="H1391" s="35" t="s">
        <v>137</v>
      </c>
      <c r="I1391" s="37">
        <v>59.541434262948208</v>
      </c>
      <c r="J1391" s="36" t="s">
        <v>147</v>
      </c>
      <c r="K1391" s="38">
        <v>87.5</v>
      </c>
      <c r="L1391" s="39">
        <v>9.8000000000000007</v>
      </c>
      <c r="M1391" s="34" t="s">
        <v>138</v>
      </c>
      <c r="N1391" s="39">
        <v>17</v>
      </c>
      <c r="O1391" s="34" t="s">
        <v>147</v>
      </c>
      <c r="P1391" s="39">
        <v>54.7</v>
      </c>
      <c r="Q1391" s="34" t="s">
        <v>147</v>
      </c>
      <c r="R1391" s="39">
        <v>6</v>
      </c>
      <c r="S1391" s="34" t="s">
        <v>147</v>
      </c>
      <c r="T1391" s="35" t="s">
        <v>170</v>
      </c>
      <c r="U1391" s="35" t="s">
        <v>142</v>
      </c>
    </row>
    <row r="1392" spans="2:21" ht="12" customHeight="1">
      <c r="B1392" s="33" t="s">
        <v>4124</v>
      </c>
      <c r="C1392" s="34" t="s">
        <v>4053</v>
      </c>
      <c r="D1392" s="35" t="s">
        <v>4125</v>
      </c>
      <c r="E1392" s="35" t="s">
        <v>4126</v>
      </c>
      <c r="F1392" s="36" t="s">
        <v>146</v>
      </c>
      <c r="G1392" s="34" t="s">
        <v>136</v>
      </c>
      <c r="H1392" s="35" t="s">
        <v>137</v>
      </c>
      <c r="I1392" s="37">
        <v>14.298430913348948</v>
      </c>
      <c r="J1392" s="36" t="s">
        <v>138</v>
      </c>
      <c r="K1392" s="38">
        <v>67.599999999999994</v>
      </c>
      <c r="L1392" s="39">
        <v>8.1</v>
      </c>
      <c r="M1392" s="34" t="s">
        <v>138</v>
      </c>
      <c r="N1392" s="39">
        <v>15.2</v>
      </c>
      <c r="O1392" s="34" t="s">
        <v>138</v>
      </c>
      <c r="P1392" s="39">
        <v>42</v>
      </c>
      <c r="Q1392" s="34" t="s">
        <v>147</v>
      </c>
      <c r="R1392" s="39">
        <v>2.2999999999999998</v>
      </c>
      <c r="S1392" s="34" t="s">
        <v>139</v>
      </c>
      <c r="T1392" s="35" t="s">
        <v>141</v>
      </c>
      <c r="U1392" s="35" t="s">
        <v>142</v>
      </c>
    </row>
    <row r="1393" spans="2:21" ht="12" customHeight="1">
      <c r="B1393" s="33" t="s">
        <v>4127</v>
      </c>
      <c r="C1393" s="34" t="s">
        <v>4053</v>
      </c>
      <c r="D1393" s="35" t="s">
        <v>4128</v>
      </c>
      <c r="E1393" s="35" t="s">
        <v>4129</v>
      </c>
      <c r="F1393" s="36" t="s">
        <v>135</v>
      </c>
      <c r="G1393" s="34" t="s">
        <v>136</v>
      </c>
      <c r="H1393" s="35" t="s">
        <v>192</v>
      </c>
      <c r="I1393" s="37">
        <v>3.5084141958670312</v>
      </c>
      <c r="J1393" s="36" t="s">
        <v>147</v>
      </c>
      <c r="K1393" s="38">
        <v>83.4</v>
      </c>
      <c r="L1393" s="39">
        <v>11.9</v>
      </c>
      <c r="M1393" s="34" t="s">
        <v>147</v>
      </c>
      <c r="N1393" s="39">
        <v>23.2</v>
      </c>
      <c r="O1393" s="34" t="s">
        <v>147</v>
      </c>
      <c r="P1393" s="39">
        <v>45.3</v>
      </c>
      <c r="Q1393" s="34" t="s">
        <v>147</v>
      </c>
      <c r="R1393" s="39">
        <v>3</v>
      </c>
      <c r="S1393" s="34" t="s">
        <v>138</v>
      </c>
      <c r="T1393" s="35" t="s">
        <v>148</v>
      </c>
      <c r="U1393" s="35" t="s">
        <v>142</v>
      </c>
    </row>
    <row r="1394" spans="2:21" ht="12" customHeight="1">
      <c r="B1394" s="33" t="s">
        <v>4130</v>
      </c>
      <c r="C1394" s="34" t="s">
        <v>4053</v>
      </c>
      <c r="D1394" s="35" t="s">
        <v>4131</v>
      </c>
      <c r="E1394" s="35" t="s">
        <v>4132</v>
      </c>
      <c r="F1394" s="36" t="s">
        <v>146</v>
      </c>
      <c r="G1394" s="34" t="s">
        <v>136</v>
      </c>
      <c r="H1394" s="35" t="s">
        <v>137</v>
      </c>
      <c r="I1394" s="37">
        <v>25.380854700854702</v>
      </c>
      <c r="J1394" s="36" t="s">
        <v>138</v>
      </c>
      <c r="K1394" s="38">
        <v>60.5</v>
      </c>
      <c r="L1394" s="39">
        <v>9.9</v>
      </c>
      <c r="M1394" s="34" t="s">
        <v>138</v>
      </c>
      <c r="N1394" s="39">
        <v>16.899999999999999</v>
      </c>
      <c r="O1394" s="34" t="s">
        <v>138</v>
      </c>
      <c r="P1394" s="39">
        <v>33.700000000000003</v>
      </c>
      <c r="Q1394" s="34" t="s">
        <v>138</v>
      </c>
      <c r="R1394" s="39">
        <v>0</v>
      </c>
      <c r="S1394" s="34" t="s">
        <v>139</v>
      </c>
      <c r="T1394" s="35" t="s">
        <v>199</v>
      </c>
      <c r="U1394" s="35" t="s">
        <v>142</v>
      </c>
    </row>
    <row r="1395" spans="2:21" ht="12" customHeight="1">
      <c r="B1395" s="33" t="s">
        <v>4133</v>
      </c>
      <c r="C1395" s="34" t="s">
        <v>4053</v>
      </c>
      <c r="D1395" s="35" t="s">
        <v>4134</v>
      </c>
      <c r="E1395" s="35" t="s">
        <v>4135</v>
      </c>
      <c r="F1395" s="36" t="s">
        <v>135</v>
      </c>
      <c r="G1395" s="34" t="s">
        <v>136</v>
      </c>
      <c r="H1395" s="35" t="s">
        <v>137</v>
      </c>
      <c r="I1395" s="37">
        <v>12.722767154105737</v>
      </c>
      <c r="J1395" s="36" t="s">
        <v>138</v>
      </c>
      <c r="K1395" s="38">
        <v>67.2</v>
      </c>
      <c r="L1395" s="39">
        <v>5.8</v>
      </c>
      <c r="M1395" s="34" t="s">
        <v>140</v>
      </c>
      <c r="N1395" s="39">
        <v>14.1</v>
      </c>
      <c r="O1395" s="34" t="s">
        <v>138</v>
      </c>
      <c r="P1395" s="39">
        <v>45</v>
      </c>
      <c r="Q1395" s="34" t="s">
        <v>147</v>
      </c>
      <c r="R1395" s="39">
        <v>2.2999999999999998</v>
      </c>
      <c r="S1395" s="34" t="s">
        <v>139</v>
      </c>
      <c r="T1395" s="35" t="s">
        <v>141</v>
      </c>
      <c r="U1395" s="35" t="s">
        <v>142</v>
      </c>
    </row>
    <row r="1396" spans="2:21" ht="12" customHeight="1">
      <c r="B1396" s="33" t="s">
        <v>4136</v>
      </c>
      <c r="C1396" s="34" t="s">
        <v>4053</v>
      </c>
      <c r="D1396" s="35" t="s">
        <v>4137</v>
      </c>
      <c r="E1396" s="35" t="s">
        <v>4138</v>
      </c>
      <c r="F1396" s="36" t="s">
        <v>135</v>
      </c>
      <c r="G1396" s="34" t="s">
        <v>136</v>
      </c>
      <c r="H1396" s="35" t="s">
        <v>137</v>
      </c>
      <c r="I1396" s="37">
        <v>36.670226628895186</v>
      </c>
      <c r="J1396" s="36" t="s">
        <v>147</v>
      </c>
      <c r="K1396" s="38">
        <v>81.3</v>
      </c>
      <c r="L1396" s="39">
        <v>7.4</v>
      </c>
      <c r="M1396" s="34" t="s">
        <v>139</v>
      </c>
      <c r="N1396" s="39">
        <v>16.8</v>
      </c>
      <c r="O1396" s="34" t="s">
        <v>138</v>
      </c>
      <c r="P1396" s="39">
        <v>52.6</v>
      </c>
      <c r="Q1396" s="34" t="s">
        <v>147</v>
      </c>
      <c r="R1396" s="39">
        <v>4.5</v>
      </c>
      <c r="S1396" s="34" t="s">
        <v>138</v>
      </c>
      <c r="T1396" s="35" t="s">
        <v>148</v>
      </c>
      <c r="U1396" s="35" t="s">
        <v>142</v>
      </c>
    </row>
    <row r="1397" spans="2:21" ht="12" customHeight="1">
      <c r="B1397" s="33" t="s">
        <v>4139</v>
      </c>
      <c r="C1397" s="34" t="s">
        <v>4053</v>
      </c>
      <c r="D1397" s="35" t="s">
        <v>4140</v>
      </c>
      <c r="E1397" s="35" t="s">
        <v>4141</v>
      </c>
      <c r="F1397" s="36" t="s">
        <v>602</v>
      </c>
      <c r="G1397" s="34" t="s">
        <v>136</v>
      </c>
      <c r="H1397" s="35" t="s">
        <v>137</v>
      </c>
      <c r="I1397" s="37">
        <v>29.70045871559633</v>
      </c>
      <c r="J1397" s="36" t="s">
        <v>147</v>
      </c>
      <c r="K1397" s="38">
        <v>75.599999999999994</v>
      </c>
      <c r="L1397" s="39">
        <v>10.8</v>
      </c>
      <c r="M1397" s="34" t="s">
        <v>147</v>
      </c>
      <c r="N1397" s="39">
        <v>16.8</v>
      </c>
      <c r="O1397" s="34" t="s">
        <v>138</v>
      </c>
      <c r="P1397" s="39">
        <v>45</v>
      </c>
      <c r="Q1397" s="34" t="s">
        <v>147</v>
      </c>
      <c r="R1397" s="39">
        <v>3</v>
      </c>
      <c r="S1397" s="34" t="s">
        <v>138</v>
      </c>
      <c r="T1397" s="35" t="s">
        <v>148</v>
      </c>
      <c r="U1397" s="35" t="s">
        <v>142</v>
      </c>
    </row>
    <row r="1398" spans="2:21" ht="12" customHeight="1">
      <c r="B1398" s="33" t="s">
        <v>4142</v>
      </c>
      <c r="C1398" s="34" t="s">
        <v>4053</v>
      </c>
      <c r="D1398" s="35" t="s">
        <v>4143</v>
      </c>
      <c r="E1398" s="35" t="s">
        <v>4144</v>
      </c>
      <c r="F1398" s="36" t="s">
        <v>135</v>
      </c>
      <c r="G1398" s="34" t="s">
        <v>136</v>
      </c>
      <c r="H1398" s="35" t="s">
        <v>137</v>
      </c>
      <c r="I1398" s="37">
        <v>27.200000000000003</v>
      </c>
      <c r="J1398" s="36" t="s">
        <v>147</v>
      </c>
      <c r="K1398" s="38">
        <v>72.599999999999994</v>
      </c>
      <c r="L1398" s="39">
        <v>7.2</v>
      </c>
      <c r="M1398" s="34" t="s">
        <v>139</v>
      </c>
      <c r="N1398" s="39">
        <v>16.399999999999999</v>
      </c>
      <c r="O1398" s="34" t="s">
        <v>138</v>
      </c>
      <c r="P1398" s="39">
        <v>46.7</v>
      </c>
      <c r="Q1398" s="34" t="s">
        <v>147</v>
      </c>
      <c r="R1398" s="39">
        <v>2.2999999999999998</v>
      </c>
      <c r="S1398" s="34" t="s">
        <v>138</v>
      </c>
      <c r="T1398" s="35" t="s">
        <v>148</v>
      </c>
      <c r="U1398" s="35" t="s">
        <v>142</v>
      </c>
    </row>
    <row r="1399" spans="2:21" ht="12" customHeight="1">
      <c r="B1399" s="33" t="s">
        <v>4145</v>
      </c>
      <c r="C1399" s="34" t="s">
        <v>4053</v>
      </c>
      <c r="D1399" s="35" t="s">
        <v>4146</v>
      </c>
      <c r="E1399" s="35" t="s">
        <v>4147</v>
      </c>
      <c r="F1399" s="36" t="s">
        <v>135</v>
      </c>
      <c r="G1399" s="34" t="s">
        <v>136</v>
      </c>
      <c r="H1399" s="35" t="s">
        <v>137</v>
      </c>
      <c r="I1399" s="37">
        <v>15.222074643249178</v>
      </c>
      <c r="J1399" s="36" t="s">
        <v>147</v>
      </c>
      <c r="K1399" s="38">
        <v>69.7</v>
      </c>
      <c r="L1399" s="39">
        <v>11.3</v>
      </c>
      <c r="M1399" s="34" t="s">
        <v>147</v>
      </c>
      <c r="N1399" s="39">
        <v>17.2</v>
      </c>
      <c r="O1399" s="34" t="s">
        <v>147</v>
      </c>
      <c r="P1399" s="39">
        <v>40.4</v>
      </c>
      <c r="Q1399" s="34" t="s">
        <v>138</v>
      </c>
      <c r="R1399" s="39">
        <v>0.8</v>
      </c>
      <c r="S1399" s="34" t="s">
        <v>147</v>
      </c>
      <c r="T1399" s="35" t="s">
        <v>148</v>
      </c>
      <c r="U1399" s="35" t="s">
        <v>142</v>
      </c>
    </row>
    <row r="1400" spans="2:21" ht="12" customHeight="1">
      <c r="B1400" s="33" t="s">
        <v>4148</v>
      </c>
      <c r="C1400" s="34" t="s">
        <v>4053</v>
      </c>
      <c r="D1400" s="35" t="s">
        <v>4149</v>
      </c>
      <c r="E1400" s="35" t="s">
        <v>3239</v>
      </c>
      <c r="F1400" s="36" t="s">
        <v>135</v>
      </c>
      <c r="G1400" s="34" t="s">
        <v>136</v>
      </c>
      <c r="H1400" s="35" t="s">
        <v>137</v>
      </c>
      <c r="I1400" s="37">
        <v>61.216078431372544</v>
      </c>
      <c r="J1400" s="36" t="s">
        <v>147</v>
      </c>
      <c r="K1400" s="38">
        <v>89.6</v>
      </c>
      <c r="L1400" s="39">
        <v>7.9</v>
      </c>
      <c r="M1400" s="34" t="s">
        <v>139</v>
      </c>
      <c r="N1400" s="39">
        <v>11.7</v>
      </c>
      <c r="O1400" s="34" t="s">
        <v>139</v>
      </c>
      <c r="P1400" s="39">
        <v>58.7</v>
      </c>
      <c r="Q1400" s="34" t="s">
        <v>147</v>
      </c>
      <c r="R1400" s="39">
        <v>11.3</v>
      </c>
      <c r="S1400" s="34" t="s">
        <v>138</v>
      </c>
      <c r="T1400" s="35" t="s">
        <v>199</v>
      </c>
      <c r="U1400" s="35" t="s">
        <v>564</v>
      </c>
    </row>
    <row r="1401" spans="2:21" ht="12" customHeight="1">
      <c r="B1401" s="33" t="s">
        <v>4150</v>
      </c>
      <c r="C1401" s="34" t="s">
        <v>4053</v>
      </c>
      <c r="D1401" s="35" t="s">
        <v>4151</v>
      </c>
      <c r="E1401" s="35" t="s">
        <v>4152</v>
      </c>
      <c r="F1401" s="36" t="s">
        <v>135</v>
      </c>
      <c r="G1401" s="34" t="s">
        <v>136</v>
      </c>
      <c r="H1401" s="35" t="s">
        <v>137</v>
      </c>
      <c r="I1401" s="37">
        <v>34.552274143302185</v>
      </c>
      <c r="J1401" s="36" t="s">
        <v>147</v>
      </c>
      <c r="K1401" s="38">
        <v>73.099999999999994</v>
      </c>
      <c r="L1401" s="39">
        <v>6.8</v>
      </c>
      <c r="M1401" s="34" t="s">
        <v>139</v>
      </c>
      <c r="N1401" s="39">
        <v>16.600000000000001</v>
      </c>
      <c r="O1401" s="34" t="s">
        <v>138</v>
      </c>
      <c r="P1401" s="39">
        <v>44.4</v>
      </c>
      <c r="Q1401" s="34" t="s">
        <v>147</v>
      </c>
      <c r="R1401" s="39">
        <v>5.3</v>
      </c>
      <c r="S1401" s="34" t="s">
        <v>139</v>
      </c>
      <c r="T1401" s="35" t="s">
        <v>141</v>
      </c>
      <c r="U1401" s="35" t="s">
        <v>142</v>
      </c>
    </row>
    <row r="1402" spans="2:21" ht="12" customHeight="1">
      <c r="B1402" s="33" t="s">
        <v>4153</v>
      </c>
      <c r="C1402" s="34" t="s">
        <v>4053</v>
      </c>
      <c r="D1402" s="35" t="s">
        <v>4154</v>
      </c>
      <c r="E1402" s="35" t="s">
        <v>4155</v>
      </c>
      <c r="F1402" s="36" t="s">
        <v>135</v>
      </c>
      <c r="G1402" s="34" t="s">
        <v>136</v>
      </c>
      <c r="H1402" s="35" t="s">
        <v>137</v>
      </c>
      <c r="I1402" s="37">
        <v>38.465055762081789</v>
      </c>
      <c r="J1402" s="36" t="s">
        <v>138</v>
      </c>
      <c r="K1402" s="38">
        <v>66.8</v>
      </c>
      <c r="L1402" s="39">
        <v>12.3</v>
      </c>
      <c r="M1402" s="34" t="s">
        <v>147</v>
      </c>
      <c r="N1402" s="39">
        <v>12.4</v>
      </c>
      <c r="O1402" s="34" t="s">
        <v>139</v>
      </c>
      <c r="P1402" s="39">
        <v>39.799999999999997</v>
      </c>
      <c r="Q1402" s="34" t="s">
        <v>138</v>
      </c>
      <c r="R1402" s="39">
        <v>2.2999999999999998</v>
      </c>
      <c r="S1402" s="34" t="s">
        <v>138</v>
      </c>
      <c r="T1402" s="35" t="s">
        <v>148</v>
      </c>
      <c r="U1402" s="35" t="s">
        <v>142</v>
      </c>
    </row>
    <row r="1403" spans="2:21" ht="12" customHeight="1">
      <c r="B1403" s="35" t="s">
        <v>4156</v>
      </c>
      <c r="C1403" s="34" t="s">
        <v>4053</v>
      </c>
      <c r="D1403" s="35" t="s">
        <v>4157</v>
      </c>
      <c r="E1403" s="35" t="s">
        <v>4158</v>
      </c>
      <c r="F1403" s="34" t="s">
        <v>146</v>
      </c>
      <c r="G1403" s="34" t="s">
        <v>194</v>
      </c>
      <c r="H1403" s="35" t="s">
        <v>195</v>
      </c>
      <c r="I1403" s="37">
        <v>2.8157969999999999</v>
      </c>
      <c r="J1403" s="34" t="s">
        <v>147</v>
      </c>
      <c r="K1403" s="39">
        <v>86.3</v>
      </c>
      <c r="L1403" s="39">
        <v>9.9</v>
      </c>
      <c r="M1403" s="34" t="s">
        <v>138</v>
      </c>
      <c r="N1403" s="39">
        <v>22.9</v>
      </c>
      <c r="O1403" s="34" t="s">
        <v>147</v>
      </c>
      <c r="P1403" s="39">
        <v>48.5</v>
      </c>
      <c r="Q1403" s="34" t="s">
        <v>147</v>
      </c>
      <c r="R1403" s="34">
        <v>5</v>
      </c>
      <c r="S1403" s="34" t="s">
        <v>223</v>
      </c>
      <c r="T1403" s="35" t="s">
        <v>141</v>
      </c>
      <c r="U1403" s="35" t="s">
        <v>142</v>
      </c>
    </row>
    <row r="1404" spans="2:21" ht="12" customHeight="1">
      <c r="B1404" s="33" t="s">
        <v>4159</v>
      </c>
      <c r="C1404" s="34" t="s">
        <v>4053</v>
      </c>
      <c r="D1404" s="35" t="s">
        <v>4160</v>
      </c>
      <c r="E1404" s="35" t="s">
        <v>4161</v>
      </c>
      <c r="F1404" s="36" t="s">
        <v>146</v>
      </c>
      <c r="G1404" s="34" t="s">
        <v>136</v>
      </c>
      <c r="H1404" s="35" t="s">
        <v>137</v>
      </c>
      <c r="I1404" s="37">
        <v>21.916315789473682</v>
      </c>
      <c r="J1404" s="36" t="s">
        <v>147</v>
      </c>
      <c r="K1404" s="38">
        <v>75.900000000000006</v>
      </c>
      <c r="L1404" s="39">
        <v>11.9</v>
      </c>
      <c r="M1404" s="34" t="s">
        <v>147</v>
      </c>
      <c r="N1404" s="39">
        <v>22.8</v>
      </c>
      <c r="O1404" s="34" t="s">
        <v>147</v>
      </c>
      <c r="P1404" s="39">
        <v>41.2</v>
      </c>
      <c r="Q1404" s="34" t="s">
        <v>147</v>
      </c>
      <c r="R1404" s="39">
        <v>0</v>
      </c>
      <c r="S1404" s="34" t="s">
        <v>147</v>
      </c>
      <c r="T1404" s="35" t="s">
        <v>148</v>
      </c>
      <c r="U1404" s="35" t="s">
        <v>142</v>
      </c>
    </row>
    <row r="1405" spans="2:21" ht="12" customHeight="1">
      <c r="B1405" s="33" t="s">
        <v>4162</v>
      </c>
      <c r="C1405" s="34" t="s">
        <v>4053</v>
      </c>
      <c r="D1405" s="35" t="s">
        <v>4163</v>
      </c>
      <c r="E1405" s="35" t="s">
        <v>4164</v>
      </c>
      <c r="F1405" s="36" t="s">
        <v>671</v>
      </c>
      <c r="G1405" s="34" t="s">
        <v>136</v>
      </c>
      <c r="H1405" s="35" t="s">
        <v>192</v>
      </c>
      <c r="I1405" s="37">
        <v>3.0425800492610868</v>
      </c>
      <c r="J1405" s="36" t="s">
        <v>147</v>
      </c>
      <c r="K1405" s="38">
        <v>70.5</v>
      </c>
      <c r="L1405" s="39">
        <v>7.3</v>
      </c>
      <c r="M1405" s="34" t="s">
        <v>139</v>
      </c>
      <c r="N1405" s="39">
        <v>18.3</v>
      </c>
      <c r="O1405" s="34" t="s">
        <v>147</v>
      </c>
      <c r="P1405" s="39">
        <v>41.1</v>
      </c>
      <c r="Q1405" s="34" t="s">
        <v>147</v>
      </c>
      <c r="R1405" s="39">
        <v>3.8</v>
      </c>
      <c r="S1405" s="34" t="s">
        <v>138</v>
      </c>
      <c r="T1405" s="35" t="s">
        <v>170</v>
      </c>
      <c r="U1405" s="35" t="s">
        <v>313</v>
      </c>
    </row>
    <row r="1406" spans="2:21" ht="12" customHeight="1">
      <c r="B1406" s="33" t="s">
        <v>4165</v>
      </c>
      <c r="C1406" s="34" t="s">
        <v>4053</v>
      </c>
      <c r="D1406" s="35" t="s">
        <v>4166</v>
      </c>
      <c r="E1406" s="35" t="s">
        <v>4167</v>
      </c>
      <c r="F1406" s="36" t="s">
        <v>135</v>
      </c>
      <c r="G1406" s="34" t="s">
        <v>136</v>
      </c>
      <c r="H1406" s="35" t="s">
        <v>137</v>
      </c>
      <c r="I1406" s="37">
        <v>18.13715328467153</v>
      </c>
      <c r="J1406" s="36" t="s">
        <v>147</v>
      </c>
      <c r="K1406" s="38">
        <v>74.3</v>
      </c>
      <c r="L1406" s="39">
        <v>7.7</v>
      </c>
      <c r="M1406" s="34" t="s">
        <v>139</v>
      </c>
      <c r="N1406" s="39">
        <v>14</v>
      </c>
      <c r="O1406" s="34" t="s">
        <v>138</v>
      </c>
      <c r="P1406" s="39">
        <v>49.6</v>
      </c>
      <c r="Q1406" s="34" t="s">
        <v>147</v>
      </c>
      <c r="R1406" s="39">
        <v>3</v>
      </c>
      <c r="S1406" s="34" t="s">
        <v>147</v>
      </c>
      <c r="T1406" s="35" t="s">
        <v>170</v>
      </c>
      <c r="U1406" s="35" t="s">
        <v>142</v>
      </c>
    </row>
    <row r="1407" spans="2:21" ht="12" customHeight="1">
      <c r="B1407" s="33" t="s">
        <v>4168</v>
      </c>
      <c r="C1407" s="34" t="s">
        <v>4053</v>
      </c>
      <c r="D1407" s="35" t="s">
        <v>4169</v>
      </c>
      <c r="E1407" s="35" t="s">
        <v>4170</v>
      </c>
      <c r="F1407" s="36" t="s">
        <v>671</v>
      </c>
      <c r="G1407" s="34" t="s">
        <v>136</v>
      </c>
      <c r="H1407" s="35" t="s">
        <v>192</v>
      </c>
      <c r="I1407" s="37">
        <v>3.1476247600767713</v>
      </c>
      <c r="J1407" s="36" t="s">
        <v>138</v>
      </c>
      <c r="K1407" s="38">
        <v>66.599999999999994</v>
      </c>
      <c r="L1407" s="39">
        <v>7.7</v>
      </c>
      <c r="M1407" s="34" t="s">
        <v>139</v>
      </c>
      <c r="N1407" s="39">
        <v>18</v>
      </c>
      <c r="O1407" s="34" t="s">
        <v>147</v>
      </c>
      <c r="P1407" s="39">
        <v>31.9</v>
      </c>
      <c r="Q1407" s="34" t="s">
        <v>139</v>
      </c>
      <c r="R1407" s="39">
        <v>9</v>
      </c>
      <c r="S1407" s="34" t="s">
        <v>138</v>
      </c>
      <c r="T1407" s="35" t="s">
        <v>170</v>
      </c>
      <c r="U1407" s="35" t="s">
        <v>467</v>
      </c>
    </row>
    <row r="1408" spans="2:21" ht="12" customHeight="1">
      <c r="B1408" s="33" t="s">
        <v>4171</v>
      </c>
      <c r="C1408" s="34" t="s">
        <v>4053</v>
      </c>
      <c r="D1408" s="35" t="s">
        <v>4172</v>
      </c>
      <c r="E1408" s="35" t="s">
        <v>4173</v>
      </c>
      <c r="F1408" s="36" t="s">
        <v>135</v>
      </c>
      <c r="G1408" s="34" t="s">
        <v>136</v>
      </c>
      <c r="H1408" s="35" t="s">
        <v>137</v>
      </c>
      <c r="I1408" s="37">
        <v>27.518434925864909</v>
      </c>
      <c r="J1408" s="36" t="s">
        <v>147</v>
      </c>
      <c r="K1408" s="38">
        <v>72.5</v>
      </c>
      <c r="L1408" s="39">
        <v>3.4</v>
      </c>
      <c r="M1408" s="34" t="s">
        <v>159</v>
      </c>
      <c r="N1408" s="39">
        <v>13.8</v>
      </c>
      <c r="O1408" s="34" t="s">
        <v>138</v>
      </c>
      <c r="P1408" s="39">
        <v>50.8</v>
      </c>
      <c r="Q1408" s="34" t="s">
        <v>147</v>
      </c>
      <c r="R1408" s="39">
        <v>4.5</v>
      </c>
      <c r="S1408" s="34" t="s">
        <v>159</v>
      </c>
      <c r="T1408" s="35" t="s">
        <v>141</v>
      </c>
      <c r="U1408" s="35" t="s">
        <v>142</v>
      </c>
    </row>
    <row r="1409" spans="2:21" ht="12" customHeight="1">
      <c r="B1409" s="33" t="s">
        <v>4174</v>
      </c>
      <c r="C1409" s="34" t="s">
        <v>4053</v>
      </c>
      <c r="D1409" s="35" t="s">
        <v>4175</v>
      </c>
      <c r="E1409" s="35" t="s">
        <v>4176</v>
      </c>
      <c r="F1409" s="36" t="s">
        <v>146</v>
      </c>
      <c r="G1409" s="34" t="s">
        <v>136</v>
      </c>
      <c r="H1409" s="35" t="s">
        <v>137</v>
      </c>
      <c r="I1409" s="37">
        <v>14.917629179331307</v>
      </c>
      <c r="J1409" s="36" t="s">
        <v>147</v>
      </c>
      <c r="K1409" s="38">
        <v>76</v>
      </c>
      <c r="L1409" s="39">
        <v>10.9</v>
      </c>
      <c r="M1409" s="34" t="s">
        <v>147</v>
      </c>
      <c r="N1409" s="39">
        <v>18</v>
      </c>
      <c r="O1409" s="34" t="s">
        <v>147</v>
      </c>
      <c r="P1409" s="39">
        <v>46.3</v>
      </c>
      <c r="Q1409" s="34" t="s">
        <v>147</v>
      </c>
      <c r="R1409" s="39">
        <v>0.8</v>
      </c>
      <c r="S1409" s="34" t="s">
        <v>138</v>
      </c>
      <c r="T1409" s="35" t="s">
        <v>148</v>
      </c>
      <c r="U1409" s="35" t="s">
        <v>142</v>
      </c>
    </row>
    <row r="1410" spans="2:21" ht="12" customHeight="1">
      <c r="B1410" s="33" t="s">
        <v>4177</v>
      </c>
      <c r="C1410" s="34" t="s">
        <v>4053</v>
      </c>
      <c r="D1410" s="35" t="s">
        <v>4178</v>
      </c>
      <c r="E1410" s="35" t="s">
        <v>4179</v>
      </c>
      <c r="F1410" s="36" t="s">
        <v>146</v>
      </c>
      <c r="G1410" s="34" t="s">
        <v>136</v>
      </c>
      <c r="H1410" s="35" t="s">
        <v>137</v>
      </c>
      <c r="I1410" s="37">
        <v>25.564871794871792</v>
      </c>
      <c r="J1410" s="36" t="s">
        <v>138</v>
      </c>
      <c r="K1410" s="38">
        <v>67.8</v>
      </c>
      <c r="L1410" s="39">
        <v>8</v>
      </c>
      <c r="M1410" s="34" t="s">
        <v>139</v>
      </c>
      <c r="N1410" s="39">
        <v>17.100000000000001</v>
      </c>
      <c r="O1410" s="34" t="s">
        <v>147</v>
      </c>
      <c r="P1410" s="39">
        <v>39.700000000000003</v>
      </c>
      <c r="Q1410" s="34" t="s">
        <v>138</v>
      </c>
      <c r="R1410" s="39">
        <v>3</v>
      </c>
      <c r="S1410" s="34" t="s">
        <v>138</v>
      </c>
      <c r="T1410" s="35" t="s">
        <v>148</v>
      </c>
      <c r="U1410" s="35" t="s">
        <v>142</v>
      </c>
    </row>
    <row r="1411" spans="2:21" ht="12" customHeight="1">
      <c r="B1411" s="33" t="s">
        <v>4180</v>
      </c>
      <c r="C1411" s="34" t="s">
        <v>4053</v>
      </c>
      <c r="D1411" s="35" t="s">
        <v>4181</v>
      </c>
      <c r="E1411" s="35" t="s">
        <v>4182</v>
      </c>
      <c r="F1411" s="36" t="s">
        <v>135</v>
      </c>
      <c r="G1411" s="34" t="s">
        <v>136</v>
      </c>
      <c r="H1411" s="35" t="s">
        <v>137</v>
      </c>
      <c r="I1411" s="37">
        <v>12.124925373134328</v>
      </c>
      <c r="J1411" s="36" t="s">
        <v>138</v>
      </c>
      <c r="K1411" s="38">
        <v>62.7</v>
      </c>
      <c r="L1411" s="39">
        <v>7.3</v>
      </c>
      <c r="M1411" s="34" t="s">
        <v>139</v>
      </c>
      <c r="N1411" s="39">
        <v>17.100000000000001</v>
      </c>
      <c r="O1411" s="34" t="s">
        <v>147</v>
      </c>
      <c r="P1411" s="39">
        <v>36</v>
      </c>
      <c r="Q1411" s="34" t="s">
        <v>138</v>
      </c>
      <c r="R1411" s="39">
        <v>2.2999999999999998</v>
      </c>
      <c r="S1411" s="34" t="s">
        <v>138</v>
      </c>
      <c r="T1411" s="35" t="s">
        <v>148</v>
      </c>
      <c r="U1411" s="35" t="s">
        <v>142</v>
      </c>
    </row>
    <row r="1412" spans="2:21" ht="12" customHeight="1">
      <c r="B1412" s="33" t="s">
        <v>4183</v>
      </c>
      <c r="C1412" s="34" t="s">
        <v>4053</v>
      </c>
      <c r="D1412" s="35" t="s">
        <v>4184</v>
      </c>
      <c r="E1412" s="35" t="s">
        <v>4185</v>
      </c>
      <c r="F1412" s="36" t="s">
        <v>135</v>
      </c>
      <c r="G1412" s="34" t="s">
        <v>136</v>
      </c>
      <c r="H1412" s="35" t="s">
        <v>137</v>
      </c>
      <c r="I1412" s="37">
        <v>13.892956152758133</v>
      </c>
      <c r="J1412" s="36" t="s">
        <v>147</v>
      </c>
      <c r="K1412" s="38">
        <v>77.8</v>
      </c>
      <c r="L1412" s="39">
        <v>6.5</v>
      </c>
      <c r="M1412" s="34" t="s">
        <v>139</v>
      </c>
      <c r="N1412" s="39">
        <v>17.3</v>
      </c>
      <c r="O1412" s="34" t="s">
        <v>147</v>
      </c>
      <c r="P1412" s="39">
        <v>51.7</v>
      </c>
      <c r="Q1412" s="34" t="s">
        <v>147</v>
      </c>
      <c r="R1412" s="39">
        <v>2.2999999999999998</v>
      </c>
      <c r="S1412" s="34" t="s">
        <v>139</v>
      </c>
      <c r="T1412" s="35" t="s">
        <v>141</v>
      </c>
      <c r="U1412" s="35" t="s">
        <v>142</v>
      </c>
    </row>
    <row r="1413" spans="2:21" ht="12" customHeight="1">
      <c r="B1413" s="33" t="s">
        <v>4186</v>
      </c>
      <c r="C1413" s="34" t="s">
        <v>4053</v>
      </c>
      <c r="D1413" s="35" t="s">
        <v>4187</v>
      </c>
      <c r="E1413" s="35" t="s">
        <v>4188</v>
      </c>
      <c r="F1413" s="36" t="s">
        <v>135</v>
      </c>
      <c r="G1413" s="34" t="s">
        <v>136</v>
      </c>
      <c r="H1413" s="35" t="s">
        <v>137</v>
      </c>
      <c r="I1413" s="37">
        <v>62.435502392344496</v>
      </c>
      <c r="J1413" s="36" t="s">
        <v>147</v>
      </c>
      <c r="K1413" s="38">
        <v>73.2</v>
      </c>
      <c r="L1413" s="39">
        <v>9</v>
      </c>
      <c r="M1413" s="34" t="s">
        <v>138</v>
      </c>
      <c r="N1413" s="39">
        <v>12.4</v>
      </c>
      <c r="O1413" s="34" t="s">
        <v>139</v>
      </c>
      <c r="P1413" s="39">
        <v>42</v>
      </c>
      <c r="Q1413" s="34" t="s">
        <v>147</v>
      </c>
      <c r="R1413" s="39">
        <v>9.8000000000000007</v>
      </c>
      <c r="S1413" s="34" t="s">
        <v>138</v>
      </c>
      <c r="T1413" s="35" t="s">
        <v>170</v>
      </c>
      <c r="U1413" s="35" t="s">
        <v>699</v>
      </c>
    </row>
    <row r="1414" spans="2:21" ht="12" customHeight="1">
      <c r="B1414" s="33" t="s">
        <v>4189</v>
      </c>
      <c r="C1414" s="34" t="s">
        <v>4053</v>
      </c>
      <c r="D1414" s="35" t="s">
        <v>4190</v>
      </c>
      <c r="E1414" s="35" t="s">
        <v>4191</v>
      </c>
      <c r="F1414" s="36" t="s">
        <v>135</v>
      </c>
      <c r="G1414" s="34" t="s">
        <v>136</v>
      </c>
      <c r="H1414" s="35" t="s">
        <v>137</v>
      </c>
      <c r="I1414" s="37">
        <v>27.14684283727399</v>
      </c>
      <c r="J1414" s="36" t="s">
        <v>147</v>
      </c>
      <c r="K1414" s="38">
        <v>79.599999999999994</v>
      </c>
      <c r="L1414" s="39">
        <v>10.6</v>
      </c>
      <c r="M1414" s="34" t="s">
        <v>147</v>
      </c>
      <c r="N1414" s="39">
        <v>16.899999999999999</v>
      </c>
      <c r="O1414" s="34" t="s">
        <v>138</v>
      </c>
      <c r="P1414" s="39">
        <v>48.3</v>
      </c>
      <c r="Q1414" s="34" t="s">
        <v>147</v>
      </c>
      <c r="R1414" s="39">
        <v>3.8</v>
      </c>
      <c r="S1414" s="34" t="s">
        <v>147</v>
      </c>
      <c r="T1414" s="35" t="s">
        <v>148</v>
      </c>
      <c r="U1414" s="35" t="s">
        <v>142</v>
      </c>
    </row>
    <row r="1415" spans="2:21" ht="12" customHeight="1">
      <c r="B1415" s="33" t="s">
        <v>4192</v>
      </c>
      <c r="C1415" s="34" t="s">
        <v>4053</v>
      </c>
      <c r="D1415" s="35" t="s">
        <v>4193</v>
      </c>
      <c r="E1415" s="35" t="s">
        <v>4194</v>
      </c>
      <c r="F1415" s="36" t="s">
        <v>135</v>
      </c>
      <c r="G1415" s="34" t="s">
        <v>136</v>
      </c>
      <c r="H1415" s="35" t="s">
        <v>137</v>
      </c>
      <c r="I1415" s="37">
        <v>32.995238095238093</v>
      </c>
      <c r="J1415" s="36" t="s">
        <v>147</v>
      </c>
      <c r="K1415" s="38">
        <v>71.7</v>
      </c>
      <c r="L1415" s="39">
        <v>10</v>
      </c>
      <c r="M1415" s="34" t="s">
        <v>138</v>
      </c>
      <c r="N1415" s="39">
        <v>16.3</v>
      </c>
      <c r="O1415" s="34" t="s">
        <v>138</v>
      </c>
      <c r="P1415" s="39">
        <v>43.1</v>
      </c>
      <c r="Q1415" s="34" t="s">
        <v>147</v>
      </c>
      <c r="R1415" s="39">
        <v>2.2999999999999998</v>
      </c>
      <c r="S1415" s="34" t="s">
        <v>138</v>
      </c>
      <c r="T1415" s="35" t="s">
        <v>148</v>
      </c>
      <c r="U1415" s="35" t="s">
        <v>142</v>
      </c>
    </row>
    <row r="1416" spans="2:21" ht="12" customHeight="1">
      <c r="B1416" s="33" t="s">
        <v>4195</v>
      </c>
      <c r="C1416" s="34" t="s">
        <v>4053</v>
      </c>
      <c r="D1416" s="35" t="s">
        <v>4196</v>
      </c>
      <c r="E1416" s="35" t="s">
        <v>4197</v>
      </c>
      <c r="F1416" s="36" t="s">
        <v>135</v>
      </c>
      <c r="G1416" s="34" t="s">
        <v>136</v>
      </c>
      <c r="H1416" s="35" t="s">
        <v>192</v>
      </c>
      <c r="I1416" s="37">
        <v>3.2212343096234299</v>
      </c>
      <c r="J1416" s="36" t="s">
        <v>138</v>
      </c>
      <c r="K1416" s="38">
        <v>61.6</v>
      </c>
      <c r="L1416" s="39">
        <v>6.7</v>
      </c>
      <c r="M1416" s="34" t="s">
        <v>139</v>
      </c>
      <c r="N1416" s="39">
        <v>16.7</v>
      </c>
      <c r="O1416" s="34" t="s">
        <v>138</v>
      </c>
      <c r="P1416" s="39">
        <v>31.4</v>
      </c>
      <c r="Q1416" s="34" t="s">
        <v>139</v>
      </c>
      <c r="R1416" s="39">
        <v>6.8</v>
      </c>
      <c r="S1416" s="34" t="s">
        <v>138</v>
      </c>
      <c r="T1416" s="35" t="s">
        <v>148</v>
      </c>
      <c r="U1416" s="35" t="s">
        <v>142</v>
      </c>
    </row>
    <row r="1417" spans="2:21" ht="12" customHeight="1">
      <c r="B1417" s="33" t="s">
        <v>4198</v>
      </c>
      <c r="C1417" s="34" t="s">
        <v>4053</v>
      </c>
      <c r="D1417" s="35" t="s">
        <v>4199</v>
      </c>
      <c r="E1417" s="35" t="s">
        <v>4200</v>
      </c>
      <c r="F1417" s="36" t="s">
        <v>146</v>
      </c>
      <c r="G1417" s="34" t="s">
        <v>136</v>
      </c>
      <c r="H1417" s="35" t="s">
        <v>192</v>
      </c>
      <c r="I1417" s="37">
        <v>3.3214015151515142</v>
      </c>
      <c r="J1417" s="36" t="s">
        <v>223</v>
      </c>
      <c r="K1417" s="38"/>
      <c r="L1417" s="39"/>
      <c r="M1417" s="34"/>
      <c r="N1417" s="39"/>
      <c r="O1417" s="34"/>
      <c r="P1417" s="39"/>
      <c r="Q1417" s="34"/>
      <c r="R1417" s="39"/>
      <c r="S1417" s="34"/>
      <c r="T1417" s="35" t="s">
        <v>224</v>
      </c>
      <c r="U1417" s="35" t="s">
        <v>142</v>
      </c>
    </row>
    <row r="1418" spans="2:21" ht="12" customHeight="1">
      <c r="B1418" s="35" t="s">
        <v>4201</v>
      </c>
      <c r="C1418" s="34" t="s">
        <v>4053</v>
      </c>
      <c r="D1418" s="35" t="s">
        <v>4202</v>
      </c>
      <c r="E1418" s="35" t="s">
        <v>4203</v>
      </c>
      <c r="F1418" s="34" t="s">
        <v>146</v>
      </c>
      <c r="G1418" s="34" t="s">
        <v>194</v>
      </c>
      <c r="H1418" s="35" t="s">
        <v>195</v>
      </c>
      <c r="I1418" s="37">
        <v>2.3183120000000002</v>
      </c>
      <c r="J1418" s="34"/>
      <c r="K1418" s="39"/>
      <c r="L1418" s="39"/>
      <c r="M1418" s="34"/>
      <c r="N1418" s="39"/>
      <c r="O1418" s="34"/>
      <c r="P1418" s="39"/>
      <c r="Q1418" s="34"/>
      <c r="R1418" s="34">
        <v>1</v>
      </c>
      <c r="S1418" s="34"/>
      <c r="T1418" s="35" t="s">
        <v>223</v>
      </c>
      <c r="U1418" s="35" t="s">
        <v>392</v>
      </c>
    </row>
    <row r="1419" spans="2:21" ht="12" customHeight="1">
      <c r="B1419" s="33" t="s">
        <v>4204</v>
      </c>
      <c r="C1419" s="34" t="s">
        <v>4053</v>
      </c>
      <c r="D1419" s="35" t="s">
        <v>4205</v>
      </c>
      <c r="E1419" s="35" t="s">
        <v>4206</v>
      </c>
      <c r="F1419" s="36" t="s">
        <v>602</v>
      </c>
      <c r="G1419" s="34" t="s">
        <v>136</v>
      </c>
      <c r="H1419" s="35" t="s">
        <v>137</v>
      </c>
      <c r="I1419" s="37">
        <v>24.254788732394367</v>
      </c>
      <c r="J1419" s="36" t="s">
        <v>147</v>
      </c>
      <c r="K1419" s="38">
        <v>69.2</v>
      </c>
      <c r="L1419" s="39">
        <v>11.4</v>
      </c>
      <c r="M1419" s="34" t="s">
        <v>147</v>
      </c>
      <c r="N1419" s="39">
        <v>12.3</v>
      </c>
      <c r="O1419" s="34" t="s">
        <v>139</v>
      </c>
      <c r="P1419" s="39">
        <v>42.5</v>
      </c>
      <c r="Q1419" s="34" t="s">
        <v>147</v>
      </c>
      <c r="R1419" s="39">
        <v>3</v>
      </c>
      <c r="S1419" s="34" t="s">
        <v>138</v>
      </c>
      <c r="T1419" s="35" t="s">
        <v>148</v>
      </c>
      <c r="U1419" s="35" t="s">
        <v>142</v>
      </c>
    </row>
    <row r="1420" spans="2:21" ht="12" customHeight="1">
      <c r="B1420" s="33" t="s">
        <v>4207</v>
      </c>
      <c r="C1420" s="34" t="s">
        <v>4053</v>
      </c>
      <c r="D1420" s="35" t="s">
        <v>4208</v>
      </c>
      <c r="E1420" s="35" t="s">
        <v>4209</v>
      </c>
      <c r="F1420" s="36" t="s">
        <v>602</v>
      </c>
      <c r="G1420" s="34" t="s">
        <v>136</v>
      </c>
      <c r="H1420" s="35" t="s">
        <v>192</v>
      </c>
      <c r="I1420" s="37">
        <v>3.2609328134373068</v>
      </c>
      <c r="J1420" s="36" t="s">
        <v>147</v>
      </c>
      <c r="K1420" s="38">
        <v>81.400000000000006</v>
      </c>
      <c r="L1420" s="39">
        <v>9.3000000000000007</v>
      </c>
      <c r="M1420" s="34" t="s">
        <v>138</v>
      </c>
      <c r="N1420" s="39">
        <v>20.3</v>
      </c>
      <c r="O1420" s="34" t="s">
        <v>147</v>
      </c>
      <c r="P1420" s="39">
        <v>42</v>
      </c>
      <c r="Q1420" s="34" t="s">
        <v>147</v>
      </c>
      <c r="R1420" s="39">
        <v>9.8000000000000007</v>
      </c>
      <c r="S1420" s="34" t="s">
        <v>138</v>
      </c>
      <c r="T1420" s="35" t="s">
        <v>148</v>
      </c>
      <c r="U1420" s="35" t="s">
        <v>985</v>
      </c>
    </row>
    <row r="1421" spans="2:21" ht="12" customHeight="1">
      <c r="B1421" s="33" t="s">
        <v>4210</v>
      </c>
      <c r="C1421" s="34" t="s">
        <v>4053</v>
      </c>
      <c r="D1421" s="35" t="s">
        <v>4211</v>
      </c>
      <c r="E1421" s="35" t="s">
        <v>4212</v>
      </c>
      <c r="F1421" s="36" t="s">
        <v>135</v>
      </c>
      <c r="G1421" s="34" t="s">
        <v>136</v>
      </c>
      <c r="H1421" s="35" t="s">
        <v>192</v>
      </c>
      <c r="I1421" s="37">
        <v>3.5010493343774467</v>
      </c>
      <c r="J1421" s="36" t="s">
        <v>138</v>
      </c>
      <c r="K1421" s="38">
        <v>67.099999999999994</v>
      </c>
      <c r="L1421" s="39">
        <v>10.199999999999999</v>
      </c>
      <c r="M1421" s="34" t="s">
        <v>147</v>
      </c>
      <c r="N1421" s="39">
        <v>20.6</v>
      </c>
      <c r="O1421" s="34" t="s">
        <v>147</v>
      </c>
      <c r="P1421" s="39">
        <v>34</v>
      </c>
      <c r="Q1421" s="34" t="s">
        <v>138</v>
      </c>
      <c r="R1421" s="39">
        <v>2.2999999999999998</v>
      </c>
      <c r="S1421" s="34" t="s">
        <v>138</v>
      </c>
      <c r="T1421" s="35" t="s">
        <v>148</v>
      </c>
      <c r="U1421" s="35" t="s">
        <v>142</v>
      </c>
    </row>
    <row r="1422" spans="2:21" ht="12" customHeight="1">
      <c r="B1422" s="33" t="s">
        <v>4213</v>
      </c>
      <c r="C1422" s="34" t="s">
        <v>4053</v>
      </c>
      <c r="D1422" s="35" t="s">
        <v>4214</v>
      </c>
      <c r="E1422" s="35" t="s">
        <v>4215</v>
      </c>
      <c r="F1422" s="36" t="s">
        <v>146</v>
      </c>
      <c r="G1422" s="34" t="s">
        <v>136</v>
      </c>
      <c r="H1422" s="35" t="s">
        <v>155</v>
      </c>
      <c r="I1422" s="37">
        <v>23.219196988707658</v>
      </c>
      <c r="J1422" s="36" t="s">
        <v>138</v>
      </c>
      <c r="K1422" s="38">
        <v>57.8</v>
      </c>
      <c r="L1422" s="39">
        <v>8.3000000000000007</v>
      </c>
      <c r="M1422" s="34" t="s">
        <v>138</v>
      </c>
      <c r="N1422" s="39">
        <v>14.8</v>
      </c>
      <c r="O1422" s="34" t="s">
        <v>138</v>
      </c>
      <c r="P1422" s="39">
        <v>28.7</v>
      </c>
      <c r="Q1422" s="34" t="s">
        <v>139</v>
      </c>
      <c r="R1422" s="39">
        <v>6</v>
      </c>
      <c r="S1422" s="34" t="s">
        <v>138</v>
      </c>
      <c r="T1422" s="35" t="s">
        <v>148</v>
      </c>
      <c r="U1422" s="35" t="s">
        <v>142</v>
      </c>
    </row>
    <row r="1423" spans="2:21" ht="12" customHeight="1">
      <c r="B1423" s="35" t="s">
        <v>4213</v>
      </c>
      <c r="C1423" s="34" t="s">
        <v>4053</v>
      </c>
      <c r="D1423" s="35" t="s">
        <v>4214</v>
      </c>
      <c r="E1423" s="35" t="s">
        <v>4215</v>
      </c>
      <c r="F1423" s="34" t="s">
        <v>146</v>
      </c>
      <c r="G1423" s="34" t="s">
        <v>194</v>
      </c>
      <c r="H1423" s="35" t="s">
        <v>195</v>
      </c>
      <c r="I1423" s="37">
        <v>2.815369</v>
      </c>
      <c r="J1423" s="34" t="s">
        <v>147</v>
      </c>
      <c r="K1423" s="39">
        <v>77.7</v>
      </c>
      <c r="L1423" s="39">
        <v>10.8</v>
      </c>
      <c r="M1423" s="34" t="s">
        <v>147</v>
      </c>
      <c r="N1423" s="39">
        <v>23.4</v>
      </c>
      <c r="O1423" s="34" t="s">
        <v>147</v>
      </c>
      <c r="P1423" s="39">
        <v>42.5</v>
      </c>
      <c r="Q1423" s="34" t="s">
        <v>147</v>
      </c>
      <c r="R1423" s="34">
        <v>1</v>
      </c>
      <c r="S1423" s="34" t="s">
        <v>147</v>
      </c>
      <c r="T1423" s="35" t="s">
        <v>148</v>
      </c>
      <c r="U1423" s="35" t="s">
        <v>142</v>
      </c>
    </row>
    <row r="1424" spans="2:21" ht="12" customHeight="1">
      <c r="B1424" s="35" t="s">
        <v>4216</v>
      </c>
      <c r="C1424" s="34" t="s">
        <v>4053</v>
      </c>
      <c r="D1424" s="35" t="s">
        <v>4217</v>
      </c>
      <c r="E1424" s="35" t="s">
        <v>4218</v>
      </c>
      <c r="F1424" s="34" t="s">
        <v>184</v>
      </c>
      <c r="G1424" s="34" t="s">
        <v>194</v>
      </c>
      <c r="H1424" s="35" t="s">
        <v>195</v>
      </c>
      <c r="I1424" s="37">
        <v>2.2414939999999999</v>
      </c>
      <c r="J1424" s="34" t="s">
        <v>147</v>
      </c>
      <c r="K1424" s="39">
        <v>70.2</v>
      </c>
      <c r="L1424" s="39">
        <v>12.2</v>
      </c>
      <c r="M1424" s="34" t="s">
        <v>147</v>
      </c>
      <c r="N1424" s="39">
        <v>14.7</v>
      </c>
      <c r="O1424" s="34" t="s">
        <v>138</v>
      </c>
      <c r="P1424" s="39">
        <v>39.299999999999997</v>
      </c>
      <c r="Q1424" s="34" t="s">
        <v>138</v>
      </c>
      <c r="R1424" s="34">
        <v>4</v>
      </c>
      <c r="S1424" s="34" t="s">
        <v>138</v>
      </c>
      <c r="T1424" s="35" t="s">
        <v>148</v>
      </c>
      <c r="U1424" s="35" t="s">
        <v>313</v>
      </c>
    </row>
    <row r="1425" spans="2:21" ht="12" customHeight="1">
      <c r="B1425" s="35" t="s">
        <v>4219</v>
      </c>
      <c r="C1425" s="34" t="s">
        <v>4053</v>
      </c>
      <c r="D1425" s="35" t="s">
        <v>4220</v>
      </c>
      <c r="E1425" s="35" t="s">
        <v>4221</v>
      </c>
      <c r="F1425" s="34" t="s">
        <v>184</v>
      </c>
      <c r="G1425" s="34" t="s">
        <v>194</v>
      </c>
      <c r="H1425" s="35" t="s">
        <v>195</v>
      </c>
      <c r="I1425" s="37">
        <v>2.2294339999999999</v>
      </c>
      <c r="J1425" s="34" t="s">
        <v>138</v>
      </c>
      <c r="K1425" s="39">
        <v>61.4</v>
      </c>
      <c r="L1425" s="39">
        <v>9</v>
      </c>
      <c r="M1425" s="34" t="s">
        <v>138</v>
      </c>
      <c r="N1425" s="39">
        <v>13.7</v>
      </c>
      <c r="O1425" s="34" t="s">
        <v>138</v>
      </c>
      <c r="P1425" s="39">
        <v>35.700000000000003</v>
      </c>
      <c r="Q1425" s="34" t="s">
        <v>138</v>
      </c>
      <c r="R1425" s="34">
        <v>3</v>
      </c>
      <c r="S1425" s="34" t="s">
        <v>138</v>
      </c>
      <c r="T1425" s="35" t="s">
        <v>170</v>
      </c>
      <c r="U1425" s="35" t="s">
        <v>467</v>
      </c>
    </row>
    <row r="1426" spans="2:21" ht="12" customHeight="1">
      <c r="B1426" s="35" t="s">
        <v>4222</v>
      </c>
      <c r="C1426" s="34" t="s">
        <v>4053</v>
      </c>
      <c r="D1426" s="35" t="s">
        <v>4223</v>
      </c>
      <c r="E1426" s="35" t="s">
        <v>4224</v>
      </c>
      <c r="F1426" s="34" t="s">
        <v>222</v>
      </c>
      <c r="G1426" s="34" t="s">
        <v>194</v>
      </c>
      <c r="H1426" s="35" t="s">
        <v>195</v>
      </c>
      <c r="I1426" s="37">
        <v>2.3265030000000002</v>
      </c>
      <c r="J1426" s="34" t="s">
        <v>138</v>
      </c>
      <c r="K1426" s="39">
        <v>68.8</v>
      </c>
      <c r="L1426" s="39">
        <v>9.6999999999999993</v>
      </c>
      <c r="M1426" s="34" t="s">
        <v>138</v>
      </c>
      <c r="N1426" s="39">
        <v>19.100000000000001</v>
      </c>
      <c r="O1426" s="34" t="s">
        <v>147</v>
      </c>
      <c r="P1426" s="39">
        <v>36</v>
      </c>
      <c r="Q1426" s="34" t="s">
        <v>138</v>
      </c>
      <c r="R1426" s="34">
        <v>4</v>
      </c>
      <c r="S1426" s="34" t="s">
        <v>138</v>
      </c>
      <c r="T1426" s="35" t="s">
        <v>148</v>
      </c>
      <c r="U1426" s="35" t="s">
        <v>871</v>
      </c>
    </row>
    <row r="1427" spans="2:21" ht="12" customHeight="1">
      <c r="B1427" s="35" t="s">
        <v>4225</v>
      </c>
      <c r="C1427" s="34" t="s">
        <v>4053</v>
      </c>
      <c r="D1427" s="35" t="s">
        <v>4226</v>
      </c>
      <c r="E1427" s="35" t="s">
        <v>4227</v>
      </c>
      <c r="F1427" s="34" t="s">
        <v>146</v>
      </c>
      <c r="G1427" s="34" t="s">
        <v>194</v>
      </c>
      <c r="H1427" s="35" t="s">
        <v>195</v>
      </c>
      <c r="I1427" s="37">
        <v>2.7790339999999998</v>
      </c>
      <c r="J1427" s="34" t="s">
        <v>147</v>
      </c>
      <c r="K1427" s="39">
        <v>72.400000000000006</v>
      </c>
      <c r="L1427" s="39">
        <v>6.9</v>
      </c>
      <c r="M1427" s="34" t="s">
        <v>139</v>
      </c>
      <c r="N1427" s="39">
        <v>15.7</v>
      </c>
      <c r="O1427" s="34" t="s">
        <v>138</v>
      </c>
      <c r="P1427" s="39">
        <v>38.799999999999997</v>
      </c>
      <c r="Q1427" s="34" t="s">
        <v>138</v>
      </c>
      <c r="R1427" s="34">
        <v>11</v>
      </c>
      <c r="S1427" s="34" t="s">
        <v>147</v>
      </c>
      <c r="T1427" s="35" t="s">
        <v>148</v>
      </c>
      <c r="U1427" s="35" t="s">
        <v>564</v>
      </c>
    </row>
    <row r="1428" spans="2:21" ht="12" customHeight="1">
      <c r="B1428" s="35" t="s">
        <v>4228</v>
      </c>
      <c r="C1428" s="34" t="s">
        <v>4053</v>
      </c>
      <c r="D1428" s="35" t="s">
        <v>4229</v>
      </c>
      <c r="E1428" s="35" t="s">
        <v>4230</v>
      </c>
      <c r="F1428" s="34" t="s">
        <v>146</v>
      </c>
      <c r="G1428" s="34" t="s">
        <v>194</v>
      </c>
      <c r="H1428" s="35" t="s">
        <v>195</v>
      </c>
      <c r="I1428" s="37">
        <v>2.513255</v>
      </c>
      <c r="J1428" s="34" t="s">
        <v>138</v>
      </c>
      <c r="K1428" s="39">
        <v>67.099999999999994</v>
      </c>
      <c r="L1428" s="39">
        <v>7</v>
      </c>
      <c r="M1428" s="34" t="s">
        <v>139</v>
      </c>
      <c r="N1428" s="39">
        <v>15.3</v>
      </c>
      <c r="O1428" s="34" t="s">
        <v>138</v>
      </c>
      <c r="P1428" s="39">
        <v>38.799999999999997</v>
      </c>
      <c r="Q1428" s="34" t="s">
        <v>138</v>
      </c>
      <c r="R1428" s="34">
        <v>6</v>
      </c>
      <c r="S1428" s="34" t="s">
        <v>147</v>
      </c>
      <c r="T1428" s="35" t="s">
        <v>148</v>
      </c>
      <c r="U1428" s="35" t="s">
        <v>313</v>
      </c>
    </row>
    <row r="1429" spans="2:21" ht="12" customHeight="1">
      <c r="B1429" s="35" t="s">
        <v>4231</v>
      </c>
      <c r="C1429" s="34" t="s">
        <v>4053</v>
      </c>
      <c r="D1429" s="35" t="s">
        <v>4232</v>
      </c>
      <c r="E1429" s="35" t="s">
        <v>4233</v>
      </c>
      <c r="F1429" s="34" t="s">
        <v>146</v>
      </c>
      <c r="G1429" s="34" t="s">
        <v>194</v>
      </c>
      <c r="H1429" s="35" t="s">
        <v>195</v>
      </c>
      <c r="I1429" s="37">
        <v>1.9135599999999999</v>
      </c>
      <c r="J1429" s="34" t="s">
        <v>147</v>
      </c>
      <c r="K1429" s="39">
        <v>79.5</v>
      </c>
      <c r="L1429" s="39">
        <v>10</v>
      </c>
      <c r="M1429" s="34" t="s">
        <v>138</v>
      </c>
      <c r="N1429" s="39">
        <v>20.399999999999999</v>
      </c>
      <c r="O1429" s="34" t="s">
        <v>147</v>
      </c>
      <c r="P1429" s="39">
        <v>43.1</v>
      </c>
      <c r="Q1429" s="34" t="s">
        <v>147</v>
      </c>
      <c r="R1429" s="34">
        <v>6</v>
      </c>
      <c r="S1429" s="34" t="s">
        <v>147</v>
      </c>
      <c r="T1429" s="35" t="s">
        <v>148</v>
      </c>
      <c r="U1429" s="35" t="s">
        <v>142</v>
      </c>
    </row>
    <row r="1430" spans="2:21" ht="12" customHeight="1">
      <c r="B1430" s="35" t="s">
        <v>4234</v>
      </c>
      <c r="C1430" s="34" t="s">
        <v>4053</v>
      </c>
      <c r="D1430" s="35" t="s">
        <v>4235</v>
      </c>
      <c r="E1430" s="35" t="s">
        <v>4236</v>
      </c>
      <c r="F1430" s="34" t="s">
        <v>135</v>
      </c>
      <c r="G1430" s="34" t="s">
        <v>194</v>
      </c>
      <c r="H1430" s="35" t="s">
        <v>195</v>
      </c>
      <c r="I1430" s="37">
        <v>3.909856</v>
      </c>
      <c r="J1430" s="34" t="s">
        <v>147</v>
      </c>
      <c r="K1430" s="39">
        <v>85.8</v>
      </c>
      <c r="L1430" s="39">
        <v>11.4</v>
      </c>
      <c r="M1430" s="34" t="s">
        <v>147</v>
      </c>
      <c r="N1430" s="39">
        <v>24.7</v>
      </c>
      <c r="O1430" s="34" t="s">
        <v>147</v>
      </c>
      <c r="P1430" s="39">
        <v>49.7</v>
      </c>
      <c r="Q1430" s="34" t="s">
        <v>147</v>
      </c>
      <c r="R1430" s="34">
        <v>0</v>
      </c>
      <c r="S1430" s="34" t="s">
        <v>147</v>
      </c>
      <c r="T1430" s="35" t="s">
        <v>170</v>
      </c>
      <c r="U1430" s="35" t="s">
        <v>142</v>
      </c>
    </row>
    <row r="1431" spans="2:21" ht="12" customHeight="1">
      <c r="B1431" s="33" t="s">
        <v>4237</v>
      </c>
      <c r="C1431" s="34" t="s">
        <v>4238</v>
      </c>
      <c r="D1431" s="35" t="s">
        <v>4239</v>
      </c>
      <c r="E1431" s="35" t="s">
        <v>4240</v>
      </c>
      <c r="F1431" s="36" t="s">
        <v>222</v>
      </c>
      <c r="G1431" s="34" t="s">
        <v>136</v>
      </c>
      <c r="H1431" s="35" t="s">
        <v>137</v>
      </c>
      <c r="I1431" s="37">
        <v>62.943478260869568</v>
      </c>
      <c r="J1431" s="36" t="s">
        <v>147</v>
      </c>
      <c r="K1431" s="38">
        <v>91.2</v>
      </c>
      <c r="L1431" s="39">
        <v>11</v>
      </c>
      <c r="M1431" s="34" t="s">
        <v>147</v>
      </c>
      <c r="N1431" s="39">
        <v>21</v>
      </c>
      <c r="O1431" s="34" t="s">
        <v>147</v>
      </c>
      <c r="P1431" s="39">
        <v>51.7</v>
      </c>
      <c r="Q1431" s="34" t="s">
        <v>147</v>
      </c>
      <c r="R1431" s="39">
        <v>7.5</v>
      </c>
      <c r="S1431" s="34" t="s">
        <v>147</v>
      </c>
      <c r="T1431" s="35" t="s">
        <v>148</v>
      </c>
      <c r="U1431" s="35" t="s">
        <v>142</v>
      </c>
    </row>
    <row r="1432" spans="2:21" ht="12" customHeight="1">
      <c r="B1432" s="33" t="s">
        <v>4241</v>
      </c>
      <c r="C1432" s="34" t="s">
        <v>4238</v>
      </c>
      <c r="D1432" s="35" t="s">
        <v>4242</v>
      </c>
      <c r="E1432" s="35" t="s">
        <v>4243</v>
      </c>
      <c r="F1432" s="36" t="s">
        <v>222</v>
      </c>
      <c r="G1432" s="34" t="s">
        <v>136</v>
      </c>
      <c r="H1432" s="35" t="s">
        <v>137</v>
      </c>
      <c r="I1432" s="37">
        <v>58.16812609457093</v>
      </c>
      <c r="J1432" s="36" t="s">
        <v>147</v>
      </c>
      <c r="K1432" s="38">
        <v>84.6</v>
      </c>
      <c r="L1432" s="39">
        <v>10.199999999999999</v>
      </c>
      <c r="M1432" s="34" t="s">
        <v>147</v>
      </c>
      <c r="N1432" s="39">
        <v>20.100000000000001</v>
      </c>
      <c r="O1432" s="34" t="s">
        <v>147</v>
      </c>
      <c r="P1432" s="39">
        <v>47.5</v>
      </c>
      <c r="Q1432" s="34" t="s">
        <v>147</v>
      </c>
      <c r="R1432" s="39">
        <v>6.8</v>
      </c>
      <c r="S1432" s="34" t="s">
        <v>138</v>
      </c>
      <c r="T1432" s="35" t="s">
        <v>148</v>
      </c>
      <c r="U1432" s="35" t="s">
        <v>142</v>
      </c>
    </row>
    <row r="1433" spans="2:21" ht="12" customHeight="1">
      <c r="B1433" s="33" t="s">
        <v>4244</v>
      </c>
      <c r="C1433" s="34" t="s">
        <v>4238</v>
      </c>
      <c r="D1433" s="35" t="s">
        <v>4245</v>
      </c>
      <c r="E1433" s="35" t="s">
        <v>4246</v>
      </c>
      <c r="F1433" s="36" t="s">
        <v>222</v>
      </c>
      <c r="G1433" s="34" t="s">
        <v>136</v>
      </c>
      <c r="H1433" s="35" t="s">
        <v>137</v>
      </c>
      <c r="I1433" s="37">
        <v>62.293877551020408</v>
      </c>
      <c r="J1433" s="36" t="s">
        <v>147</v>
      </c>
      <c r="K1433" s="38">
        <v>79.099999999999994</v>
      </c>
      <c r="L1433" s="39">
        <v>13.1</v>
      </c>
      <c r="M1433" s="34" t="s">
        <v>147</v>
      </c>
      <c r="N1433" s="39">
        <v>18.5</v>
      </c>
      <c r="O1433" s="34" t="s">
        <v>147</v>
      </c>
      <c r="P1433" s="39">
        <v>42.2</v>
      </c>
      <c r="Q1433" s="34" t="s">
        <v>147</v>
      </c>
      <c r="R1433" s="39">
        <v>5.3</v>
      </c>
      <c r="S1433" s="34" t="s">
        <v>147</v>
      </c>
      <c r="T1433" s="35" t="s">
        <v>148</v>
      </c>
      <c r="U1433" s="35" t="s">
        <v>142</v>
      </c>
    </row>
    <row r="1434" spans="2:21" ht="12" customHeight="1">
      <c r="B1434" s="33" t="s">
        <v>4247</v>
      </c>
      <c r="C1434" s="34" t="s">
        <v>4238</v>
      </c>
      <c r="D1434" s="35" t="s">
        <v>4248</v>
      </c>
      <c r="E1434" s="35" t="s">
        <v>4249</v>
      </c>
      <c r="F1434" s="36" t="s">
        <v>222</v>
      </c>
      <c r="G1434" s="34" t="s">
        <v>136</v>
      </c>
      <c r="H1434" s="35" t="s">
        <v>137</v>
      </c>
      <c r="I1434" s="37">
        <v>65.587394957983193</v>
      </c>
      <c r="J1434" s="36" t="s">
        <v>147</v>
      </c>
      <c r="K1434" s="38">
        <v>71.099999999999994</v>
      </c>
      <c r="L1434" s="39">
        <v>11.3</v>
      </c>
      <c r="M1434" s="34" t="s">
        <v>147</v>
      </c>
      <c r="N1434" s="39">
        <v>19.5</v>
      </c>
      <c r="O1434" s="34" t="s">
        <v>147</v>
      </c>
      <c r="P1434" s="39">
        <v>34.299999999999997</v>
      </c>
      <c r="Q1434" s="34" t="s">
        <v>138</v>
      </c>
      <c r="R1434" s="39">
        <v>6</v>
      </c>
      <c r="S1434" s="34" t="s">
        <v>147</v>
      </c>
      <c r="T1434" s="35" t="s">
        <v>148</v>
      </c>
      <c r="U1434" s="35" t="s">
        <v>564</v>
      </c>
    </row>
    <row r="1435" spans="2:21" ht="12" customHeight="1">
      <c r="B1435" s="33" t="s">
        <v>4250</v>
      </c>
      <c r="C1435" s="34" t="s">
        <v>4238</v>
      </c>
      <c r="D1435" s="35" t="s">
        <v>4251</v>
      </c>
      <c r="E1435" s="35" t="s">
        <v>4252</v>
      </c>
      <c r="F1435" s="36" t="s">
        <v>222</v>
      </c>
      <c r="G1435" s="34" t="s">
        <v>136</v>
      </c>
      <c r="H1435" s="35" t="s">
        <v>137</v>
      </c>
      <c r="I1435" s="37">
        <v>64.103232323232334</v>
      </c>
      <c r="J1435" s="36" t="s">
        <v>147</v>
      </c>
      <c r="K1435" s="38">
        <v>88.4</v>
      </c>
      <c r="L1435" s="39">
        <v>10.4</v>
      </c>
      <c r="M1435" s="34" t="s">
        <v>147</v>
      </c>
      <c r="N1435" s="39">
        <v>19.899999999999999</v>
      </c>
      <c r="O1435" s="34" t="s">
        <v>147</v>
      </c>
      <c r="P1435" s="39">
        <v>52.8</v>
      </c>
      <c r="Q1435" s="34" t="s">
        <v>147</v>
      </c>
      <c r="R1435" s="39">
        <v>5.3</v>
      </c>
      <c r="S1435" s="34" t="s">
        <v>147</v>
      </c>
      <c r="T1435" s="35" t="s">
        <v>148</v>
      </c>
      <c r="U1435" s="35" t="s">
        <v>142</v>
      </c>
    </row>
    <row r="1436" spans="2:21" ht="12" customHeight="1">
      <c r="B1436" s="33" t="s">
        <v>4253</v>
      </c>
      <c r="C1436" s="34" t="s">
        <v>4238</v>
      </c>
      <c r="D1436" s="35" t="s">
        <v>4254</v>
      </c>
      <c r="E1436" s="35" t="s">
        <v>4255</v>
      </c>
      <c r="F1436" s="36" t="s">
        <v>222</v>
      </c>
      <c r="G1436" s="34" t="s">
        <v>136</v>
      </c>
      <c r="H1436" s="35" t="s">
        <v>137</v>
      </c>
      <c r="I1436" s="37">
        <v>63.844827586206897</v>
      </c>
      <c r="J1436" s="36" t="s">
        <v>147</v>
      </c>
      <c r="K1436" s="38">
        <v>96.1</v>
      </c>
      <c r="L1436" s="39">
        <v>11.6</v>
      </c>
      <c r="M1436" s="34" t="s">
        <v>147</v>
      </c>
      <c r="N1436" s="39">
        <v>19.7</v>
      </c>
      <c r="O1436" s="34" t="s">
        <v>147</v>
      </c>
      <c r="P1436" s="39">
        <v>55.8</v>
      </c>
      <c r="Q1436" s="34" t="s">
        <v>147</v>
      </c>
      <c r="R1436" s="39">
        <v>9</v>
      </c>
      <c r="S1436" s="34" t="s">
        <v>138</v>
      </c>
      <c r="T1436" s="35" t="s">
        <v>170</v>
      </c>
      <c r="U1436" s="35" t="s">
        <v>142</v>
      </c>
    </row>
    <row r="1437" spans="2:21" ht="12" customHeight="1">
      <c r="B1437" s="33" t="s">
        <v>4256</v>
      </c>
      <c r="C1437" s="34" t="s">
        <v>4238</v>
      </c>
      <c r="D1437" s="35" t="s">
        <v>4257</v>
      </c>
      <c r="E1437" s="35" t="s">
        <v>4258</v>
      </c>
      <c r="F1437" s="36" t="s">
        <v>222</v>
      </c>
      <c r="G1437" s="34" t="s">
        <v>136</v>
      </c>
      <c r="H1437" s="35" t="s">
        <v>137</v>
      </c>
      <c r="I1437" s="37">
        <v>64.069051724137935</v>
      </c>
      <c r="J1437" s="36" t="s">
        <v>147</v>
      </c>
      <c r="K1437" s="38">
        <v>69.2</v>
      </c>
      <c r="L1437" s="39">
        <v>10.8</v>
      </c>
      <c r="M1437" s="34" t="s">
        <v>147</v>
      </c>
      <c r="N1437" s="39">
        <v>16.600000000000001</v>
      </c>
      <c r="O1437" s="34" t="s">
        <v>138</v>
      </c>
      <c r="P1437" s="39">
        <v>40.299999999999997</v>
      </c>
      <c r="Q1437" s="34" t="s">
        <v>138</v>
      </c>
      <c r="R1437" s="39">
        <v>1.5</v>
      </c>
      <c r="S1437" s="34" t="s">
        <v>138</v>
      </c>
      <c r="T1437" s="35" t="s">
        <v>170</v>
      </c>
      <c r="U1437" s="35" t="s">
        <v>985</v>
      </c>
    </row>
    <row r="1438" spans="2:21" ht="12" customHeight="1">
      <c r="B1438" s="33" t="s">
        <v>4259</v>
      </c>
      <c r="C1438" s="34" t="s">
        <v>4238</v>
      </c>
      <c r="D1438" s="35" t="s">
        <v>4260</v>
      </c>
      <c r="E1438" s="35" t="s">
        <v>4261</v>
      </c>
      <c r="F1438" s="36" t="s">
        <v>222</v>
      </c>
      <c r="G1438" s="34" t="s">
        <v>136</v>
      </c>
      <c r="H1438" s="35" t="s">
        <v>137</v>
      </c>
      <c r="I1438" s="37">
        <v>59.541382488479265</v>
      </c>
      <c r="J1438" s="36" t="s">
        <v>147</v>
      </c>
      <c r="K1438" s="38">
        <v>70</v>
      </c>
      <c r="L1438" s="39">
        <v>12.2</v>
      </c>
      <c r="M1438" s="34" t="s">
        <v>147</v>
      </c>
      <c r="N1438" s="39">
        <v>18.100000000000001</v>
      </c>
      <c r="O1438" s="34" t="s">
        <v>147</v>
      </c>
      <c r="P1438" s="39">
        <v>38.200000000000003</v>
      </c>
      <c r="Q1438" s="34" t="s">
        <v>138</v>
      </c>
      <c r="R1438" s="39">
        <v>1.5</v>
      </c>
      <c r="S1438" s="34" t="s">
        <v>138</v>
      </c>
      <c r="T1438" s="35" t="s">
        <v>170</v>
      </c>
      <c r="U1438" s="35" t="s">
        <v>142</v>
      </c>
    </row>
    <row r="1439" spans="2:21" ht="12" customHeight="1">
      <c r="B1439" s="33" t="s">
        <v>4262</v>
      </c>
      <c r="C1439" s="34" t="s">
        <v>4238</v>
      </c>
      <c r="D1439" s="35" t="s">
        <v>4263</v>
      </c>
      <c r="E1439" s="35" t="s">
        <v>4264</v>
      </c>
      <c r="F1439" s="36" t="s">
        <v>135</v>
      </c>
      <c r="G1439" s="34" t="s">
        <v>136</v>
      </c>
      <c r="H1439" s="35" t="s">
        <v>192</v>
      </c>
      <c r="I1439" s="37">
        <v>3.0097967479674801</v>
      </c>
      <c r="J1439" s="36" t="s">
        <v>147</v>
      </c>
      <c r="K1439" s="38">
        <v>76.3</v>
      </c>
      <c r="L1439" s="39">
        <v>7.7</v>
      </c>
      <c r="M1439" s="34" t="s">
        <v>139</v>
      </c>
      <c r="N1439" s="39">
        <v>21.1</v>
      </c>
      <c r="O1439" s="34" t="s">
        <v>147</v>
      </c>
      <c r="P1439" s="39">
        <v>43.7</v>
      </c>
      <c r="Q1439" s="34" t="s">
        <v>147</v>
      </c>
      <c r="R1439" s="39">
        <v>3.8</v>
      </c>
      <c r="S1439" s="34" t="s">
        <v>138</v>
      </c>
      <c r="T1439" s="35" t="s">
        <v>170</v>
      </c>
      <c r="U1439" s="35" t="s">
        <v>142</v>
      </c>
    </row>
    <row r="1440" spans="2:21" ht="12" customHeight="1">
      <c r="B1440" s="33" t="s">
        <v>4265</v>
      </c>
      <c r="C1440" s="34" t="s">
        <v>4238</v>
      </c>
      <c r="D1440" s="35" t="s">
        <v>4266</v>
      </c>
      <c r="E1440" s="35" t="s">
        <v>4267</v>
      </c>
      <c r="F1440" s="36" t="s">
        <v>222</v>
      </c>
      <c r="G1440" s="34" t="s">
        <v>136</v>
      </c>
      <c r="H1440" s="35" t="s">
        <v>137</v>
      </c>
      <c r="I1440" s="37">
        <v>64.128359788359788</v>
      </c>
      <c r="J1440" s="36" t="s">
        <v>147</v>
      </c>
      <c r="K1440" s="38">
        <v>79.8</v>
      </c>
      <c r="L1440" s="39">
        <v>10</v>
      </c>
      <c r="M1440" s="34" t="s">
        <v>138</v>
      </c>
      <c r="N1440" s="39">
        <v>17.2</v>
      </c>
      <c r="O1440" s="34" t="s">
        <v>147</v>
      </c>
      <c r="P1440" s="39">
        <v>44.3</v>
      </c>
      <c r="Q1440" s="34" t="s">
        <v>147</v>
      </c>
      <c r="R1440" s="39">
        <v>8.3000000000000007</v>
      </c>
      <c r="S1440" s="34" t="s">
        <v>147</v>
      </c>
      <c r="T1440" s="35" t="s">
        <v>148</v>
      </c>
      <c r="U1440" s="35" t="s">
        <v>177</v>
      </c>
    </row>
    <row r="1441" spans="2:21" ht="12" customHeight="1">
      <c r="B1441" s="33" t="s">
        <v>4268</v>
      </c>
      <c r="C1441" s="34" t="s">
        <v>4238</v>
      </c>
      <c r="D1441" s="35" t="s">
        <v>4269</v>
      </c>
      <c r="E1441" s="35" t="s">
        <v>4270</v>
      </c>
      <c r="F1441" s="36" t="s">
        <v>135</v>
      </c>
      <c r="G1441" s="34" t="s">
        <v>136</v>
      </c>
      <c r="H1441" s="35" t="s">
        <v>192</v>
      </c>
      <c r="I1441" s="37">
        <v>2.8220044709388947</v>
      </c>
      <c r="J1441" s="36" t="s">
        <v>138</v>
      </c>
      <c r="K1441" s="38">
        <v>63.9</v>
      </c>
      <c r="L1441" s="39">
        <v>11</v>
      </c>
      <c r="M1441" s="34" t="s">
        <v>147</v>
      </c>
      <c r="N1441" s="39">
        <v>19.7</v>
      </c>
      <c r="O1441" s="34" t="s">
        <v>147</v>
      </c>
      <c r="P1441" s="39">
        <v>31.7</v>
      </c>
      <c r="Q1441" s="34" t="s">
        <v>139</v>
      </c>
      <c r="R1441" s="39">
        <v>1.5</v>
      </c>
      <c r="S1441" s="34" t="s">
        <v>138</v>
      </c>
      <c r="T1441" s="35" t="s">
        <v>170</v>
      </c>
      <c r="U1441" s="35" t="s">
        <v>467</v>
      </c>
    </row>
    <row r="1442" spans="2:21" ht="12" customHeight="1">
      <c r="B1442" s="33" t="s">
        <v>4271</v>
      </c>
      <c r="C1442" s="34" t="s">
        <v>4238</v>
      </c>
      <c r="D1442" s="35" t="s">
        <v>4272</v>
      </c>
      <c r="E1442" s="35" t="s">
        <v>4273</v>
      </c>
      <c r="F1442" s="36" t="s">
        <v>135</v>
      </c>
      <c r="G1442" s="34" t="s">
        <v>136</v>
      </c>
      <c r="H1442" s="35" t="s">
        <v>192</v>
      </c>
      <c r="I1442" s="37">
        <v>3.0063948919449941</v>
      </c>
      <c r="J1442" s="36" t="s">
        <v>147</v>
      </c>
      <c r="K1442" s="38">
        <v>73.3</v>
      </c>
      <c r="L1442" s="39">
        <v>8.6999999999999993</v>
      </c>
      <c r="M1442" s="34" t="s">
        <v>138</v>
      </c>
      <c r="N1442" s="39">
        <v>21</v>
      </c>
      <c r="O1442" s="34" t="s">
        <v>147</v>
      </c>
      <c r="P1442" s="39">
        <v>39.1</v>
      </c>
      <c r="Q1442" s="34" t="s">
        <v>138</v>
      </c>
      <c r="R1442" s="39">
        <v>4.5</v>
      </c>
      <c r="S1442" s="34" t="s">
        <v>138</v>
      </c>
      <c r="T1442" s="35" t="s">
        <v>148</v>
      </c>
      <c r="U1442" s="35" t="s">
        <v>313</v>
      </c>
    </row>
    <row r="1443" spans="2:21" ht="12" customHeight="1">
      <c r="B1443" s="33" t="s">
        <v>4274</v>
      </c>
      <c r="C1443" s="34" t="s">
        <v>4238</v>
      </c>
      <c r="D1443" s="35" t="s">
        <v>4275</v>
      </c>
      <c r="E1443" s="35" t="s">
        <v>4276</v>
      </c>
      <c r="F1443" s="36" t="s">
        <v>222</v>
      </c>
      <c r="G1443" s="34" t="s">
        <v>136</v>
      </c>
      <c r="H1443" s="35" t="s">
        <v>137</v>
      </c>
      <c r="I1443" s="37">
        <v>60.112222222222222</v>
      </c>
      <c r="J1443" s="36" t="s">
        <v>138</v>
      </c>
      <c r="K1443" s="38">
        <v>62.4</v>
      </c>
      <c r="L1443" s="39">
        <v>7.4</v>
      </c>
      <c r="M1443" s="34" t="s">
        <v>139</v>
      </c>
      <c r="N1443" s="39">
        <v>12.9</v>
      </c>
      <c r="O1443" s="34" t="s">
        <v>139</v>
      </c>
      <c r="P1443" s="39">
        <v>39.799999999999997</v>
      </c>
      <c r="Q1443" s="34" t="s">
        <v>138</v>
      </c>
      <c r="R1443" s="39">
        <v>2.2999999999999998</v>
      </c>
      <c r="S1443" s="34" t="s">
        <v>138</v>
      </c>
      <c r="T1443" s="35" t="s">
        <v>148</v>
      </c>
      <c r="U1443" s="35" t="s">
        <v>564</v>
      </c>
    </row>
    <row r="1444" spans="2:21" ht="12" customHeight="1">
      <c r="B1444" s="33" t="s">
        <v>4277</v>
      </c>
      <c r="C1444" s="34" t="s">
        <v>4238</v>
      </c>
      <c r="D1444" s="35" t="s">
        <v>4278</v>
      </c>
      <c r="E1444" s="35" t="s">
        <v>4279</v>
      </c>
      <c r="F1444" s="36" t="s">
        <v>135</v>
      </c>
      <c r="G1444" s="34" t="s">
        <v>136</v>
      </c>
      <c r="H1444" s="35" t="s">
        <v>192</v>
      </c>
      <c r="I1444" s="37">
        <v>2.931778947368421</v>
      </c>
      <c r="J1444" s="36" t="s">
        <v>147</v>
      </c>
      <c r="K1444" s="38">
        <v>91.3</v>
      </c>
      <c r="L1444" s="39">
        <v>10.199999999999999</v>
      </c>
      <c r="M1444" s="34" t="s">
        <v>147</v>
      </c>
      <c r="N1444" s="39">
        <v>24.9</v>
      </c>
      <c r="O1444" s="34" t="s">
        <v>147</v>
      </c>
      <c r="P1444" s="39">
        <v>44.9</v>
      </c>
      <c r="Q1444" s="34" t="s">
        <v>147</v>
      </c>
      <c r="R1444" s="39">
        <v>11.3</v>
      </c>
      <c r="S1444" s="34" t="s">
        <v>139</v>
      </c>
      <c r="T1444" s="35" t="s">
        <v>141</v>
      </c>
      <c r="U1444" s="35" t="s">
        <v>142</v>
      </c>
    </row>
    <row r="1445" spans="2:21" ht="12" customHeight="1">
      <c r="B1445" s="33" t="s">
        <v>4280</v>
      </c>
      <c r="C1445" s="34" t="s">
        <v>4238</v>
      </c>
      <c r="D1445" s="35" t="s">
        <v>4281</v>
      </c>
      <c r="E1445" s="35" t="s">
        <v>4282</v>
      </c>
      <c r="F1445" s="36" t="s">
        <v>222</v>
      </c>
      <c r="G1445" s="34" t="s">
        <v>136</v>
      </c>
      <c r="H1445" s="35" t="s">
        <v>192</v>
      </c>
      <c r="I1445" s="37">
        <v>2.9792167381974237</v>
      </c>
      <c r="J1445" s="36" t="s">
        <v>147</v>
      </c>
      <c r="K1445" s="38">
        <v>98.4</v>
      </c>
      <c r="L1445" s="39">
        <v>10.5</v>
      </c>
      <c r="M1445" s="34" t="s">
        <v>147</v>
      </c>
      <c r="N1445" s="39">
        <v>24.9</v>
      </c>
      <c r="O1445" s="34" t="s">
        <v>147</v>
      </c>
      <c r="P1445" s="39">
        <v>51.7</v>
      </c>
      <c r="Q1445" s="34" t="s">
        <v>147</v>
      </c>
      <c r="R1445" s="39">
        <v>11.3</v>
      </c>
      <c r="S1445" s="34" t="s">
        <v>138</v>
      </c>
      <c r="T1445" s="35" t="s">
        <v>148</v>
      </c>
      <c r="U1445" s="35" t="s">
        <v>467</v>
      </c>
    </row>
    <row r="1446" spans="2:21" ht="12" customHeight="1">
      <c r="B1446" s="33" t="s">
        <v>4283</v>
      </c>
      <c r="C1446" s="34" t="s">
        <v>4238</v>
      </c>
      <c r="D1446" s="35" t="s">
        <v>4284</v>
      </c>
      <c r="E1446" s="35" t="s">
        <v>4285</v>
      </c>
      <c r="F1446" s="36" t="s">
        <v>222</v>
      </c>
      <c r="G1446" s="34" t="s">
        <v>136</v>
      </c>
      <c r="H1446" s="35" t="s">
        <v>137</v>
      </c>
      <c r="I1446" s="37">
        <v>63.876853146853144</v>
      </c>
      <c r="J1446" s="36" t="s">
        <v>147</v>
      </c>
      <c r="K1446" s="38">
        <v>72.099999999999994</v>
      </c>
      <c r="L1446" s="39">
        <v>12.2</v>
      </c>
      <c r="M1446" s="34" t="s">
        <v>147</v>
      </c>
      <c r="N1446" s="39">
        <v>19.899999999999999</v>
      </c>
      <c r="O1446" s="34" t="s">
        <v>147</v>
      </c>
      <c r="P1446" s="39">
        <v>37.700000000000003</v>
      </c>
      <c r="Q1446" s="34" t="s">
        <v>138</v>
      </c>
      <c r="R1446" s="39">
        <v>2.2999999999999998</v>
      </c>
      <c r="S1446" s="34" t="s">
        <v>147</v>
      </c>
      <c r="T1446" s="35" t="s">
        <v>148</v>
      </c>
      <c r="U1446" s="35" t="s">
        <v>142</v>
      </c>
    </row>
    <row r="1447" spans="2:21" ht="12" customHeight="1">
      <c r="B1447" s="33" t="s">
        <v>4286</v>
      </c>
      <c r="C1447" s="34" t="s">
        <v>4238</v>
      </c>
      <c r="D1447" s="35" t="s">
        <v>4287</v>
      </c>
      <c r="E1447" s="35" t="s">
        <v>4288</v>
      </c>
      <c r="F1447" s="36" t="s">
        <v>222</v>
      </c>
      <c r="G1447" s="34" t="s">
        <v>136</v>
      </c>
      <c r="H1447" s="35" t="s">
        <v>155</v>
      </c>
      <c r="I1447" s="37">
        <v>60.656978776529336</v>
      </c>
      <c r="J1447" s="36" t="s">
        <v>147</v>
      </c>
      <c r="K1447" s="38">
        <v>97.9</v>
      </c>
      <c r="L1447" s="39">
        <v>8.9</v>
      </c>
      <c r="M1447" s="34" t="s">
        <v>138</v>
      </c>
      <c r="N1447" s="39">
        <v>19.899999999999999</v>
      </c>
      <c r="O1447" s="34" t="s">
        <v>147</v>
      </c>
      <c r="P1447" s="39">
        <v>57.8</v>
      </c>
      <c r="Q1447" s="34" t="s">
        <v>147</v>
      </c>
      <c r="R1447" s="39">
        <v>11.3</v>
      </c>
      <c r="S1447" s="34" t="s">
        <v>138</v>
      </c>
      <c r="T1447" s="35" t="s">
        <v>148</v>
      </c>
      <c r="U1447" s="35" t="s">
        <v>142</v>
      </c>
    </row>
    <row r="1448" spans="2:21" ht="12" customHeight="1">
      <c r="B1448" s="33" t="s">
        <v>4289</v>
      </c>
      <c r="C1448" s="34" t="s">
        <v>4238</v>
      </c>
      <c r="D1448" s="35" t="s">
        <v>4290</v>
      </c>
      <c r="E1448" s="35" t="s">
        <v>4291</v>
      </c>
      <c r="F1448" s="36" t="s">
        <v>222</v>
      </c>
      <c r="G1448" s="34" t="s">
        <v>136</v>
      </c>
      <c r="H1448" s="35" t="s">
        <v>192</v>
      </c>
      <c r="I1448" s="37">
        <v>3.7706501403180517</v>
      </c>
      <c r="J1448" s="36" t="s">
        <v>138</v>
      </c>
      <c r="K1448" s="38">
        <v>64.599999999999994</v>
      </c>
      <c r="L1448" s="39">
        <v>6.5</v>
      </c>
      <c r="M1448" s="34" t="s">
        <v>139</v>
      </c>
      <c r="N1448" s="39">
        <v>18.7</v>
      </c>
      <c r="O1448" s="34" t="s">
        <v>147</v>
      </c>
      <c r="P1448" s="39">
        <v>33.4</v>
      </c>
      <c r="Q1448" s="34" t="s">
        <v>138</v>
      </c>
      <c r="R1448" s="39">
        <v>6</v>
      </c>
      <c r="S1448" s="34" t="s">
        <v>138</v>
      </c>
      <c r="T1448" s="35" t="s">
        <v>148</v>
      </c>
      <c r="U1448" s="35" t="s">
        <v>193</v>
      </c>
    </row>
    <row r="1449" spans="2:21" ht="12" customHeight="1">
      <c r="B1449" s="33" t="s">
        <v>4292</v>
      </c>
      <c r="C1449" s="34" t="s">
        <v>4238</v>
      </c>
      <c r="D1449" s="35" t="s">
        <v>4293</v>
      </c>
      <c r="E1449" s="35" t="s">
        <v>4294</v>
      </c>
      <c r="F1449" s="36" t="s">
        <v>135</v>
      </c>
      <c r="G1449" s="34" t="s">
        <v>136</v>
      </c>
      <c r="H1449" s="35" t="s">
        <v>155</v>
      </c>
      <c r="I1449" s="37">
        <v>64.84615384615384</v>
      </c>
      <c r="J1449" s="36" t="s">
        <v>147</v>
      </c>
      <c r="K1449" s="38">
        <v>102.2</v>
      </c>
      <c r="L1449" s="39">
        <v>12.4</v>
      </c>
      <c r="M1449" s="34" t="s">
        <v>147</v>
      </c>
      <c r="N1449" s="39">
        <v>25</v>
      </c>
      <c r="O1449" s="34" t="s">
        <v>147</v>
      </c>
      <c r="P1449" s="39">
        <v>52.8</v>
      </c>
      <c r="Q1449" s="34" t="s">
        <v>147</v>
      </c>
      <c r="R1449" s="39">
        <v>12</v>
      </c>
      <c r="S1449" s="34" t="s">
        <v>147</v>
      </c>
      <c r="T1449" s="35" t="s">
        <v>148</v>
      </c>
      <c r="U1449" s="35" t="s">
        <v>142</v>
      </c>
    </row>
    <row r="1450" spans="2:21" ht="12" customHeight="1">
      <c r="B1450" s="35" t="s">
        <v>4295</v>
      </c>
      <c r="C1450" s="34" t="s">
        <v>4238</v>
      </c>
      <c r="D1450" s="35" t="s">
        <v>4296</v>
      </c>
      <c r="E1450" s="35" t="s">
        <v>4297</v>
      </c>
      <c r="F1450" s="34" t="s">
        <v>184</v>
      </c>
      <c r="G1450" s="34" t="s">
        <v>194</v>
      </c>
      <c r="H1450" s="35" t="s">
        <v>195</v>
      </c>
      <c r="I1450" s="37">
        <v>2.237069</v>
      </c>
      <c r="J1450" s="34"/>
      <c r="K1450" s="39"/>
      <c r="L1450" s="39"/>
      <c r="M1450" s="34"/>
      <c r="N1450" s="39"/>
      <c r="O1450" s="34"/>
      <c r="P1450" s="39"/>
      <c r="Q1450" s="34"/>
      <c r="R1450" s="34">
        <v>3</v>
      </c>
      <c r="S1450" s="34" t="s">
        <v>223</v>
      </c>
      <c r="T1450" s="35" t="s">
        <v>199</v>
      </c>
      <c r="U1450" s="35" t="s">
        <v>392</v>
      </c>
    </row>
    <row r="1451" spans="2:21" ht="12" customHeight="1">
      <c r="B1451" s="35" t="s">
        <v>4298</v>
      </c>
      <c r="C1451" s="34" t="s">
        <v>4238</v>
      </c>
      <c r="D1451" s="35" t="s">
        <v>4299</v>
      </c>
      <c r="E1451" s="35" t="s">
        <v>4300</v>
      </c>
      <c r="F1451" s="34" t="s">
        <v>135</v>
      </c>
      <c r="G1451" s="34" t="s">
        <v>194</v>
      </c>
      <c r="H1451" s="35" t="s">
        <v>195</v>
      </c>
      <c r="I1451" s="37">
        <v>2.3620670000000001</v>
      </c>
      <c r="J1451" s="34" t="s">
        <v>139</v>
      </c>
      <c r="K1451" s="39">
        <v>44</v>
      </c>
      <c r="L1451" s="39">
        <v>7</v>
      </c>
      <c r="M1451" s="34" t="s">
        <v>139</v>
      </c>
      <c r="N1451" s="39">
        <v>13.6</v>
      </c>
      <c r="O1451" s="34" t="s">
        <v>138</v>
      </c>
      <c r="P1451" s="39">
        <v>22.4</v>
      </c>
      <c r="Q1451" s="34" t="s">
        <v>140</v>
      </c>
      <c r="R1451" s="34">
        <v>1</v>
      </c>
      <c r="S1451" s="34" t="s">
        <v>138</v>
      </c>
      <c r="T1451" s="35" t="s">
        <v>199</v>
      </c>
      <c r="U1451" s="35" t="s">
        <v>2335</v>
      </c>
    </row>
    <row r="1452" spans="2:21" ht="12" customHeight="1">
      <c r="B1452" s="35" t="s">
        <v>4301</v>
      </c>
      <c r="C1452" s="34" t="s">
        <v>4238</v>
      </c>
      <c r="D1452" s="35" t="s">
        <v>4302</v>
      </c>
      <c r="E1452" s="35" t="s">
        <v>4303</v>
      </c>
      <c r="F1452" s="34" t="s">
        <v>146</v>
      </c>
      <c r="G1452" s="34" t="s">
        <v>194</v>
      </c>
      <c r="H1452" s="35" t="s">
        <v>195</v>
      </c>
      <c r="I1452" s="37">
        <v>2.0167389999999998</v>
      </c>
      <c r="J1452" s="34" t="s">
        <v>147</v>
      </c>
      <c r="K1452" s="39">
        <v>94.1</v>
      </c>
      <c r="L1452" s="39">
        <v>11.7</v>
      </c>
      <c r="M1452" s="34" t="s">
        <v>147</v>
      </c>
      <c r="N1452" s="39">
        <v>16.7</v>
      </c>
      <c r="O1452" s="34" t="s">
        <v>138</v>
      </c>
      <c r="P1452" s="39">
        <v>55.7</v>
      </c>
      <c r="Q1452" s="34" t="s">
        <v>147</v>
      </c>
      <c r="R1452" s="34">
        <v>10</v>
      </c>
      <c r="S1452" s="34" t="s">
        <v>147</v>
      </c>
      <c r="T1452" s="35" t="s">
        <v>148</v>
      </c>
      <c r="U1452" s="35" t="s">
        <v>228</v>
      </c>
    </row>
    <row r="1453" spans="2:21" ht="12" customHeight="1">
      <c r="B1453" s="35" t="s">
        <v>4304</v>
      </c>
      <c r="C1453" s="34" t="s">
        <v>4238</v>
      </c>
      <c r="D1453" s="35" t="s">
        <v>4305</v>
      </c>
      <c r="E1453" s="35" t="s">
        <v>4306</v>
      </c>
      <c r="F1453" s="34" t="s">
        <v>146</v>
      </c>
      <c r="G1453" s="34" t="s">
        <v>194</v>
      </c>
      <c r="H1453" s="35" t="s">
        <v>195</v>
      </c>
      <c r="I1453" s="37">
        <v>2.2277290000000001</v>
      </c>
      <c r="J1453" s="34" t="s">
        <v>147</v>
      </c>
      <c r="K1453" s="39">
        <v>70.3</v>
      </c>
      <c r="L1453" s="39">
        <v>10.4</v>
      </c>
      <c r="M1453" s="34" t="s">
        <v>138</v>
      </c>
      <c r="N1453" s="39">
        <v>13.4</v>
      </c>
      <c r="O1453" s="34" t="s">
        <v>139</v>
      </c>
      <c r="P1453" s="39">
        <v>39.5</v>
      </c>
      <c r="Q1453" s="34" t="s">
        <v>138</v>
      </c>
      <c r="R1453" s="34">
        <v>7</v>
      </c>
      <c r="S1453" s="34" t="s">
        <v>138</v>
      </c>
      <c r="T1453" s="35" t="s">
        <v>170</v>
      </c>
      <c r="U1453" s="35" t="s">
        <v>142</v>
      </c>
    </row>
    <row r="1454" spans="2:21" ht="12" customHeight="1">
      <c r="B1454" s="35" t="s">
        <v>4307</v>
      </c>
      <c r="C1454" s="34" t="s">
        <v>4238</v>
      </c>
      <c r="D1454" s="35" t="s">
        <v>4308</v>
      </c>
      <c r="E1454" s="35" t="s">
        <v>4309</v>
      </c>
      <c r="F1454" s="34" t="s">
        <v>135</v>
      </c>
      <c r="G1454" s="34" t="s">
        <v>194</v>
      </c>
      <c r="H1454" s="35" t="s">
        <v>195</v>
      </c>
      <c r="I1454" s="37">
        <v>2.0004330000000001</v>
      </c>
      <c r="J1454" s="34" t="s">
        <v>138</v>
      </c>
      <c r="K1454" s="39">
        <v>59.2</v>
      </c>
      <c r="L1454" s="39">
        <v>8.6</v>
      </c>
      <c r="M1454" s="34" t="s">
        <v>138</v>
      </c>
      <c r="N1454" s="39">
        <v>13.8</v>
      </c>
      <c r="O1454" s="34" t="s">
        <v>138</v>
      </c>
      <c r="P1454" s="39">
        <v>34.799999999999997</v>
      </c>
      <c r="Q1454" s="34" t="s">
        <v>138</v>
      </c>
      <c r="R1454" s="34">
        <v>2</v>
      </c>
      <c r="S1454" s="34" t="s">
        <v>138</v>
      </c>
      <c r="T1454" s="35" t="s">
        <v>170</v>
      </c>
      <c r="U1454" s="35" t="s">
        <v>142</v>
      </c>
    </row>
    <row r="1455" spans="2:21" ht="12" customHeight="1">
      <c r="B1455" s="33" t="s">
        <v>4310</v>
      </c>
      <c r="C1455" s="34" t="s">
        <v>4238</v>
      </c>
      <c r="D1455" s="35" t="s">
        <v>4311</v>
      </c>
      <c r="E1455" s="35" t="s">
        <v>4312</v>
      </c>
      <c r="F1455" s="36" t="s">
        <v>135</v>
      </c>
      <c r="G1455" s="34" t="s">
        <v>136</v>
      </c>
      <c r="H1455" s="35" t="s">
        <v>192</v>
      </c>
      <c r="I1455" s="37">
        <v>3.4515566037735841</v>
      </c>
      <c r="J1455" s="36" t="s">
        <v>147</v>
      </c>
      <c r="K1455" s="38">
        <v>68.5</v>
      </c>
      <c r="L1455" s="39">
        <v>13.6</v>
      </c>
      <c r="M1455" s="34" t="s">
        <v>147</v>
      </c>
      <c r="N1455" s="39">
        <v>21.4</v>
      </c>
      <c r="O1455" s="34" t="s">
        <v>147</v>
      </c>
      <c r="P1455" s="39">
        <v>33.5</v>
      </c>
      <c r="Q1455" s="34" t="s">
        <v>138</v>
      </c>
      <c r="R1455" s="39">
        <v>0</v>
      </c>
      <c r="S1455" s="34" t="s">
        <v>147</v>
      </c>
      <c r="T1455" s="35" t="s">
        <v>148</v>
      </c>
      <c r="U1455" s="35" t="s">
        <v>142</v>
      </c>
    </row>
    <row r="1456" spans="2:21" ht="12" customHeight="1">
      <c r="B1456" s="35" t="s">
        <v>4310</v>
      </c>
      <c r="C1456" s="34" t="s">
        <v>4238</v>
      </c>
      <c r="D1456" s="35" t="s">
        <v>4311</v>
      </c>
      <c r="E1456" s="35" t="s">
        <v>4312</v>
      </c>
      <c r="F1456" s="34" t="s">
        <v>135</v>
      </c>
      <c r="G1456" s="34" t="s">
        <v>194</v>
      </c>
      <c r="H1456" s="35" t="s">
        <v>195</v>
      </c>
      <c r="I1456" s="37">
        <v>2.5950250000000001</v>
      </c>
      <c r="J1456" s="34" t="s">
        <v>147</v>
      </c>
      <c r="K1456" s="39">
        <v>82.5</v>
      </c>
      <c r="L1456" s="39">
        <v>15</v>
      </c>
      <c r="M1456" s="34" t="s">
        <v>147</v>
      </c>
      <c r="N1456" s="39">
        <v>19.8</v>
      </c>
      <c r="O1456" s="34" t="s">
        <v>147</v>
      </c>
      <c r="P1456" s="39">
        <v>45.7</v>
      </c>
      <c r="Q1456" s="34" t="s">
        <v>147</v>
      </c>
      <c r="R1456" s="34">
        <v>2</v>
      </c>
      <c r="S1456" s="34" t="s">
        <v>147</v>
      </c>
      <c r="T1456" s="35" t="s">
        <v>148</v>
      </c>
      <c r="U1456" s="35" t="s">
        <v>142</v>
      </c>
    </row>
    <row r="1457" spans="1:21" ht="12" customHeight="1">
      <c r="B1457" s="35" t="s">
        <v>4313</v>
      </c>
      <c r="C1457" s="34" t="s">
        <v>4238</v>
      </c>
      <c r="D1457" s="35" t="s">
        <v>4314</v>
      </c>
      <c r="E1457" s="35" t="s">
        <v>4315</v>
      </c>
      <c r="F1457" s="34" t="s">
        <v>135</v>
      </c>
      <c r="G1457" s="34" t="s">
        <v>194</v>
      </c>
      <c r="H1457" s="35" t="s">
        <v>195</v>
      </c>
      <c r="I1457" s="37">
        <v>2.0509119999999998</v>
      </c>
      <c r="J1457" s="34" t="s">
        <v>138</v>
      </c>
      <c r="K1457" s="39">
        <v>56.7</v>
      </c>
      <c r="L1457" s="39">
        <v>8</v>
      </c>
      <c r="M1457" s="34" t="s">
        <v>139</v>
      </c>
      <c r="N1457" s="39">
        <v>15.1</v>
      </c>
      <c r="O1457" s="34" t="s">
        <v>138</v>
      </c>
      <c r="P1457" s="39">
        <v>27.6</v>
      </c>
      <c r="Q1457" s="34" t="s">
        <v>139</v>
      </c>
      <c r="R1457" s="34">
        <v>6</v>
      </c>
      <c r="S1457" s="34" t="s">
        <v>138</v>
      </c>
      <c r="T1457" s="35" t="s">
        <v>148</v>
      </c>
      <c r="U1457" s="35" t="s">
        <v>142</v>
      </c>
    </row>
    <row r="1458" spans="1:21" ht="12" customHeight="1">
      <c r="A1458" s="35" t="s">
        <v>4318</v>
      </c>
      <c r="B1458" s="33" t="s">
        <v>4316</v>
      </c>
      <c r="C1458" s="34" t="s">
        <v>4317</v>
      </c>
      <c r="D1458" s="35" t="s">
        <v>4318</v>
      </c>
      <c r="E1458" s="35" t="s">
        <v>4319</v>
      </c>
      <c r="F1458" s="36" t="s">
        <v>4320</v>
      </c>
      <c r="G1458" s="34" t="s">
        <v>136</v>
      </c>
      <c r="H1458" s="35" t="s">
        <v>137</v>
      </c>
      <c r="I1458" s="37">
        <v>48.450894308943091</v>
      </c>
      <c r="J1458" s="36" t="s">
        <v>147</v>
      </c>
      <c r="K1458" s="38">
        <v>91.1</v>
      </c>
      <c r="L1458" s="39">
        <v>13</v>
      </c>
      <c r="M1458" s="34" t="s">
        <v>147</v>
      </c>
      <c r="N1458" s="39">
        <v>18</v>
      </c>
      <c r="O1458" s="34" t="s">
        <v>147</v>
      </c>
      <c r="P1458" s="39">
        <v>55.6</v>
      </c>
      <c r="Q1458" s="34" t="s">
        <v>147</v>
      </c>
      <c r="R1458" s="39">
        <v>4.5</v>
      </c>
      <c r="S1458" s="34"/>
      <c r="T1458" s="35" t="s">
        <v>224</v>
      </c>
      <c r="U1458" s="35" t="s">
        <v>4321</v>
      </c>
    </row>
    <row r="1459" spans="1:21" ht="12" customHeight="1">
      <c r="A1459" s="41" t="s">
        <v>4</v>
      </c>
      <c r="B1459" s="33" t="s">
        <v>4322</v>
      </c>
      <c r="C1459" s="34" t="s">
        <v>4317</v>
      </c>
      <c r="D1459" s="41" t="s">
        <v>4</v>
      </c>
      <c r="E1459" s="35" t="s">
        <v>4323</v>
      </c>
      <c r="F1459" s="36" t="s">
        <v>4320</v>
      </c>
      <c r="G1459" s="34" t="s">
        <v>136</v>
      </c>
      <c r="H1459" s="35" t="s">
        <v>155</v>
      </c>
      <c r="I1459" s="37">
        <v>48.946412859560077</v>
      </c>
      <c r="J1459" s="36" t="s">
        <v>147</v>
      </c>
      <c r="K1459" s="38">
        <v>78.900000000000006</v>
      </c>
      <c r="L1459" s="39">
        <v>13</v>
      </c>
      <c r="M1459" s="34" t="s">
        <v>147</v>
      </c>
      <c r="N1459" s="39">
        <v>20.3</v>
      </c>
      <c r="O1459" s="34" t="s">
        <v>147</v>
      </c>
      <c r="P1459" s="39">
        <v>42.6</v>
      </c>
      <c r="Q1459" s="34" t="s">
        <v>147</v>
      </c>
      <c r="R1459" s="39">
        <v>3</v>
      </c>
      <c r="S1459" s="34" t="s">
        <v>147</v>
      </c>
      <c r="T1459" s="35" t="s">
        <v>224</v>
      </c>
      <c r="U1459" s="35" t="s">
        <v>142</v>
      </c>
    </row>
    <row r="1460" spans="1:21" ht="12" customHeight="1">
      <c r="A1460" s="41" t="s">
        <v>5</v>
      </c>
      <c r="B1460" s="33" t="s">
        <v>4324</v>
      </c>
      <c r="C1460" s="34" t="s">
        <v>4317</v>
      </c>
      <c r="D1460" s="41" t="s">
        <v>5</v>
      </c>
      <c r="E1460" s="35" t="s">
        <v>4325</v>
      </c>
      <c r="F1460" s="36" t="s">
        <v>4320</v>
      </c>
      <c r="G1460" s="34" t="s">
        <v>136</v>
      </c>
      <c r="H1460" s="35" t="s">
        <v>137</v>
      </c>
      <c r="I1460" s="37">
        <v>42.894148543647169</v>
      </c>
      <c r="J1460" s="36" t="s">
        <v>147</v>
      </c>
      <c r="K1460" s="38">
        <v>89</v>
      </c>
      <c r="L1460" s="39">
        <v>15</v>
      </c>
      <c r="M1460" s="34" t="s">
        <v>147</v>
      </c>
      <c r="N1460" s="39">
        <v>22.5</v>
      </c>
      <c r="O1460" s="34" t="s">
        <v>147</v>
      </c>
      <c r="P1460" s="39">
        <v>51.5</v>
      </c>
      <c r="Q1460" s="34" t="s">
        <v>147</v>
      </c>
      <c r="R1460" s="39">
        <v>0</v>
      </c>
      <c r="S1460" s="34"/>
      <c r="T1460" s="35" t="s">
        <v>224</v>
      </c>
      <c r="U1460" s="35" t="s">
        <v>142</v>
      </c>
    </row>
    <row r="1461" spans="1:21" ht="12" customHeight="1">
      <c r="A1461" s="35" t="s">
        <v>4327</v>
      </c>
      <c r="B1461" s="33" t="s">
        <v>4326</v>
      </c>
      <c r="C1461" s="34" t="s">
        <v>4317</v>
      </c>
      <c r="D1461" s="35" t="s">
        <v>4327</v>
      </c>
      <c r="E1461" s="35" t="s">
        <v>4328</v>
      </c>
      <c r="F1461" s="36" t="s">
        <v>4320</v>
      </c>
      <c r="G1461" s="34" t="s">
        <v>136</v>
      </c>
      <c r="H1461" s="35" t="s">
        <v>192</v>
      </c>
      <c r="I1461" s="37">
        <v>3.0521478873239452</v>
      </c>
      <c r="J1461" s="36" t="s">
        <v>147</v>
      </c>
      <c r="K1461" s="38">
        <v>95.5</v>
      </c>
      <c r="L1461" s="39">
        <v>11</v>
      </c>
      <c r="M1461" s="34" t="s">
        <v>147</v>
      </c>
      <c r="N1461" s="39">
        <v>25</v>
      </c>
      <c r="O1461" s="34" t="s">
        <v>147</v>
      </c>
      <c r="P1461" s="39">
        <v>55</v>
      </c>
      <c r="Q1461" s="34" t="s">
        <v>147</v>
      </c>
      <c r="R1461" s="39">
        <v>4.5</v>
      </c>
      <c r="S1461" s="34" t="s">
        <v>147</v>
      </c>
      <c r="T1461" s="35" t="s">
        <v>224</v>
      </c>
      <c r="U1461" s="35" t="s">
        <v>142</v>
      </c>
    </row>
    <row r="1462" spans="1:21" ht="12" customHeight="1">
      <c r="A1462" s="35" t="s">
        <v>4330</v>
      </c>
      <c r="B1462" s="33" t="s">
        <v>4329</v>
      </c>
      <c r="C1462" s="34" t="s">
        <v>4317</v>
      </c>
      <c r="D1462" s="35" t="s">
        <v>4330</v>
      </c>
      <c r="E1462" s="35" t="s">
        <v>4331</v>
      </c>
      <c r="F1462" s="36" t="s">
        <v>4320</v>
      </c>
      <c r="G1462" s="34" t="s">
        <v>136</v>
      </c>
      <c r="H1462" s="35" t="s">
        <v>137</v>
      </c>
      <c r="I1462" s="37">
        <v>53.873783783783786</v>
      </c>
      <c r="J1462" s="36" t="s">
        <v>147</v>
      </c>
      <c r="K1462" s="38">
        <v>97.2</v>
      </c>
      <c r="L1462" s="39">
        <v>11.8</v>
      </c>
      <c r="M1462" s="34" t="s">
        <v>147</v>
      </c>
      <c r="N1462" s="39">
        <v>23.9</v>
      </c>
      <c r="O1462" s="34" t="s">
        <v>147</v>
      </c>
      <c r="P1462" s="39">
        <v>60</v>
      </c>
      <c r="Q1462" s="34" t="s">
        <v>147</v>
      </c>
      <c r="R1462" s="39">
        <v>1.5</v>
      </c>
      <c r="S1462" s="34" t="s">
        <v>159</v>
      </c>
      <c r="T1462" s="35" t="s">
        <v>224</v>
      </c>
      <c r="U1462" s="35" t="s">
        <v>142</v>
      </c>
    </row>
    <row r="1463" spans="1:21" ht="12" customHeight="1">
      <c r="A1463" s="35" t="s">
        <v>4333</v>
      </c>
      <c r="B1463" s="33" t="s">
        <v>4332</v>
      </c>
      <c r="C1463" s="34" t="s">
        <v>4317</v>
      </c>
      <c r="D1463" s="35" t="s">
        <v>4333</v>
      </c>
      <c r="E1463" s="35" t="s">
        <v>4334</v>
      </c>
      <c r="F1463" s="36" t="s">
        <v>4320</v>
      </c>
      <c r="G1463" s="34" t="s">
        <v>136</v>
      </c>
      <c r="H1463" s="35" t="s">
        <v>192</v>
      </c>
      <c r="I1463" s="37">
        <v>3.0894155844155833</v>
      </c>
      <c r="J1463" s="36" t="s">
        <v>223</v>
      </c>
      <c r="K1463" s="38"/>
      <c r="L1463" s="39"/>
      <c r="M1463" s="34"/>
      <c r="N1463" s="39"/>
      <c r="O1463" s="34"/>
      <c r="P1463" s="39"/>
      <c r="Q1463" s="34"/>
      <c r="R1463" s="39"/>
      <c r="S1463" s="34"/>
      <c r="T1463" s="35" t="s">
        <v>224</v>
      </c>
      <c r="U1463" s="35" t="s">
        <v>142</v>
      </c>
    </row>
    <row r="1464" spans="1:21" ht="12" customHeight="1">
      <c r="A1464" s="35" t="s">
        <v>4336</v>
      </c>
      <c r="B1464" s="33" t="s">
        <v>4335</v>
      </c>
      <c r="C1464" s="34" t="s">
        <v>4317</v>
      </c>
      <c r="D1464" s="35" t="s">
        <v>4336</v>
      </c>
      <c r="E1464" s="35" t="s">
        <v>4337</v>
      </c>
      <c r="F1464" s="36" t="s">
        <v>4320</v>
      </c>
      <c r="G1464" s="34" t="s">
        <v>136</v>
      </c>
      <c r="H1464" s="35" t="s">
        <v>155</v>
      </c>
      <c r="I1464" s="37">
        <v>50.468054298642535</v>
      </c>
      <c r="J1464" s="36" t="s">
        <v>138</v>
      </c>
      <c r="K1464" s="38">
        <v>57.7</v>
      </c>
      <c r="L1464" s="39">
        <v>8.4</v>
      </c>
      <c r="M1464" s="34" t="s">
        <v>138</v>
      </c>
      <c r="N1464" s="39">
        <v>16.600000000000001</v>
      </c>
      <c r="O1464" s="34" t="s">
        <v>138</v>
      </c>
      <c r="P1464" s="39">
        <v>28.9</v>
      </c>
      <c r="Q1464" s="34" t="s">
        <v>139</v>
      </c>
      <c r="R1464" s="39">
        <v>3.8</v>
      </c>
      <c r="S1464" s="34" t="s">
        <v>138</v>
      </c>
      <c r="T1464" s="35" t="s">
        <v>224</v>
      </c>
      <c r="U1464" s="35" t="s">
        <v>142</v>
      </c>
    </row>
    <row r="1465" spans="1:21" ht="12" customHeight="1">
      <c r="A1465" s="11" t="s">
        <v>62</v>
      </c>
      <c r="B1465" s="33" t="s">
        <v>4338</v>
      </c>
      <c r="C1465" s="34" t="s">
        <v>4317</v>
      </c>
      <c r="D1465" s="11" t="s">
        <v>62</v>
      </c>
      <c r="E1465" s="35" t="s">
        <v>4339</v>
      </c>
      <c r="F1465" s="36" t="s">
        <v>4320</v>
      </c>
      <c r="G1465" s="34" t="s">
        <v>136</v>
      </c>
      <c r="H1465" s="35" t="s">
        <v>137</v>
      </c>
      <c r="I1465" s="37">
        <v>58.348881118881117</v>
      </c>
      <c r="J1465" s="36" t="s">
        <v>147</v>
      </c>
      <c r="K1465" s="38">
        <v>81.400000000000006</v>
      </c>
      <c r="L1465" s="39">
        <v>8.8000000000000007</v>
      </c>
      <c r="M1465" s="34" t="s">
        <v>138</v>
      </c>
      <c r="N1465" s="39">
        <v>21</v>
      </c>
      <c r="O1465" s="34" t="s">
        <v>147</v>
      </c>
      <c r="P1465" s="39">
        <v>48.6</v>
      </c>
      <c r="Q1465" s="34" t="s">
        <v>147</v>
      </c>
      <c r="R1465" s="39">
        <v>3</v>
      </c>
      <c r="S1465" s="34" t="s">
        <v>138</v>
      </c>
      <c r="T1465" s="35" t="s">
        <v>224</v>
      </c>
      <c r="U1465" s="35" t="s">
        <v>142</v>
      </c>
    </row>
    <row r="1466" spans="1:21" ht="12" customHeight="1">
      <c r="A1466" s="35" t="s">
        <v>4341</v>
      </c>
      <c r="B1466" s="33" t="s">
        <v>4340</v>
      </c>
      <c r="C1466" s="34" t="s">
        <v>4317</v>
      </c>
      <c r="D1466" s="35" t="s">
        <v>4341</v>
      </c>
      <c r="E1466" s="35" t="s">
        <v>4342</v>
      </c>
      <c r="F1466" s="36" t="s">
        <v>4320</v>
      </c>
      <c r="G1466" s="34" t="s">
        <v>136</v>
      </c>
      <c r="H1466" s="35" t="s">
        <v>137</v>
      </c>
      <c r="I1466" s="37">
        <v>43.508028169014089</v>
      </c>
      <c r="J1466" s="36" t="s">
        <v>140</v>
      </c>
      <c r="K1466" s="38">
        <v>39.5</v>
      </c>
      <c r="L1466" s="39">
        <v>10.9</v>
      </c>
      <c r="M1466" s="34" t="s">
        <v>147</v>
      </c>
      <c r="N1466" s="39">
        <v>15.9</v>
      </c>
      <c r="O1466" s="34" t="s">
        <v>138</v>
      </c>
      <c r="P1466" s="39">
        <v>11.2</v>
      </c>
      <c r="Q1466" s="34" t="s">
        <v>159</v>
      </c>
      <c r="R1466" s="39">
        <v>1.5</v>
      </c>
      <c r="S1466" s="34" t="s">
        <v>138</v>
      </c>
      <c r="T1466" s="35" t="s">
        <v>224</v>
      </c>
      <c r="U1466" s="35" t="s">
        <v>142</v>
      </c>
    </row>
    <row r="1467" spans="1:21" ht="12" customHeight="1">
      <c r="A1467" s="35" t="s">
        <v>4344</v>
      </c>
      <c r="B1467" s="33" t="s">
        <v>4343</v>
      </c>
      <c r="C1467" s="34" t="s">
        <v>4317</v>
      </c>
      <c r="D1467" s="35" t="s">
        <v>4344</v>
      </c>
      <c r="E1467" s="35" t="s">
        <v>4345</v>
      </c>
      <c r="F1467" s="36" t="s">
        <v>4320</v>
      </c>
      <c r="G1467" s="34" t="s">
        <v>136</v>
      </c>
      <c r="H1467" s="35" t="s">
        <v>137</v>
      </c>
      <c r="I1467" s="37">
        <v>43.90724458204334</v>
      </c>
      <c r="J1467" s="36" t="s">
        <v>147</v>
      </c>
      <c r="K1467" s="38">
        <v>71.7</v>
      </c>
      <c r="L1467" s="39">
        <v>7.4</v>
      </c>
      <c r="M1467" s="34" t="s">
        <v>139</v>
      </c>
      <c r="N1467" s="39">
        <v>14.7</v>
      </c>
      <c r="O1467" s="34" t="s">
        <v>138</v>
      </c>
      <c r="P1467" s="39">
        <v>45.8</v>
      </c>
      <c r="Q1467" s="34" t="s">
        <v>147</v>
      </c>
      <c r="R1467" s="39">
        <v>3.8</v>
      </c>
      <c r="S1467" s="34" t="s">
        <v>139</v>
      </c>
      <c r="T1467" s="35" t="s">
        <v>224</v>
      </c>
      <c r="U1467" s="35" t="s">
        <v>142</v>
      </c>
    </row>
    <row r="1468" spans="1:21" ht="12" customHeight="1">
      <c r="A1468" s="35" t="s">
        <v>4347</v>
      </c>
      <c r="B1468" s="33" t="s">
        <v>4346</v>
      </c>
      <c r="C1468" s="34" t="s">
        <v>4317</v>
      </c>
      <c r="D1468" s="35" t="s">
        <v>4347</v>
      </c>
      <c r="E1468" s="35" t="s">
        <v>4348</v>
      </c>
      <c r="F1468" s="36" t="s">
        <v>4320</v>
      </c>
      <c r="G1468" s="34" t="s">
        <v>136</v>
      </c>
      <c r="H1468" s="35" t="s">
        <v>137</v>
      </c>
      <c r="I1468" s="37">
        <v>47.238181818181822</v>
      </c>
      <c r="J1468" s="36" t="s">
        <v>147</v>
      </c>
      <c r="K1468" s="38">
        <v>71.599999999999994</v>
      </c>
      <c r="L1468" s="39">
        <v>14.1</v>
      </c>
      <c r="M1468" s="34" t="s">
        <v>147</v>
      </c>
      <c r="N1468" s="39">
        <v>25</v>
      </c>
      <c r="O1468" s="34" t="s">
        <v>147</v>
      </c>
      <c r="P1468" s="39">
        <v>32.5</v>
      </c>
      <c r="Q1468" s="34" t="s">
        <v>138</v>
      </c>
      <c r="R1468" s="39">
        <v>0</v>
      </c>
      <c r="S1468" s="34" t="s">
        <v>147</v>
      </c>
      <c r="T1468" s="35" t="s">
        <v>224</v>
      </c>
      <c r="U1468" s="35" t="s">
        <v>142</v>
      </c>
    </row>
    <row r="1469" spans="1:21" ht="12" customHeight="1">
      <c r="A1469" s="41" t="s">
        <v>14</v>
      </c>
      <c r="B1469" s="33" t="s">
        <v>4349</v>
      </c>
      <c r="C1469" s="34" t="s">
        <v>4317</v>
      </c>
      <c r="D1469" s="41" t="s">
        <v>14</v>
      </c>
      <c r="E1469" s="35" t="s">
        <v>4350</v>
      </c>
      <c r="F1469" s="36" t="s">
        <v>4320</v>
      </c>
      <c r="G1469" s="34" t="s">
        <v>136</v>
      </c>
      <c r="H1469" s="35" t="s">
        <v>192</v>
      </c>
      <c r="I1469" s="37">
        <v>3.2747792207792199</v>
      </c>
      <c r="J1469" s="36" t="s">
        <v>147</v>
      </c>
      <c r="K1469" s="38">
        <v>77.5</v>
      </c>
      <c r="L1469" s="39">
        <v>11.7</v>
      </c>
      <c r="M1469" s="34" t="s">
        <v>147</v>
      </c>
      <c r="N1469" s="39">
        <v>20.7</v>
      </c>
      <c r="O1469" s="34" t="s">
        <v>147</v>
      </c>
      <c r="P1469" s="39">
        <v>38.299999999999997</v>
      </c>
      <c r="Q1469" s="34" t="s">
        <v>138</v>
      </c>
      <c r="R1469" s="39">
        <v>6.8</v>
      </c>
      <c r="S1469" s="34" t="s">
        <v>138</v>
      </c>
      <c r="T1469" s="35" t="s">
        <v>224</v>
      </c>
      <c r="U1469" s="35" t="s">
        <v>142</v>
      </c>
    </row>
    <row r="1470" spans="1:21" ht="12" customHeight="1">
      <c r="A1470" s="41" t="s">
        <v>14</v>
      </c>
      <c r="B1470" s="35" t="s">
        <v>4349</v>
      </c>
      <c r="C1470" s="34" t="s">
        <v>4317</v>
      </c>
      <c r="D1470" s="41" t="s">
        <v>14</v>
      </c>
      <c r="E1470" s="35" t="s">
        <v>4350</v>
      </c>
      <c r="F1470" s="34" t="s">
        <v>4320</v>
      </c>
      <c r="G1470" s="34" t="s">
        <v>194</v>
      </c>
      <c r="H1470" s="35" t="s">
        <v>195</v>
      </c>
      <c r="I1470" s="37">
        <v>2.840166</v>
      </c>
      <c r="J1470" s="34" t="s">
        <v>138</v>
      </c>
      <c r="K1470" s="39">
        <v>63.2</v>
      </c>
      <c r="L1470" s="39">
        <v>12</v>
      </c>
      <c r="M1470" s="34" t="s">
        <v>147</v>
      </c>
      <c r="N1470" s="39">
        <v>12.2</v>
      </c>
      <c r="O1470" s="34" t="s">
        <v>139</v>
      </c>
      <c r="P1470" s="39">
        <v>37</v>
      </c>
      <c r="Q1470" s="34" t="s">
        <v>138</v>
      </c>
      <c r="R1470" s="34">
        <v>2</v>
      </c>
      <c r="S1470" s="34" t="s">
        <v>138</v>
      </c>
      <c r="T1470" s="35" t="s">
        <v>223</v>
      </c>
      <c r="U1470" s="35" t="s">
        <v>142</v>
      </c>
    </row>
    <row r="1471" spans="1:21" ht="12" customHeight="1">
      <c r="A1471" s="35" t="s">
        <v>4352</v>
      </c>
      <c r="B1471" s="33" t="s">
        <v>4351</v>
      </c>
      <c r="C1471" s="34" t="s">
        <v>4317</v>
      </c>
      <c r="D1471" s="35" t="s">
        <v>4352</v>
      </c>
      <c r="E1471" s="35" t="s">
        <v>4353</v>
      </c>
      <c r="F1471" s="36" t="s">
        <v>4320</v>
      </c>
      <c r="G1471" s="34" t="s">
        <v>136</v>
      </c>
      <c r="H1471" s="35" t="s">
        <v>137</v>
      </c>
      <c r="I1471" s="37">
        <v>45.424337349397589</v>
      </c>
      <c r="J1471" s="36" t="s">
        <v>139</v>
      </c>
      <c r="K1471" s="38">
        <v>51</v>
      </c>
      <c r="L1471" s="39">
        <v>8.6</v>
      </c>
      <c r="M1471" s="34" t="s">
        <v>138</v>
      </c>
      <c r="N1471" s="39">
        <v>16.3</v>
      </c>
      <c r="O1471" s="34" t="s">
        <v>138</v>
      </c>
      <c r="P1471" s="39">
        <v>26.1</v>
      </c>
      <c r="Q1471" s="34" t="s">
        <v>139</v>
      </c>
      <c r="R1471" s="39">
        <v>0</v>
      </c>
      <c r="S1471" s="34" t="s">
        <v>147</v>
      </c>
      <c r="T1471" s="35" t="s">
        <v>224</v>
      </c>
      <c r="U1471" s="35" t="s">
        <v>142</v>
      </c>
    </row>
    <row r="1472" spans="1:21" ht="12" customHeight="1">
      <c r="A1472" s="41" t="s">
        <v>16</v>
      </c>
      <c r="B1472" s="33" t="s">
        <v>4354</v>
      </c>
      <c r="C1472" s="34" t="s">
        <v>4317</v>
      </c>
      <c r="D1472" s="41" t="s">
        <v>16</v>
      </c>
      <c r="E1472" s="35" t="s">
        <v>4355</v>
      </c>
      <c r="F1472" s="36" t="s">
        <v>4320</v>
      </c>
      <c r="G1472" s="34" t="s">
        <v>136</v>
      </c>
      <c r="H1472" s="35" t="s">
        <v>155</v>
      </c>
      <c r="I1472" s="37">
        <v>57.688384279475983</v>
      </c>
      <c r="J1472" s="36" t="s">
        <v>147</v>
      </c>
      <c r="K1472" s="38">
        <v>95.2</v>
      </c>
      <c r="L1472" s="39">
        <v>11.6</v>
      </c>
      <c r="M1472" s="34" t="s">
        <v>147</v>
      </c>
      <c r="N1472" s="39">
        <v>25</v>
      </c>
      <c r="O1472" s="34" t="s">
        <v>147</v>
      </c>
      <c r="P1472" s="39">
        <v>52.6</v>
      </c>
      <c r="Q1472" s="34" t="s">
        <v>147</v>
      </c>
      <c r="R1472" s="39">
        <v>6</v>
      </c>
      <c r="S1472" s="34" t="s">
        <v>147</v>
      </c>
      <c r="T1472" s="35" t="s">
        <v>224</v>
      </c>
      <c r="U1472" s="35" t="s">
        <v>142</v>
      </c>
    </row>
    <row r="1473" spans="1:21" ht="12" customHeight="1">
      <c r="A1473" s="35" t="s">
        <v>4357</v>
      </c>
      <c r="B1473" s="33" t="s">
        <v>4356</v>
      </c>
      <c r="C1473" s="34" t="s">
        <v>4317</v>
      </c>
      <c r="D1473" s="35" t="s">
        <v>4357</v>
      </c>
      <c r="E1473" s="35" t="s">
        <v>4358</v>
      </c>
      <c r="F1473" s="36" t="s">
        <v>4320</v>
      </c>
      <c r="G1473" s="34" t="s">
        <v>136</v>
      </c>
      <c r="H1473" s="35" t="s">
        <v>155</v>
      </c>
      <c r="I1473" s="37">
        <v>51.690886075949365</v>
      </c>
      <c r="J1473" s="36" t="s">
        <v>147</v>
      </c>
      <c r="K1473" s="38">
        <v>85.5</v>
      </c>
      <c r="L1473" s="39">
        <v>13.6</v>
      </c>
      <c r="M1473" s="34" t="s">
        <v>147</v>
      </c>
      <c r="N1473" s="39">
        <v>25</v>
      </c>
      <c r="O1473" s="34" t="s">
        <v>147</v>
      </c>
      <c r="P1473" s="39">
        <v>46.9</v>
      </c>
      <c r="Q1473" s="34" t="s">
        <v>147</v>
      </c>
      <c r="R1473" s="39">
        <v>0</v>
      </c>
      <c r="S1473" s="34" t="s">
        <v>138</v>
      </c>
      <c r="T1473" s="35" t="s">
        <v>224</v>
      </c>
      <c r="U1473" s="35" t="s">
        <v>142</v>
      </c>
    </row>
    <row r="1474" spans="1:21" ht="12" customHeight="1">
      <c r="A1474" s="41" t="s">
        <v>17</v>
      </c>
      <c r="B1474" s="33" t="s">
        <v>4359</v>
      </c>
      <c r="C1474" s="34" t="s">
        <v>4317</v>
      </c>
      <c r="D1474" s="41" t="s">
        <v>17</v>
      </c>
      <c r="E1474" s="35" t="s">
        <v>4360</v>
      </c>
      <c r="F1474" s="36" t="s">
        <v>4320</v>
      </c>
      <c r="G1474" s="34" t="s">
        <v>136</v>
      </c>
      <c r="H1474" s="35" t="s">
        <v>137</v>
      </c>
      <c r="I1474" s="37">
        <v>50.724210526315787</v>
      </c>
      <c r="J1474" s="36" t="s">
        <v>147</v>
      </c>
      <c r="K1474" s="38">
        <v>88.2</v>
      </c>
      <c r="L1474" s="39">
        <v>12.9</v>
      </c>
      <c r="M1474" s="34" t="s">
        <v>147</v>
      </c>
      <c r="N1474" s="39">
        <v>21</v>
      </c>
      <c r="O1474" s="34" t="s">
        <v>147</v>
      </c>
      <c r="P1474" s="39">
        <v>50.5</v>
      </c>
      <c r="Q1474" s="34" t="s">
        <v>147</v>
      </c>
      <c r="R1474" s="39">
        <v>3.8</v>
      </c>
      <c r="S1474" s="34" t="s">
        <v>138</v>
      </c>
      <c r="T1474" s="35" t="s">
        <v>224</v>
      </c>
      <c r="U1474" s="35" t="s">
        <v>142</v>
      </c>
    </row>
    <row r="1475" spans="1:21" ht="12" customHeight="1">
      <c r="A1475" s="35" t="s">
        <v>4362</v>
      </c>
      <c r="B1475" s="33" t="s">
        <v>4361</v>
      </c>
      <c r="C1475" s="34" t="s">
        <v>4317</v>
      </c>
      <c r="D1475" s="35" t="s">
        <v>4362</v>
      </c>
      <c r="E1475" s="35" t="s">
        <v>4363</v>
      </c>
      <c r="F1475" s="36" t="s">
        <v>4320</v>
      </c>
      <c r="G1475" s="34" t="s">
        <v>136</v>
      </c>
      <c r="H1475" s="35" t="s">
        <v>192</v>
      </c>
      <c r="I1475" s="37">
        <v>3.0205053191489375</v>
      </c>
      <c r="J1475" s="36" t="s">
        <v>147</v>
      </c>
      <c r="K1475" s="38">
        <v>99.8</v>
      </c>
      <c r="L1475" s="39">
        <v>15</v>
      </c>
      <c r="M1475" s="34" t="s">
        <v>147</v>
      </c>
      <c r="N1475" s="39">
        <v>25</v>
      </c>
      <c r="O1475" s="34" t="s">
        <v>147</v>
      </c>
      <c r="P1475" s="39">
        <v>52.3</v>
      </c>
      <c r="Q1475" s="34" t="s">
        <v>147</v>
      </c>
      <c r="R1475" s="39">
        <v>7.5</v>
      </c>
      <c r="S1475" s="34" t="s">
        <v>147</v>
      </c>
      <c r="T1475" s="35" t="s">
        <v>224</v>
      </c>
      <c r="U1475" s="35" t="s">
        <v>142</v>
      </c>
    </row>
    <row r="1476" spans="1:21" ht="12" customHeight="1">
      <c r="A1476" s="41" t="s">
        <v>21</v>
      </c>
      <c r="B1476" s="33" t="s">
        <v>4364</v>
      </c>
      <c r="C1476" s="34" t="s">
        <v>4317</v>
      </c>
      <c r="D1476" s="41" t="s">
        <v>21</v>
      </c>
      <c r="E1476" s="35" t="s">
        <v>4365</v>
      </c>
      <c r="F1476" s="36" t="s">
        <v>4320</v>
      </c>
      <c r="G1476" s="34" t="s">
        <v>136</v>
      </c>
      <c r="H1476" s="35" t="s">
        <v>137</v>
      </c>
      <c r="I1476" s="37">
        <v>42.385701357466061</v>
      </c>
      <c r="J1476" s="36" t="s">
        <v>147</v>
      </c>
      <c r="K1476" s="38">
        <v>75</v>
      </c>
      <c r="L1476" s="39">
        <v>15</v>
      </c>
      <c r="M1476" s="34" t="s">
        <v>147</v>
      </c>
      <c r="N1476" s="39">
        <v>23.2</v>
      </c>
      <c r="O1476" s="34" t="s">
        <v>147</v>
      </c>
      <c r="P1476" s="39">
        <v>36.799999999999997</v>
      </c>
      <c r="Q1476" s="34" t="s">
        <v>138</v>
      </c>
      <c r="R1476" s="39">
        <v>0</v>
      </c>
      <c r="S1476" s="34" t="s">
        <v>147</v>
      </c>
      <c r="T1476" s="35" t="s">
        <v>224</v>
      </c>
      <c r="U1476" s="35" t="s">
        <v>142</v>
      </c>
    </row>
    <row r="1477" spans="1:21" ht="12" customHeight="1">
      <c r="A1477" s="35" t="s">
        <v>4367</v>
      </c>
      <c r="B1477" s="33" t="s">
        <v>4366</v>
      </c>
      <c r="C1477" s="34" t="s">
        <v>4317</v>
      </c>
      <c r="D1477" s="35" t="s">
        <v>4367</v>
      </c>
      <c r="E1477" s="35" t="s">
        <v>4368</v>
      </c>
      <c r="F1477" s="36" t="s">
        <v>4320</v>
      </c>
      <c r="G1477" s="34" t="s">
        <v>136</v>
      </c>
      <c r="H1477" s="35" t="s">
        <v>155</v>
      </c>
      <c r="I1477" s="37">
        <v>52.207136150234739</v>
      </c>
      <c r="J1477" s="36" t="s">
        <v>147</v>
      </c>
      <c r="K1477" s="38">
        <v>87.8</v>
      </c>
      <c r="L1477" s="39">
        <v>14.7</v>
      </c>
      <c r="M1477" s="34" t="s">
        <v>147</v>
      </c>
      <c r="N1477" s="39">
        <v>24.2</v>
      </c>
      <c r="O1477" s="34" t="s">
        <v>147</v>
      </c>
      <c r="P1477" s="39">
        <v>46.6</v>
      </c>
      <c r="Q1477" s="34" t="s">
        <v>147</v>
      </c>
      <c r="R1477" s="39">
        <v>2.2999999999999998</v>
      </c>
      <c r="S1477" s="34" t="s">
        <v>147</v>
      </c>
      <c r="T1477" s="35" t="s">
        <v>224</v>
      </c>
      <c r="U1477" s="35" t="s">
        <v>142</v>
      </c>
    </row>
    <row r="1478" spans="1:21" ht="12" customHeight="1">
      <c r="A1478" s="41" t="s">
        <v>23</v>
      </c>
      <c r="B1478" s="33" t="s">
        <v>4369</v>
      </c>
      <c r="C1478" s="34" t="s">
        <v>4317</v>
      </c>
      <c r="D1478" s="41" t="s">
        <v>23</v>
      </c>
      <c r="E1478" s="35" t="s">
        <v>4370</v>
      </c>
      <c r="F1478" s="36" t="s">
        <v>4320</v>
      </c>
      <c r="G1478" s="34" t="s">
        <v>136</v>
      </c>
      <c r="H1478" s="35" t="s">
        <v>137</v>
      </c>
      <c r="I1478" s="37">
        <v>58.940344827586209</v>
      </c>
      <c r="J1478" s="36" t="s">
        <v>147</v>
      </c>
      <c r="K1478" s="38">
        <v>101.6</v>
      </c>
      <c r="L1478" s="39">
        <v>15</v>
      </c>
      <c r="M1478" s="34" t="s">
        <v>147</v>
      </c>
      <c r="N1478" s="39">
        <v>25</v>
      </c>
      <c r="O1478" s="34" t="s">
        <v>147</v>
      </c>
      <c r="P1478" s="39">
        <v>58.6</v>
      </c>
      <c r="Q1478" s="34" t="s">
        <v>147</v>
      </c>
      <c r="R1478" s="39">
        <v>3</v>
      </c>
      <c r="S1478" s="34" t="s">
        <v>147</v>
      </c>
      <c r="T1478" s="35" t="s">
        <v>224</v>
      </c>
      <c r="U1478" s="35" t="s">
        <v>142</v>
      </c>
    </row>
    <row r="1479" spans="1:21" ht="12" customHeight="1">
      <c r="A1479" s="35" t="s">
        <v>4372</v>
      </c>
      <c r="B1479" s="33" t="s">
        <v>4371</v>
      </c>
      <c r="C1479" s="34" t="s">
        <v>4317</v>
      </c>
      <c r="D1479" s="35" t="s">
        <v>4372</v>
      </c>
      <c r="E1479" s="35" t="s">
        <v>4373</v>
      </c>
      <c r="F1479" s="36" t="s">
        <v>4320</v>
      </c>
      <c r="G1479" s="34" t="s">
        <v>136</v>
      </c>
      <c r="H1479" s="35" t="s">
        <v>155</v>
      </c>
      <c r="I1479" s="37">
        <v>47.418767123287672</v>
      </c>
      <c r="J1479" s="36" t="s">
        <v>138</v>
      </c>
      <c r="K1479" s="38">
        <v>57.5</v>
      </c>
      <c r="L1479" s="39">
        <v>9</v>
      </c>
      <c r="M1479" s="34" t="s">
        <v>138</v>
      </c>
      <c r="N1479" s="39">
        <v>17.2</v>
      </c>
      <c r="O1479" s="34" t="s">
        <v>147</v>
      </c>
      <c r="P1479" s="39">
        <v>27.5</v>
      </c>
      <c r="Q1479" s="34" t="s">
        <v>139</v>
      </c>
      <c r="R1479" s="39">
        <v>3.8</v>
      </c>
      <c r="S1479" s="34" t="s">
        <v>139</v>
      </c>
      <c r="T1479" s="35" t="s">
        <v>224</v>
      </c>
      <c r="U1479" s="35" t="s">
        <v>142</v>
      </c>
    </row>
    <row r="1480" spans="1:21" ht="12" customHeight="1">
      <c r="A1480" s="42" t="s">
        <v>4375</v>
      </c>
      <c r="B1480" s="33" t="s">
        <v>4374</v>
      </c>
      <c r="C1480" s="34" t="s">
        <v>4317</v>
      </c>
      <c r="D1480" s="42" t="s">
        <v>4375</v>
      </c>
      <c r="E1480" s="35" t="s">
        <v>4376</v>
      </c>
      <c r="F1480" s="36" t="s">
        <v>4320</v>
      </c>
      <c r="G1480" s="34" t="s">
        <v>136</v>
      </c>
      <c r="H1480" s="35" t="s">
        <v>137</v>
      </c>
      <c r="I1480" s="37">
        <v>37.344225876512567</v>
      </c>
      <c r="J1480" s="36" t="s">
        <v>147</v>
      </c>
      <c r="K1480" s="38">
        <v>97.2</v>
      </c>
      <c r="L1480" s="39">
        <v>12.2</v>
      </c>
      <c r="M1480" s="34" t="s">
        <v>147</v>
      </c>
      <c r="N1480" s="39">
        <v>25</v>
      </c>
      <c r="O1480" s="34" t="s">
        <v>147</v>
      </c>
      <c r="P1480" s="39">
        <v>60</v>
      </c>
      <c r="Q1480" s="34" t="s">
        <v>147</v>
      </c>
      <c r="R1480" s="39">
        <v>0</v>
      </c>
      <c r="S1480" s="34"/>
      <c r="T1480" s="35" t="s">
        <v>224</v>
      </c>
      <c r="U1480" s="35" t="s">
        <v>142</v>
      </c>
    </row>
    <row r="1481" spans="1:21" ht="12" customHeight="1">
      <c r="A1481" s="42" t="s">
        <v>4378</v>
      </c>
      <c r="B1481" s="33" t="s">
        <v>4377</v>
      </c>
      <c r="C1481" s="34" t="s">
        <v>4317</v>
      </c>
      <c r="D1481" s="2" t="s">
        <v>26</v>
      </c>
      <c r="E1481" s="35" t="s">
        <v>4379</v>
      </c>
      <c r="F1481" s="36" t="s">
        <v>4320</v>
      </c>
      <c r="G1481" s="34" t="s">
        <v>136</v>
      </c>
      <c r="H1481" s="35" t="s">
        <v>137</v>
      </c>
      <c r="I1481" s="37">
        <v>53.590116618075804</v>
      </c>
      <c r="J1481" s="36" t="s">
        <v>147</v>
      </c>
      <c r="K1481" s="38">
        <v>73.3</v>
      </c>
      <c r="L1481" s="39">
        <v>13.5</v>
      </c>
      <c r="M1481" s="34" t="s">
        <v>147</v>
      </c>
      <c r="N1481" s="39">
        <v>24.6</v>
      </c>
      <c r="O1481" s="34" t="s">
        <v>147</v>
      </c>
      <c r="P1481" s="39">
        <v>33.700000000000003</v>
      </c>
      <c r="Q1481" s="34" t="s">
        <v>138</v>
      </c>
      <c r="R1481" s="39">
        <v>1.5</v>
      </c>
      <c r="S1481" s="34" t="s">
        <v>138</v>
      </c>
      <c r="T1481" s="35" t="s">
        <v>224</v>
      </c>
      <c r="U1481" s="35" t="s">
        <v>142</v>
      </c>
    </row>
    <row r="1482" spans="1:21" ht="12" customHeight="1">
      <c r="A1482" s="35" t="s">
        <v>4381</v>
      </c>
      <c r="B1482" s="35" t="s">
        <v>4380</v>
      </c>
      <c r="C1482" s="34" t="s">
        <v>4317</v>
      </c>
      <c r="D1482" s="35" t="s">
        <v>4381</v>
      </c>
      <c r="E1482" s="35" t="s">
        <v>4382</v>
      </c>
      <c r="F1482" s="34" t="s">
        <v>4320</v>
      </c>
      <c r="G1482" s="34" t="s">
        <v>194</v>
      </c>
      <c r="H1482" s="35" t="s">
        <v>195</v>
      </c>
      <c r="I1482" s="37">
        <v>2.4612289999999999</v>
      </c>
      <c r="J1482" s="34"/>
      <c r="K1482" s="39"/>
      <c r="L1482" s="39"/>
      <c r="M1482" s="34"/>
      <c r="N1482" s="39"/>
      <c r="O1482" s="34"/>
      <c r="P1482" s="39"/>
      <c r="Q1482" s="34"/>
      <c r="R1482" s="34">
        <v>5</v>
      </c>
      <c r="S1482" s="34"/>
      <c r="T1482" s="35" t="s">
        <v>223</v>
      </c>
      <c r="U1482" s="35" t="s">
        <v>392</v>
      </c>
    </row>
    <row r="1483" spans="1:21" ht="12" customHeight="1">
      <c r="A1483" s="42" t="s">
        <v>4384</v>
      </c>
      <c r="B1483" s="33" t="s">
        <v>4383</v>
      </c>
      <c r="C1483" s="34" t="s">
        <v>4317</v>
      </c>
      <c r="D1483" s="2" t="s">
        <v>28</v>
      </c>
      <c r="E1483" s="35" t="s">
        <v>4385</v>
      </c>
      <c r="F1483" s="36" t="s">
        <v>4320</v>
      </c>
      <c r="G1483" s="34" t="s">
        <v>136</v>
      </c>
      <c r="H1483" s="35" t="s">
        <v>155</v>
      </c>
      <c r="I1483" s="37">
        <v>39.688687782805431</v>
      </c>
      <c r="J1483" s="36" t="s">
        <v>147</v>
      </c>
      <c r="K1483" s="38">
        <v>77.3</v>
      </c>
      <c r="L1483" s="39">
        <v>10.1</v>
      </c>
      <c r="M1483" s="34" t="s">
        <v>138</v>
      </c>
      <c r="N1483" s="39">
        <v>19</v>
      </c>
      <c r="O1483" s="34" t="s">
        <v>147</v>
      </c>
      <c r="P1483" s="39">
        <v>42.9</v>
      </c>
      <c r="Q1483" s="34" t="s">
        <v>147</v>
      </c>
      <c r="R1483" s="39">
        <v>5.3</v>
      </c>
      <c r="S1483" s="34" t="s">
        <v>138</v>
      </c>
      <c r="T1483" s="35" t="s">
        <v>224</v>
      </c>
      <c r="U1483" s="35" t="s">
        <v>142</v>
      </c>
    </row>
    <row r="1484" spans="1:21" ht="12" customHeight="1">
      <c r="A1484" s="42" t="s">
        <v>29</v>
      </c>
      <c r="B1484" s="33" t="s">
        <v>4386</v>
      </c>
      <c r="C1484" s="34" t="s">
        <v>4317</v>
      </c>
      <c r="D1484" s="42" t="s">
        <v>29</v>
      </c>
      <c r="E1484" s="35" t="s">
        <v>4387</v>
      </c>
      <c r="F1484" s="36" t="s">
        <v>4320</v>
      </c>
      <c r="G1484" s="34" t="s">
        <v>136</v>
      </c>
      <c r="H1484" s="35" t="s">
        <v>155</v>
      </c>
      <c r="I1484" s="37">
        <v>51.283698630136989</v>
      </c>
      <c r="J1484" s="36" t="s">
        <v>138</v>
      </c>
      <c r="K1484" s="38">
        <v>56.5</v>
      </c>
      <c r="L1484" s="39">
        <v>11</v>
      </c>
      <c r="M1484" s="34" t="s">
        <v>147</v>
      </c>
      <c r="N1484" s="39">
        <v>17.7</v>
      </c>
      <c r="O1484" s="34" t="s">
        <v>147</v>
      </c>
      <c r="P1484" s="39">
        <v>24.8</v>
      </c>
      <c r="Q1484" s="34" t="s">
        <v>140</v>
      </c>
      <c r="R1484" s="39">
        <v>3</v>
      </c>
      <c r="S1484" s="34" t="s">
        <v>147</v>
      </c>
      <c r="T1484" s="35" t="s">
        <v>224</v>
      </c>
      <c r="U1484" s="35" t="s">
        <v>142</v>
      </c>
    </row>
    <row r="1485" spans="1:21" ht="12" customHeight="1">
      <c r="A1485" s="42" t="s">
        <v>29</v>
      </c>
      <c r="B1485" s="35" t="s">
        <v>4386</v>
      </c>
      <c r="C1485" s="34" t="s">
        <v>4317</v>
      </c>
      <c r="D1485" s="42" t="s">
        <v>29</v>
      </c>
      <c r="E1485" s="35" t="s">
        <v>4388</v>
      </c>
      <c r="F1485" s="34" t="s">
        <v>4320</v>
      </c>
      <c r="G1485" s="34" t="s">
        <v>194</v>
      </c>
      <c r="H1485" s="35" t="s">
        <v>195</v>
      </c>
      <c r="I1485" s="37">
        <v>2.752704</v>
      </c>
      <c r="J1485" s="34"/>
      <c r="K1485" s="39"/>
      <c r="L1485" s="39"/>
      <c r="M1485" s="34"/>
      <c r="N1485" s="39"/>
      <c r="O1485" s="34"/>
      <c r="P1485" s="39"/>
      <c r="Q1485" s="34"/>
      <c r="R1485" s="34">
        <v>0</v>
      </c>
      <c r="S1485" s="34"/>
      <c r="T1485" s="35" t="s">
        <v>223</v>
      </c>
      <c r="U1485" s="35" t="s">
        <v>142</v>
      </c>
    </row>
    <row r="1486" spans="1:21" ht="12" customHeight="1">
      <c r="A1486" s="42" t="s">
        <v>4390</v>
      </c>
      <c r="B1486" s="33" t="s">
        <v>4389</v>
      </c>
      <c r="C1486" s="34" t="s">
        <v>4317</v>
      </c>
      <c r="D1486" s="42" t="s">
        <v>4390</v>
      </c>
      <c r="E1486" s="35" t="s">
        <v>4391</v>
      </c>
      <c r="F1486" s="36" t="s">
        <v>4320</v>
      </c>
      <c r="G1486" s="34" t="s">
        <v>136</v>
      </c>
      <c r="H1486" s="35" t="s">
        <v>137</v>
      </c>
      <c r="I1486" s="37">
        <v>41.602026031922946</v>
      </c>
      <c r="J1486" s="36" t="s">
        <v>138</v>
      </c>
      <c r="K1486" s="38">
        <v>56.9</v>
      </c>
      <c r="L1486" s="39">
        <v>7.8</v>
      </c>
      <c r="M1486" s="34" t="s">
        <v>139</v>
      </c>
      <c r="N1486" s="39">
        <v>21.4</v>
      </c>
      <c r="O1486" s="34" t="s">
        <v>147</v>
      </c>
      <c r="P1486" s="39">
        <v>27.7</v>
      </c>
      <c r="Q1486" s="34" t="s">
        <v>139</v>
      </c>
      <c r="R1486" s="39">
        <v>0</v>
      </c>
      <c r="S1486" s="34"/>
      <c r="T1486" s="35" t="s">
        <v>224</v>
      </c>
      <c r="U1486" s="35" t="s">
        <v>142</v>
      </c>
    </row>
    <row r="1487" spans="1:21" ht="12" customHeight="1">
      <c r="A1487" s="35" t="s">
        <v>4393</v>
      </c>
      <c r="B1487" s="33" t="s">
        <v>4392</v>
      </c>
      <c r="C1487" s="34" t="s">
        <v>4317</v>
      </c>
      <c r="D1487" s="35" t="s">
        <v>4393</v>
      </c>
      <c r="E1487" s="35" t="s">
        <v>4394</v>
      </c>
      <c r="F1487" s="36" t="s">
        <v>4320</v>
      </c>
      <c r="G1487" s="34" t="s">
        <v>136</v>
      </c>
      <c r="H1487" s="35" t="s">
        <v>137</v>
      </c>
      <c r="I1487" s="37">
        <v>51.23268292682927</v>
      </c>
      <c r="J1487" s="36" t="s">
        <v>147</v>
      </c>
      <c r="K1487" s="38">
        <v>69.099999999999994</v>
      </c>
      <c r="L1487" s="39">
        <v>5.7</v>
      </c>
      <c r="M1487" s="34" t="s">
        <v>140</v>
      </c>
      <c r="N1487" s="39">
        <v>8.4</v>
      </c>
      <c r="O1487" s="34" t="s">
        <v>140</v>
      </c>
      <c r="P1487" s="39">
        <v>49</v>
      </c>
      <c r="Q1487" s="34" t="s">
        <v>147</v>
      </c>
      <c r="R1487" s="39">
        <v>6</v>
      </c>
      <c r="S1487" s="34" t="s">
        <v>140</v>
      </c>
      <c r="T1487" s="35" t="s">
        <v>224</v>
      </c>
      <c r="U1487" s="35" t="s">
        <v>142</v>
      </c>
    </row>
    <row r="1488" spans="1:21" ht="12" customHeight="1">
      <c r="A1488" s="35" t="s">
        <v>4396</v>
      </c>
      <c r="B1488" s="33" t="s">
        <v>4395</v>
      </c>
      <c r="C1488" s="34" t="s">
        <v>4317</v>
      </c>
      <c r="D1488" s="35" t="s">
        <v>4396</v>
      </c>
      <c r="E1488" s="35" t="s">
        <v>4397</v>
      </c>
      <c r="F1488" s="36" t="s">
        <v>4320</v>
      </c>
      <c r="G1488" s="34" t="s">
        <v>136</v>
      </c>
      <c r="H1488" s="35" t="s">
        <v>137</v>
      </c>
      <c r="I1488" s="37">
        <v>48.63</v>
      </c>
      <c r="J1488" s="36" t="s">
        <v>159</v>
      </c>
      <c r="K1488" s="38">
        <v>29.9</v>
      </c>
      <c r="L1488" s="39">
        <v>9</v>
      </c>
      <c r="M1488" s="34" t="s">
        <v>138</v>
      </c>
      <c r="N1488" s="39">
        <v>14.3</v>
      </c>
      <c r="O1488" s="34" t="s">
        <v>138</v>
      </c>
      <c r="P1488" s="39">
        <v>6.6</v>
      </c>
      <c r="Q1488" s="34" t="s">
        <v>159</v>
      </c>
      <c r="R1488" s="39">
        <v>0</v>
      </c>
      <c r="S1488" s="34"/>
      <c r="T1488" s="35" t="s">
        <v>224</v>
      </c>
      <c r="U1488" s="35" t="s">
        <v>142</v>
      </c>
    </row>
    <row r="1489" spans="1:21" ht="12" customHeight="1">
      <c r="A1489" s="35" t="s">
        <v>4399</v>
      </c>
      <c r="B1489" s="33" t="s">
        <v>4398</v>
      </c>
      <c r="C1489" s="34" t="s">
        <v>4317</v>
      </c>
      <c r="D1489" s="35" t="s">
        <v>4399</v>
      </c>
      <c r="E1489" s="35" t="s">
        <v>4400</v>
      </c>
      <c r="F1489" s="36" t="s">
        <v>4320</v>
      </c>
      <c r="G1489" s="34" t="s">
        <v>136</v>
      </c>
      <c r="H1489" s="35" t="s">
        <v>192</v>
      </c>
      <c r="I1489" s="37">
        <v>3.1039527027027027</v>
      </c>
      <c r="J1489" s="36" t="s">
        <v>147</v>
      </c>
      <c r="K1489" s="38">
        <v>99.2</v>
      </c>
      <c r="L1489" s="39">
        <v>14</v>
      </c>
      <c r="M1489" s="34" t="s">
        <v>147</v>
      </c>
      <c r="N1489" s="39">
        <v>25</v>
      </c>
      <c r="O1489" s="34" t="s">
        <v>147</v>
      </c>
      <c r="P1489" s="39">
        <v>54.2</v>
      </c>
      <c r="Q1489" s="34" t="s">
        <v>147</v>
      </c>
      <c r="R1489" s="39">
        <v>6</v>
      </c>
      <c r="S1489" s="34" t="s">
        <v>147</v>
      </c>
      <c r="T1489" s="35" t="s">
        <v>224</v>
      </c>
      <c r="U1489" s="35" t="s">
        <v>142</v>
      </c>
    </row>
    <row r="1490" spans="1:21" ht="12" customHeight="1">
      <c r="A1490" s="35" t="s">
        <v>4399</v>
      </c>
      <c r="B1490" s="35" t="s">
        <v>4398</v>
      </c>
      <c r="C1490" s="34" t="s">
        <v>4317</v>
      </c>
      <c r="D1490" s="35" t="s">
        <v>4399</v>
      </c>
      <c r="E1490" s="35" t="s">
        <v>4400</v>
      </c>
      <c r="F1490" s="34" t="s">
        <v>4320</v>
      </c>
      <c r="G1490" s="34" t="s">
        <v>194</v>
      </c>
      <c r="H1490" s="35" t="s">
        <v>195</v>
      </c>
      <c r="I1490" s="37">
        <v>3.1457139999999999</v>
      </c>
      <c r="J1490" s="34"/>
      <c r="K1490" s="39"/>
      <c r="L1490" s="39"/>
      <c r="M1490" s="34"/>
      <c r="N1490" s="39"/>
      <c r="O1490" s="34"/>
      <c r="P1490" s="39"/>
      <c r="Q1490" s="34"/>
      <c r="R1490" s="34">
        <v>0</v>
      </c>
      <c r="S1490" s="34" t="s">
        <v>223</v>
      </c>
      <c r="T1490" s="35" t="s">
        <v>223</v>
      </c>
      <c r="U1490" s="35" t="s">
        <v>142</v>
      </c>
    </row>
    <row r="1491" spans="1:21" ht="12" customHeight="1">
      <c r="A1491" s="35" t="s">
        <v>4402</v>
      </c>
      <c r="B1491" s="33" t="s">
        <v>4401</v>
      </c>
      <c r="C1491" s="34" t="s">
        <v>4317</v>
      </c>
      <c r="D1491" s="35" t="s">
        <v>4402</v>
      </c>
      <c r="E1491" s="35" t="s">
        <v>4403</v>
      </c>
      <c r="F1491" s="36" t="s">
        <v>4320</v>
      </c>
      <c r="G1491" s="34" t="s">
        <v>136</v>
      </c>
      <c r="H1491" s="35" t="s">
        <v>155</v>
      </c>
      <c r="I1491" s="37">
        <v>52.562432432432423</v>
      </c>
      <c r="J1491" s="36" t="s">
        <v>139</v>
      </c>
      <c r="K1491" s="38">
        <v>51.6</v>
      </c>
      <c r="L1491" s="39">
        <v>9.6999999999999993</v>
      </c>
      <c r="M1491" s="34" t="s">
        <v>138</v>
      </c>
      <c r="N1491" s="39">
        <v>13.9</v>
      </c>
      <c r="O1491" s="34" t="s">
        <v>138</v>
      </c>
      <c r="P1491" s="39">
        <v>28</v>
      </c>
      <c r="Q1491" s="34" t="s">
        <v>139</v>
      </c>
      <c r="R1491" s="39">
        <v>0</v>
      </c>
      <c r="S1491" s="34" t="s">
        <v>140</v>
      </c>
      <c r="T1491" s="35" t="s">
        <v>224</v>
      </c>
      <c r="U1491" s="35" t="s">
        <v>142</v>
      </c>
    </row>
    <row r="1492" spans="1:21" ht="12" customHeight="1">
      <c r="A1492" s="35" t="s">
        <v>4405</v>
      </c>
      <c r="B1492" s="33" t="s">
        <v>4404</v>
      </c>
      <c r="C1492" s="34" t="s">
        <v>4317</v>
      </c>
      <c r="D1492" s="35" t="s">
        <v>4405</v>
      </c>
      <c r="E1492" s="35" t="s">
        <v>4406</v>
      </c>
      <c r="F1492" s="36" t="s">
        <v>4320</v>
      </c>
      <c r="G1492" s="34" t="s">
        <v>136</v>
      </c>
      <c r="H1492" s="35" t="s">
        <v>155</v>
      </c>
      <c r="I1492" s="37">
        <v>31.03560073092736</v>
      </c>
      <c r="J1492" s="36" t="s">
        <v>147</v>
      </c>
      <c r="K1492" s="38">
        <v>90.9</v>
      </c>
      <c r="L1492" s="39">
        <v>12.9</v>
      </c>
      <c r="M1492" s="34" t="s">
        <v>147</v>
      </c>
      <c r="N1492" s="39">
        <v>16.5</v>
      </c>
      <c r="O1492" s="34" t="s">
        <v>138</v>
      </c>
      <c r="P1492" s="39">
        <v>60</v>
      </c>
      <c r="Q1492" s="34" t="s">
        <v>147</v>
      </c>
      <c r="R1492" s="39">
        <v>1.5</v>
      </c>
      <c r="S1492" s="34" t="s">
        <v>159</v>
      </c>
      <c r="T1492" s="35" t="s">
        <v>224</v>
      </c>
      <c r="U1492" s="35" t="s">
        <v>142</v>
      </c>
    </row>
    <row r="1493" spans="1:21" ht="12" customHeight="1">
      <c r="A1493" s="35" t="s">
        <v>4408</v>
      </c>
      <c r="B1493" s="33" t="s">
        <v>4407</v>
      </c>
      <c r="C1493" s="34" t="s">
        <v>4317</v>
      </c>
      <c r="D1493" s="35" t="s">
        <v>4408</v>
      </c>
      <c r="E1493" s="35" t="s">
        <v>4409</v>
      </c>
      <c r="F1493" s="36" t="s">
        <v>4320</v>
      </c>
      <c r="G1493" s="34" t="s">
        <v>136</v>
      </c>
      <c r="H1493" s="35" t="s">
        <v>155</v>
      </c>
      <c r="I1493" s="37">
        <v>55.166053412462901</v>
      </c>
      <c r="J1493" s="36" t="s">
        <v>147</v>
      </c>
      <c r="K1493" s="38">
        <v>84.4</v>
      </c>
      <c r="L1493" s="39">
        <v>13.6</v>
      </c>
      <c r="M1493" s="34" t="s">
        <v>147</v>
      </c>
      <c r="N1493" s="39">
        <v>19.399999999999999</v>
      </c>
      <c r="O1493" s="34" t="s">
        <v>147</v>
      </c>
      <c r="P1493" s="39">
        <v>44.6</v>
      </c>
      <c r="Q1493" s="34" t="s">
        <v>147</v>
      </c>
      <c r="R1493" s="39">
        <v>6.8</v>
      </c>
      <c r="S1493" s="34" t="s">
        <v>138</v>
      </c>
      <c r="T1493" s="35" t="s">
        <v>224</v>
      </c>
      <c r="U1493" s="35" t="s">
        <v>142</v>
      </c>
    </row>
    <row r="1494" spans="1:21" ht="12" customHeight="1">
      <c r="A1494" s="35" t="s">
        <v>4411</v>
      </c>
      <c r="B1494" s="35" t="s">
        <v>4410</v>
      </c>
      <c r="C1494" s="34" t="s">
        <v>4317</v>
      </c>
      <c r="D1494" s="35" t="s">
        <v>4411</v>
      </c>
      <c r="E1494" s="35" t="s">
        <v>4412</v>
      </c>
      <c r="F1494" s="34" t="s">
        <v>4320</v>
      </c>
      <c r="G1494" s="34" t="s">
        <v>194</v>
      </c>
      <c r="H1494" s="35" t="s">
        <v>195</v>
      </c>
      <c r="I1494" s="37">
        <v>2.2852100000000002</v>
      </c>
      <c r="J1494" s="34"/>
      <c r="K1494" s="39"/>
      <c r="L1494" s="39"/>
      <c r="M1494" s="34"/>
      <c r="N1494" s="39"/>
      <c r="O1494" s="34"/>
      <c r="P1494" s="39"/>
      <c r="Q1494" s="34"/>
      <c r="R1494" s="34">
        <v>2</v>
      </c>
      <c r="S1494" s="34" t="s">
        <v>223</v>
      </c>
      <c r="T1494" s="35" t="s">
        <v>223</v>
      </c>
      <c r="U1494" s="35" t="s">
        <v>392</v>
      </c>
    </row>
    <row r="1495" spans="1:21" ht="12" customHeight="1">
      <c r="A1495" s="35" t="s">
        <v>4414</v>
      </c>
      <c r="B1495" s="33" t="s">
        <v>4413</v>
      </c>
      <c r="C1495" s="34" t="s">
        <v>4317</v>
      </c>
      <c r="D1495" s="35" t="s">
        <v>4414</v>
      </c>
      <c r="E1495" s="35" t="s">
        <v>4415</v>
      </c>
      <c r="F1495" s="36" t="s">
        <v>4320</v>
      </c>
      <c r="G1495" s="34" t="s">
        <v>136</v>
      </c>
      <c r="H1495" s="35" t="s">
        <v>192</v>
      </c>
      <c r="I1495" s="37">
        <v>3.180571428571429</v>
      </c>
      <c r="J1495" s="36" t="s">
        <v>147</v>
      </c>
      <c r="K1495" s="38">
        <v>103</v>
      </c>
      <c r="L1495" s="39">
        <v>15</v>
      </c>
      <c r="M1495" s="34" t="s">
        <v>147</v>
      </c>
      <c r="N1495" s="39">
        <v>25</v>
      </c>
      <c r="O1495" s="34" t="s">
        <v>147</v>
      </c>
      <c r="P1495" s="39">
        <v>60</v>
      </c>
      <c r="Q1495" s="34" t="s">
        <v>147</v>
      </c>
      <c r="R1495" s="39">
        <v>3</v>
      </c>
      <c r="S1495" s="34"/>
      <c r="T1495" s="35" t="s">
        <v>224</v>
      </c>
      <c r="U1495" s="35" t="s">
        <v>142</v>
      </c>
    </row>
    <row r="1496" spans="1:21" ht="12" customHeight="1">
      <c r="A1496" s="35" t="s">
        <v>4417</v>
      </c>
      <c r="B1496" s="33" t="s">
        <v>4416</v>
      </c>
      <c r="C1496" s="34" t="s">
        <v>4317</v>
      </c>
      <c r="D1496" s="35" t="s">
        <v>4417</v>
      </c>
      <c r="E1496" s="35" t="s">
        <v>4418</v>
      </c>
      <c r="F1496" s="36" t="s">
        <v>4320</v>
      </c>
      <c r="G1496" s="34" t="s">
        <v>136</v>
      </c>
      <c r="H1496" s="35" t="s">
        <v>192</v>
      </c>
      <c r="I1496" s="37">
        <v>3.3657828282828262</v>
      </c>
      <c r="J1496" s="36" t="s">
        <v>147</v>
      </c>
      <c r="K1496" s="38">
        <v>100.7</v>
      </c>
      <c r="L1496" s="39">
        <v>15</v>
      </c>
      <c r="M1496" s="34" t="s">
        <v>147</v>
      </c>
      <c r="N1496" s="39">
        <v>25</v>
      </c>
      <c r="O1496" s="34" t="s">
        <v>147</v>
      </c>
      <c r="P1496" s="39">
        <v>56.2</v>
      </c>
      <c r="Q1496" s="34" t="s">
        <v>147</v>
      </c>
      <c r="R1496" s="39">
        <v>4.5</v>
      </c>
      <c r="S1496" s="34" t="s">
        <v>138</v>
      </c>
      <c r="T1496" s="35" t="s">
        <v>224</v>
      </c>
      <c r="U1496" s="35" t="s">
        <v>142</v>
      </c>
    </row>
    <row r="1497" spans="1:21" ht="12" customHeight="1">
      <c r="A1497" s="41" t="s">
        <v>40</v>
      </c>
      <c r="B1497" s="33" t="s">
        <v>4419</v>
      </c>
      <c r="C1497" s="34" t="s">
        <v>4317</v>
      </c>
      <c r="D1497" s="41" t="s">
        <v>40</v>
      </c>
      <c r="E1497" s="35" t="s">
        <v>4420</v>
      </c>
      <c r="F1497" s="36" t="s">
        <v>4320</v>
      </c>
      <c r="G1497" s="34" t="s">
        <v>136</v>
      </c>
      <c r="H1497" s="35" t="s">
        <v>192</v>
      </c>
      <c r="I1497" s="37">
        <v>3.2604482758620676</v>
      </c>
      <c r="J1497" s="36" t="s">
        <v>138</v>
      </c>
      <c r="K1497" s="38">
        <v>61</v>
      </c>
      <c r="L1497" s="39">
        <v>8</v>
      </c>
      <c r="M1497" s="34" t="s">
        <v>139</v>
      </c>
      <c r="N1497" s="39">
        <v>22.6</v>
      </c>
      <c r="O1497" s="34" t="s">
        <v>147</v>
      </c>
      <c r="P1497" s="39">
        <v>28.1</v>
      </c>
      <c r="Q1497" s="34" t="s">
        <v>139</v>
      </c>
      <c r="R1497" s="39">
        <v>2.2999999999999998</v>
      </c>
      <c r="S1497" s="34" t="s">
        <v>147</v>
      </c>
      <c r="T1497" s="35" t="s">
        <v>224</v>
      </c>
      <c r="U1497" s="35" t="s">
        <v>142</v>
      </c>
    </row>
    <row r="1498" spans="1:21" ht="12" customHeight="1">
      <c r="A1498" s="35" t="s">
        <v>4422</v>
      </c>
      <c r="B1498" s="33" t="s">
        <v>4421</v>
      </c>
      <c r="C1498" s="34" t="s">
        <v>4317</v>
      </c>
      <c r="D1498" s="35" t="s">
        <v>4422</v>
      </c>
      <c r="E1498" s="35" t="s">
        <v>4423</v>
      </c>
      <c r="F1498" s="36" t="s">
        <v>4320</v>
      </c>
      <c r="G1498" s="34" t="s">
        <v>136</v>
      </c>
      <c r="H1498" s="35" t="s">
        <v>192</v>
      </c>
      <c r="I1498" s="37">
        <v>3.150187165775403</v>
      </c>
      <c r="J1498" s="36" t="s">
        <v>147</v>
      </c>
      <c r="K1498" s="38">
        <v>97.7</v>
      </c>
      <c r="L1498" s="39">
        <v>15</v>
      </c>
      <c r="M1498" s="34" t="s">
        <v>147</v>
      </c>
      <c r="N1498" s="39">
        <v>25</v>
      </c>
      <c r="O1498" s="34" t="s">
        <v>147</v>
      </c>
      <c r="P1498" s="39">
        <v>48.7</v>
      </c>
      <c r="Q1498" s="34" t="s">
        <v>147</v>
      </c>
      <c r="R1498" s="39">
        <v>9</v>
      </c>
      <c r="S1498" s="34" t="s">
        <v>147</v>
      </c>
      <c r="T1498" s="35" t="s">
        <v>224</v>
      </c>
      <c r="U1498" s="35" t="s">
        <v>142</v>
      </c>
    </row>
    <row r="1499" spans="1:21" ht="12" customHeight="1">
      <c r="A1499" s="41" t="s">
        <v>42</v>
      </c>
      <c r="B1499" s="33" t="s">
        <v>4424</v>
      </c>
      <c r="C1499" s="34" t="s">
        <v>4317</v>
      </c>
      <c r="D1499" s="41" t="s">
        <v>42</v>
      </c>
      <c r="E1499" s="35" t="s">
        <v>4425</v>
      </c>
      <c r="F1499" s="36" t="s">
        <v>4320</v>
      </c>
      <c r="G1499" s="34" t="s">
        <v>136</v>
      </c>
      <c r="H1499" s="35" t="s">
        <v>192</v>
      </c>
      <c r="I1499" s="37">
        <v>3.1314718614718613</v>
      </c>
      <c r="J1499" s="36" t="s">
        <v>147</v>
      </c>
      <c r="K1499" s="38">
        <v>85.8</v>
      </c>
      <c r="L1499" s="39">
        <v>12.2</v>
      </c>
      <c r="M1499" s="34" t="s">
        <v>147</v>
      </c>
      <c r="N1499" s="39">
        <v>25</v>
      </c>
      <c r="O1499" s="34" t="s">
        <v>147</v>
      </c>
      <c r="P1499" s="39">
        <v>41.8</v>
      </c>
      <c r="Q1499" s="34" t="s">
        <v>147</v>
      </c>
      <c r="R1499" s="39">
        <v>6.8</v>
      </c>
      <c r="S1499" s="34" t="s">
        <v>147</v>
      </c>
      <c r="T1499" s="35" t="s">
        <v>224</v>
      </c>
      <c r="U1499" s="35" t="s">
        <v>142</v>
      </c>
    </row>
    <row r="1500" spans="1:21" ht="12" customHeight="1">
      <c r="A1500" s="42" t="s">
        <v>44</v>
      </c>
      <c r="B1500" s="33" t="s">
        <v>4426</v>
      </c>
      <c r="C1500" s="34" t="s">
        <v>4317</v>
      </c>
      <c r="D1500" s="42" t="s">
        <v>44</v>
      </c>
      <c r="E1500" s="35" t="s">
        <v>4427</v>
      </c>
      <c r="F1500" s="36" t="s">
        <v>4320</v>
      </c>
      <c r="G1500" s="34" t="s">
        <v>136</v>
      </c>
      <c r="H1500" s="35" t="s">
        <v>192</v>
      </c>
      <c r="I1500" s="37">
        <v>3.2015476190476182</v>
      </c>
      <c r="J1500" s="36" t="s">
        <v>147</v>
      </c>
      <c r="K1500" s="38">
        <v>93.2</v>
      </c>
      <c r="L1500" s="39">
        <v>15</v>
      </c>
      <c r="M1500" s="34" t="s">
        <v>147</v>
      </c>
      <c r="N1500" s="39">
        <v>25</v>
      </c>
      <c r="O1500" s="34" t="s">
        <v>147</v>
      </c>
      <c r="P1500" s="39">
        <v>48.7</v>
      </c>
      <c r="Q1500" s="34" t="s">
        <v>147</v>
      </c>
      <c r="R1500" s="39">
        <v>4.5</v>
      </c>
      <c r="S1500" s="34" t="s">
        <v>147</v>
      </c>
      <c r="T1500" s="35" t="s">
        <v>224</v>
      </c>
      <c r="U1500" s="35" t="s">
        <v>4321</v>
      </c>
    </row>
    <row r="1501" spans="1:21" ht="12" customHeight="1">
      <c r="A1501" s="35" t="s">
        <v>4429</v>
      </c>
      <c r="B1501" s="33" t="s">
        <v>4428</v>
      </c>
      <c r="C1501" s="34" t="s">
        <v>4317</v>
      </c>
      <c r="D1501" s="35" t="s">
        <v>4429</v>
      </c>
      <c r="E1501" s="35" t="s">
        <v>4430</v>
      </c>
      <c r="F1501" s="36" t="s">
        <v>4320</v>
      </c>
      <c r="G1501" s="34" t="s">
        <v>136</v>
      </c>
      <c r="H1501" s="35" t="s">
        <v>137</v>
      </c>
      <c r="I1501" s="37">
        <v>37.252730206630623</v>
      </c>
      <c r="J1501" s="36" t="s">
        <v>223</v>
      </c>
      <c r="K1501" s="38"/>
      <c r="L1501" s="39"/>
      <c r="M1501" s="34"/>
      <c r="N1501" s="39"/>
      <c r="O1501" s="34"/>
      <c r="P1501" s="39"/>
      <c r="Q1501" s="34"/>
      <c r="R1501" s="39"/>
      <c r="S1501" s="34"/>
      <c r="T1501" s="35" t="s">
        <v>224</v>
      </c>
      <c r="U1501" s="35" t="s">
        <v>142</v>
      </c>
    </row>
    <row r="1502" spans="1:21" ht="12" customHeight="1">
      <c r="A1502" s="41" t="s">
        <v>46</v>
      </c>
      <c r="B1502" s="33" t="s">
        <v>4431</v>
      </c>
      <c r="C1502" s="34" t="s">
        <v>4317</v>
      </c>
      <c r="D1502" s="41" t="s">
        <v>46</v>
      </c>
      <c r="E1502" s="35" t="s">
        <v>4432</v>
      </c>
      <c r="F1502" s="36" t="s">
        <v>4320</v>
      </c>
      <c r="G1502" s="34" t="s">
        <v>136</v>
      </c>
      <c r="H1502" s="35" t="s">
        <v>137</v>
      </c>
      <c r="I1502" s="37">
        <v>42.931810865191146</v>
      </c>
      <c r="J1502" s="36" t="s">
        <v>147</v>
      </c>
      <c r="K1502" s="38">
        <v>94.4</v>
      </c>
      <c r="L1502" s="39">
        <v>11.7</v>
      </c>
      <c r="M1502" s="34" t="s">
        <v>147</v>
      </c>
      <c r="N1502" s="39">
        <v>23.6</v>
      </c>
      <c r="O1502" s="34" t="s">
        <v>147</v>
      </c>
      <c r="P1502" s="39">
        <v>54.6</v>
      </c>
      <c r="Q1502" s="34" t="s">
        <v>147</v>
      </c>
      <c r="R1502" s="39">
        <v>4.5</v>
      </c>
      <c r="S1502" s="34" t="s">
        <v>147</v>
      </c>
      <c r="T1502" s="35" t="s">
        <v>224</v>
      </c>
      <c r="U1502" s="35" t="s">
        <v>142</v>
      </c>
    </row>
    <row r="1503" spans="1:21" ht="12" customHeight="1">
      <c r="A1503" s="35" t="s">
        <v>4434</v>
      </c>
      <c r="B1503" s="33" t="s">
        <v>4433</v>
      </c>
      <c r="C1503" s="34" t="s">
        <v>4317</v>
      </c>
      <c r="D1503" s="35" t="s">
        <v>4434</v>
      </c>
      <c r="E1503" s="35" t="s">
        <v>4435</v>
      </c>
      <c r="F1503" s="36" t="s">
        <v>4320</v>
      </c>
      <c r="G1503" s="34" t="s">
        <v>136</v>
      </c>
      <c r="H1503" s="35" t="s">
        <v>192</v>
      </c>
      <c r="I1503" s="37">
        <v>2.8964124293785334</v>
      </c>
      <c r="J1503" s="36" t="s">
        <v>147</v>
      </c>
      <c r="K1503" s="38">
        <v>103.8</v>
      </c>
      <c r="L1503" s="39">
        <v>15</v>
      </c>
      <c r="M1503" s="34" t="s">
        <v>147</v>
      </c>
      <c r="N1503" s="39">
        <v>25</v>
      </c>
      <c r="O1503" s="34" t="s">
        <v>147</v>
      </c>
      <c r="P1503" s="39">
        <v>60</v>
      </c>
      <c r="Q1503" s="34" t="s">
        <v>147</v>
      </c>
      <c r="R1503" s="39">
        <v>3.8</v>
      </c>
      <c r="S1503" s="34" t="s">
        <v>147</v>
      </c>
      <c r="T1503" s="35" t="s">
        <v>224</v>
      </c>
      <c r="U1503" s="35" t="s">
        <v>142</v>
      </c>
    </row>
    <row r="1504" spans="1:21" ht="12" customHeight="1">
      <c r="A1504" s="35" t="s">
        <v>4434</v>
      </c>
      <c r="B1504" s="35" t="s">
        <v>4433</v>
      </c>
      <c r="C1504" s="34" t="s">
        <v>4317</v>
      </c>
      <c r="D1504" s="35" t="s">
        <v>4434</v>
      </c>
      <c r="E1504" s="35" t="s">
        <v>4435</v>
      </c>
      <c r="F1504" s="34" t="s">
        <v>4320</v>
      </c>
      <c r="G1504" s="34" t="s">
        <v>194</v>
      </c>
      <c r="H1504" s="35" t="s">
        <v>195</v>
      </c>
      <c r="I1504" s="37">
        <v>2.4159320000000002</v>
      </c>
      <c r="J1504" s="34"/>
      <c r="K1504" s="39"/>
      <c r="L1504" s="39"/>
      <c r="M1504" s="34"/>
      <c r="N1504" s="39"/>
      <c r="O1504" s="34"/>
      <c r="P1504" s="39"/>
      <c r="Q1504" s="34"/>
      <c r="R1504" s="34">
        <v>7</v>
      </c>
      <c r="S1504" s="34" t="s">
        <v>223</v>
      </c>
      <c r="T1504" s="35" t="s">
        <v>223</v>
      </c>
      <c r="U1504" s="35" t="s">
        <v>142</v>
      </c>
    </row>
    <row r="1505" spans="1:21" ht="12" customHeight="1">
      <c r="A1505" s="35" t="s">
        <v>4437</v>
      </c>
      <c r="B1505" s="35" t="s">
        <v>4436</v>
      </c>
      <c r="C1505" s="34" t="s">
        <v>4317</v>
      </c>
      <c r="D1505" s="35" t="s">
        <v>4437</v>
      </c>
      <c r="E1505" s="35" t="s">
        <v>4438</v>
      </c>
      <c r="F1505" s="34" t="s">
        <v>4320</v>
      </c>
      <c r="G1505" s="34" t="s">
        <v>194</v>
      </c>
      <c r="H1505" s="35" t="s">
        <v>195</v>
      </c>
      <c r="I1505" s="37">
        <v>2.6058829999999999</v>
      </c>
      <c r="J1505" s="34"/>
      <c r="K1505" s="39"/>
      <c r="L1505" s="39"/>
      <c r="M1505" s="34"/>
      <c r="N1505" s="39"/>
      <c r="O1505" s="34"/>
      <c r="P1505" s="39"/>
      <c r="Q1505" s="34"/>
      <c r="R1505" s="34">
        <v>4</v>
      </c>
      <c r="S1505" s="34"/>
      <c r="T1505" s="35" t="s">
        <v>223</v>
      </c>
      <c r="U1505" s="35" t="s">
        <v>392</v>
      </c>
    </row>
    <row r="1506" spans="1:21" ht="12" customHeight="1">
      <c r="A1506" s="35" t="s">
        <v>4440</v>
      </c>
      <c r="B1506" s="33" t="s">
        <v>4439</v>
      </c>
      <c r="C1506" s="34" t="s">
        <v>4317</v>
      </c>
      <c r="D1506" s="35" t="s">
        <v>4440</v>
      </c>
      <c r="E1506" s="35" t="s">
        <v>4441</v>
      </c>
      <c r="F1506" s="36" t="s">
        <v>4320</v>
      </c>
      <c r="G1506" s="34" t="s">
        <v>136</v>
      </c>
      <c r="H1506" s="35" t="s">
        <v>155</v>
      </c>
      <c r="I1506" s="37">
        <v>21.398273381294967</v>
      </c>
      <c r="J1506" s="36" t="s">
        <v>147</v>
      </c>
      <c r="K1506" s="38">
        <v>71.900000000000006</v>
      </c>
      <c r="L1506" s="39">
        <v>10.199999999999999</v>
      </c>
      <c r="M1506" s="34" t="s">
        <v>147</v>
      </c>
      <c r="N1506" s="39">
        <v>15.7</v>
      </c>
      <c r="O1506" s="34" t="s">
        <v>138</v>
      </c>
      <c r="P1506" s="39">
        <v>42.2</v>
      </c>
      <c r="Q1506" s="34" t="s">
        <v>147</v>
      </c>
      <c r="R1506" s="39">
        <v>3.8</v>
      </c>
      <c r="S1506" s="34" t="s">
        <v>138</v>
      </c>
      <c r="T1506" s="35" t="s">
        <v>224</v>
      </c>
      <c r="U1506" s="35" t="s">
        <v>142</v>
      </c>
    </row>
    <row r="1507" spans="1:21" ht="12" customHeight="1">
      <c r="A1507" s="35" t="s">
        <v>4443</v>
      </c>
      <c r="B1507" s="33" t="s">
        <v>4442</v>
      </c>
      <c r="C1507" s="34" t="s">
        <v>4317</v>
      </c>
      <c r="D1507" s="35" t="s">
        <v>4443</v>
      </c>
      <c r="E1507" s="35" t="s">
        <v>4444</v>
      </c>
      <c r="F1507" s="36" t="s">
        <v>4320</v>
      </c>
      <c r="G1507" s="34" t="s">
        <v>136</v>
      </c>
      <c r="H1507" s="35" t="s">
        <v>137</v>
      </c>
      <c r="I1507" s="37">
        <v>49.428052805280522</v>
      </c>
      <c r="J1507" s="36" t="s">
        <v>139</v>
      </c>
      <c r="K1507" s="38">
        <v>51</v>
      </c>
      <c r="L1507" s="39">
        <v>8.1</v>
      </c>
      <c r="M1507" s="34" t="s">
        <v>138</v>
      </c>
      <c r="N1507" s="39">
        <v>14.4</v>
      </c>
      <c r="O1507" s="34" t="s">
        <v>138</v>
      </c>
      <c r="P1507" s="39">
        <v>28.5</v>
      </c>
      <c r="Q1507" s="34" t="s">
        <v>139</v>
      </c>
      <c r="R1507" s="39">
        <v>0</v>
      </c>
      <c r="S1507" s="34" t="s">
        <v>139</v>
      </c>
      <c r="T1507" s="35" t="s">
        <v>224</v>
      </c>
      <c r="U1507" s="35" t="s">
        <v>142</v>
      </c>
    </row>
    <row r="1508" spans="1:21" ht="12" customHeight="1">
      <c r="A1508" s="41" t="s">
        <v>51</v>
      </c>
      <c r="B1508" s="33" t="s">
        <v>4445</v>
      </c>
      <c r="C1508" s="34" t="s">
        <v>4317</v>
      </c>
      <c r="D1508" s="41" t="s">
        <v>51</v>
      </c>
      <c r="E1508" s="35" t="s">
        <v>4446</v>
      </c>
      <c r="F1508" s="36" t="s">
        <v>4320</v>
      </c>
      <c r="G1508" s="34" t="s">
        <v>136</v>
      </c>
      <c r="H1508" s="35" t="s">
        <v>155</v>
      </c>
      <c r="I1508" s="37">
        <v>30.907037037037039</v>
      </c>
      <c r="J1508" s="36" t="s">
        <v>147</v>
      </c>
      <c r="K1508" s="38">
        <v>69.3</v>
      </c>
      <c r="L1508" s="39">
        <v>11.4</v>
      </c>
      <c r="M1508" s="34" t="s">
        <v>147</v>
      </c>
      <c r="N1508" s="39">
        <v>19.899999999999999</v>
      </c>
      <c r="O1508" s="34" t="s">
        <v>147</v>
      </c>
      <c r="P1508" s="39">
        <v>36.5</v>
      </c>
      <c r="Q1508" s="34" t="s">
        <v>138</v>
      </c>
      <c r="R1508" s="39">
        <v>1.5</v>
      </c>
      <c r="S1508" s="34" t="s">
        <v>147</v>
      </c>
      <c r="T1508" s="35" t="s">
        <v>224</v>
      </c>
      <c r="U1508" s="35" t="s">
        <v>142</v>
      </c>
    </row>
    <row r="1509" spans="1:21" ht="12" customHeight="1">
      <c r="A1509" s="41" t="s">
        <v>51</v>
      </c>
      <c r="B1509" s="35" t="s">
        <v>4445</v>
      </c>
      <c r="C1509" s="34" t="s">
        <v>4317</v>
      </c>
      <c r="D1509" s="41" t="s">
        <v>51</v>
      </c>
      <c r="E1509" s="35" t="s">
        <v>4446</v>
      </c>
      <c r="F1509" s="34" t="s">
        <v>4320</v>
      </c>
      <c r="G1509" s="34" t="s">
        <v>194</v>
      </c>
      <c r="H1509" s="35" t="s">
        <v>195</v>
      </c>
      <c r="I1509" s="37">
        <v>2.7511190000000001</v>
      </c>
      <c r="J1509" s="34" t="s">
        <v>147</v>
      </c>
      <c r="K1509" s="39">
        <v>73.900000000000006</v>
      </c>
      <c r="L1509" s="39">
        <v>11.9</v>
      </c>
      <c r="M1509" s="34" t="s">
        <v>147</v>
      </c>
      <c r="N1509" s="39">
        <v>15.5</v>
      </c>
      <c r="O1509" s="34" t="s">
        <v>138</v>
      </c>
      <c r="P1509" s="39">
        <v>43.5</v>
      </c>
      <c r="Q1509" s="34" t="s">
        <v>147</v>
      </c>
      <c r="R1509" s="34">
        <v>3</v>
      </c>
      <c r="S1509" s="34" t="s">
        <v>147</v>
      </c>
      <c r="T1509" s="35" t="s">
        <v>223</v>
      </c>
      <c r="U1509" s="35" t="s">
        <v>142</v>
      </c>
    </row>
    <row r="1510" spans="1:21" ht="12" customHeight="1">
      <c r="A1510" s="35" t="s">
        <v>4448</v>
      </c>
      <c r="B1510" s="33" t="s">
        <v>4447</v>
      </c>
      <c r="C1510" s="34" t="s">
        <v>4317</v>
      </c>
      <c r="D1510" s="35" t="s">
        <v>4448</v>
      </c>
      <c r="E1510" s="35" t="s">
        <v>4449</v>
      </c>
      <c r="F1510" s="36" t="s">
        <v>4320</v>
      </c>
      <c r="G1510" s="34" t="s">
        <v>136</v>
      </c>
      <c r="H1510" s="35" t="s">
        <v>155</v>
      </c>
      <c r="I1510" s="37">
        <v>34.266330275229365</v>
      </c>
      <c r="J1510" s="36" t="s">
        <v>147</v>
      </c>
      <c r="K1510" s="38">
        <v>70.3</v>
      </c>
      <c r="L1510" s="39">
        <v>5.4</v>
      </c>
      <c r="M1510" s="34" t="s">
        <v>140</v>
      </c>
      <c r="N1510" s="39">
        <v>14.6</v>
      </c>
      <c r="O1510" s="34" t="s">
        <v>138</v>
      </c>
      <c r="P1510" s="39">
        <v>47.3</v>
      </c>
      <c r="Q1510" s="34" t="s">
        <v>147</v>
      </c>
      <c r="R1510" s="39">
        <v>3</v>
      </c>
      <c r="S1510" s="34" t="s">
        <v>138</v>
      </c>
      <c r="T1510" s="35" t="s">
        <v>224</v>
      </c>
      <c r="U1510" s="35" t="s">
        <v>142</v>
      </c>
    </row>
    <row r="1511" spans="1:21" ht="12" customHeight="1">
      <c r="A1511" s="41" t="s">
        <v>53</v>
      </c>
      <c r="B1511" s="33" t="s">
        <v>4450</v>
      </c>
      <c r="C1511" s="34" t="s">
        <v>4317</v>
      </c>
      <c r="D1511" s="41" t="s">
        <v>53</v>
      </c>
      <c r="E1511" s="35" t="s">
        <v>4451</v>
      </c>
      <c r="F1511" s="36" t="s">
        <v>4320</v>
      </c>
      <c r="G1511" s="34" t="s">
        <v>136</v>
      </c>
      <c r="H1511" s="35" t="s">
        <v>137</v>
      </c>
      <c r="I1511" s="37">
        <v>50.627490347490344</v>
      </c>
      <c r="J1511" s="36" t="s">
        <v>147</v>
      </c>
      <c r="K1511" s="38">
        <v>71.2</v>
      </c>
      <c r="L1511" s="39">
        <v>6.4</v>
      </c>
      <c r="M1511" s="34" t="s">
        <v>140</v>
      </c>
      <c r="N1511" s="39">
        <v>23.2</v>
      </c>
      <c r="O1511" s="34" t="s">
        <v>147</v>
      </c>
      <c r="P1511" s="39">
        <v>41.6</v>
      </c>
      <c r="Q1511" s="34" t="s">
        <v>147</v>
      </c>
      <c r="R1511" s="39">
        <v>0</v>
      </c>
      <c r="S1511" s="34" t="s">
        <v>147</v>
      </c>
      <c r="T1511" s="35" t="s">
        <v>224</v>
      </c>
      <c r="U1511" s="35" t="s">
        <v>142</v>
      </c>
    </row>
    <row r="1512" spans="1:21" ht="12" customHeight="1">
      <c r="A1512" s="41" t="s">
        <v>54</v>
      </c>
      <c r="B1512" s="33" t="s">
        <v>4452</v>
      </c>
      <c r="C1512" s="34" t="s">
        <v>4317</v>
      </c>
      <c r="D1512" s="41" t="s">
        <v>54</v>
      </c>
      <c r="E1512" s="35" t="s">
        <v>4453</v>
      </c>
      <c r="F1512" s="36" t="s">
        <v>4320</v>
      </c>
      <c r="G1512" s="34" t="s">
        <v>136</v>
      </c>
      <c r="H1512" s="35" t="s">
        <v>137</v>
      </c>
      <c r="I1512" s="37">
        <v>47.351234102271725</v>
      </c>
      <c r="J1512" s="36" t="s">
        <v>138</v>
      </c>
      <c r="K1512" s="38">
        <v>60</v>
      </c>
      <c r="L1512" s="39">
        <v>7.1</v>
      </c>
      <c r="M1512" s="34" t="s">
        <v>139</v>
      </c>
      <c r="N1512" s="39">
        <v>17.899999999999999</v>
      </c>
      <c r="O1512" s="34" t="s">
        <v>147</v>
      </c>
      <c r="P1512" s="39">
        <v>35</v>
      </c>
      <c r="Q1512" s="34" t="s">
        <v>138</v>
      </c>
      <c r="R1512" s="39">
        <v>0</v>
      </c>
      <c r="S1512" s="34"/>
      <c r="T1512" s="35" t="s">
        <v>224</v>
      </c>
      <c r="U1512" s="35" t="s">
        <v>142</v>
      </c>
    </row>
    <row r="1513" spans="1:21" ht="12" customHeight="1">
      <c r="A1513" s="35" t="s">
        <v>4455</v>
      </c>
      <c r="B1513" s="33" t="s">
        <v>4454</v>
      </c>
      <c r="C1513" s="34" t="s">
        <v>4317</v>
      </c>
      <c r="D1513" s="35" t="s">
        <v>4455</v>
      </c>
      <c r="E1513" s="35" t="s">
        <v>4456</v>
      </c>
      <c r="F1513" s="36" t="s">
        <v>4320</v>
      </c>
      <c r="G1513" s="34" t="s">
        <v>136</v>
      </c>
      <c r="H1513" s="35" t="s">
        <v>192</v>
      </c>
      <c r="I1513" s="37">
        <v>2.8741007194244621</v>
      </c>
      <c r="J1513" s="36" t="s">
        <v>223</v>
      </c>
      <c r="K1513" s="38"/>
      <c r="L1513" s="39"/>
      <c r="M1513" s="34"/>
      <c r="N1513" s="39"/>
      <c r="O1513" s="34"/>
      <c r="P1513" s="39"/>
      <c r="Q1513" s="34"/>
      <c r="R1513" s="39"/>
      <c r="S1513" s="34"/>
      <c r="T1513" s="35" t="s">
        <v>224</v>
      </c>
      <c r="U1513" s="35" t="s">
        <v>142</v>
      </c>
    </row>
    <row r="1514" spans="1:21" ht="12" customHeight="1">
      <c r="A1514" s="41" t="s">
        <v>13</v>
      </c>
      <c r="B1514" s="33" t="s">
        <v>4457</v>
      </c>
      <c r="C1514" s="34" t="s">
        <v>4317</v>
      </c>
      <c r="D1514" s="41" t="s">
        <v>13</v>
      </c>
      <c r="E1514" s="35" t="s">
        <v>4458</v>
      </c>
      <c r="F1514" s="36" t="s">
        <v>4320</v>
      </c>
      <c r="G1514" s="34" t="s">
        <v>136</v>
      </c>
      <c r="H1514" s="35" t="s">
        <v>137</v>
      </c>
      <c r="I1514" s="37">
        <v>51.661411042944778</v>
      </c>
      <c r="J1514" s="36" t="s">
        <v>147</v>
      </c>
      <c r="K1514" s="38">
        <v>69.400000000000006</v>
      </c>
      <c r="L1514" s="39">
        <v>12.4</v>
      </c>
      <c r="M1514" s="34" t="s">
        <v>147</v>
      </c>
      <c r="N1514" s="39">
        <v>17.8</v>
      </c>
      <c r="O1514" s="34" t="s">
        <v>147</v>
      </c>
      <c r="P1514" s="39">
        <v>36.200000000000003</v>
      </c>
      <c r="Q1514" s="34" t="s">
        <v>138</v>
      </c>
      <c r="R1514" s="39">
        <v>3</v>
      </c>
      <c r="S1514" s="34" t="s">
        <v>147</v>
      </c>
      <c r="T1514" s="35" t="s">
        <v>224</v>
      </c>
      <c r="U1514" s="35" t="s">
        <v>142</v>
      </c>
    </row>
    <row r="1515" spans="1:21" ht="12" customHeight="1">
      <c r="A1515" s="35" t="s">
        <v>4460</v>
      </c>
      <c r="B1515" s="33" t="s">
        <v>4459</v>
      </c>
      <c r="C1515" s="34" t="s">
        <v>4317</v>
      </c>
      <c r="D1515" s="35" t="s">
        <v>4460</v>
      </c>
      <c r="E1515" s="35" t="s">
        <v>4461</v>
      </c>
      <c r="F1515" s="36" t="s">
        <v>4320</v>
      </c>
      <c r="G1515" s="34" t="s">
        <v>136</v>
      </c>
      <c r="H1515" s="35" t="s">
        <v>192</v>
      </c>
      <c r="I1515" s="37">
        <v>2.5521428571428575</v>
      </c>
      <c r="J1515" s="36" t="s">
        <v>147</v>
      </c>
      <c r="K1515" s="38">
        <v>68.7</v>
      </c>
      <c r="L1515" s="39">
        <v>8.1</v>
      </c>
      <c r="M1515" s="34" t="s">
        <v>138</v>
      </c>
      <c r="N1515" s="39">
        <v>15.8</v>
      </c>
      <c r="O1515" s="34" t="s">
        <v>138</v>
      </c>
      <c r="P1515" s="39">
        <v>42.5</v>
      </c>
      <c r="Q1515" s="34" t="s">
        <v>147</v>
      </c>
      <c r="R1515" s="39">
        <v>2.2999999999999998</v>
      </c>
      <c r="S1515" s="34" t="s">
        <v>139</v>
      </c>
      <c r="T1515" s="35" t="s">
        <v>224</v>
      </c>
      <c r="U1515" s="35" t="s">
        <v>142</v>
      </c>
    </row>
    <row r="1516" spans="1:21" ht="12" customHeight="1">
      <c r="A1516" s="35" t="s">
        <v>4460</v>
      </c>
      <c r="B1516" s="35" t="s">
        <v>4459</v>
      </c>
      <c r="C1516" s="34" t="s">
        <v>4317</v>
      </c>
      <c r="D1516" s="35" t="s">
        <v>4460</v>
      </c>
      <c r="E1516" s="35" t="s">
        <v>4461</v>
      </c>
      <c r="F1516" s="34" t="s">
        <v>4320</v>
      </c>
      <c r="G1516" s="34" t="s">
        <v>194</v>
      </c>
      <c r="H1516" s="35" t="s">
        <v>195</v>
      </c>
      <c r="I1516" s="37">
        <v>1.6216539999999999</v>
      </c>
      <c r="J1516" s="34"/>
      <c r="K1516" s="39"/>
      <c r="L1516" s="39"/>
      <c r="M1516" s="34"/>
      <c r="N1516" s="39"/>
      <c r="O1516" s="34"/>
      <c r="P1516" s="39"/>
      <c r="Q1516" s="34"/>
      <c r="R1516" s="34">
        <v>1</v>
      </c>
      <c r="S1516" s="34" t="s">
        <v>223</v>
      </c>
      <c r="T1516" s="35" t="s">
        <v>223</v>
      </c>
      <c r="U1516" s="35" t="s">
        <v>142</v>
      </c>
    </row>
    <row r="1517" spans="1:21" ht="12" customHeight="1">
      <c r="A1517" s="41" t="s">
        <v>56</v>
      </c>
      <c r="B1517" s="33" t="s">
        <v>4462</v>
      </c>
      <c r="C1517" s="34" t="s">
        <v>4317</v>
      </c>
      <c r="D1517" s="41" t="s">
        <v>56</v>
      </c>
      <c r="E1517" s="35" t="s">
        <v>4463</v>
      </c>
      <c r="F1517" s="36" t="s">
        <v>4320</v>
      </c>
      <c r="G1517" s="34" t="s">
        <v>136</v>
      </c>
      <c r="H1517" s="35" t="s">
        <v>155</v>
      </c>
      <c r="I1517" s="37">
        <v>51.86</v>
      </c>
      <c r="J1517" s="36" t="s">
        <v>138</v>
      </c>
      <c r="K1517" s="38">
        <v>61.2</v>
      </c>
      <c r="L1517" s="39">
        <v>11.8</v>
      </c>
      <c r="M1517" s="34" t="s">
        <v>147</v>
      </c>
      <c r="N1517" s="39">
        <v>16.8</v>
      </c>
      <c r="O1517" s="34" t="s">
        <v>138</v>
      </c>
      <c r="P1517" s="39">
        <v>31.1</v>
      </c>
      <c r="Q1517" s="34" t="s">
        <v>139</v>
      </c>
      <c r="R1517" s="39">
        <v>1.5</v>
      </c>
      <c r="S1517" s="34" t="s">
        <v>139</v>
      </c>
      <c r="T1517" s="35" t="s">
        <v>224</v>
      </c>
      <c r="U1517" s="35" t="s">
        <v>142</v>
      </c>
    </row>
    <row r="1518" spans="1:21" ht="12" customHeight="1">
      <c r="A1518" s="35" t="s">
        <v>4465</v>
      </c>
      <c r="B1518" s="35" t="s">
        <v>4464</v>
      </c>
      <c r="C1518" s="34" t="s">
        <v>4317</v>
      </c>
      <c r="D1518" s="35" t="s">
        <v>4465</v>
      </c>
      <c r="E1518" s="35" t="s">
        <v>4466</v>
      </c>
      <c r="F1518" s="34" t="s">
        <v>4320</v>
      </c>
      <c r="G1518" s="34" t="s">
        <v>194</v>
      </c>
      <c r="H1518" s="35" t="s">
        <v>195</v>
      </c>
      <c r="I1518" s="37">
        <v>2.6635439999999999</v>
      </c>
      <c r="J1518" s="34" t="s">
        <v>139</v>
      </c>
      <c r="K1518" s="39">
        <v>45.8</v>
      </c>
      <c r="L1518" s="39">
        <v>11</v>
      </c>
      <c r="M1518" s="34" t="s">
        <v>147</v>
      </c>
      <c r="N1518" s="39">
        <v>10.4</v>
      </c>
      <c r="O1518" s="34" t="s">
        <v>140</v>
      </c>
      <c r="P1518" s="39">
        <v>22.4</v>
      </c>
      <c r="Q1518" s="34" t="s">
        <v>140</v>
      </c>
      <c r="R1518" s="34">
        <v>2</v>
      </c>
      <c r="S1518" s="34" t="s">
        <v>138</v>
      </c>
      <c r="T1518" s="35" t="s">
        <v>223</v>
      </c>
      <c r="U1518" s="35" t="s">
        <v>142</v>
      </c>
    </row>
    <row r="1519" spans="1:21" ht="12" customHeight="1">
      <c r="A1519" s="35" t="s">
        <v>4468</v>
      </c>
      <c r="B1519" s="33" t="s">
        <v>4467</v>
      </c>
      <c r="C1519" s="34" t="s">
        <v>4317</v>
      </c>
      <c r="D1519" s="35" t="s">
        <v>4468</v>
      </c>
      <c r="E1519" s="35" t="s">
        <v>4469</v>
      </c>
      <c r="F1519" s="36" t="s">
        <v>4320</v>
      </c>
      <c r="G1519" s="34" t="s">
        <v>136</v>
      </c>
      <c r="H1519" s="35" t="s">
        <v>192</v>
      </c>
      <c r="I1519" s="37">
        <v>3.1878260869565218</v>
      </c>
      <c r="J1519" s="36" t="s">
        <v>147</v>
      </c>
      <c r="K1519" s="38">
        <v>105.3</v>
      </c>
      <c r="L1519" s="39">
        <v>15</v>
      </c>
      <c r="M1519" s="34" t="s">
        <v>147</v>
      </c>
      <c r="N1519" s="39">
        <v>25</v>
      </c>
      <c r="O1519" s="34" t="s">
        <v>147</v>
      </c>
      <c r="P1519" s="39">
        <v>59.3</v>
      </c>
      <c r="Q1519" s="34" t="s">
        <v>147</v>
      </c>
      <c r="R1519" s="39">
        <v>6</v>
      </c>
      <c r="S1519" s="34" t="s">
        <v>147</v>
      </c>
      <c r="T1519" s="35" t="s">
        <v>224</v>
      </c>
      <c r="U1519" s="35" t="s">
        <v>142</v>
      </c>
    </row>
  </sheetData>
  <autoFilter ref="B16:U1519">
    <filterColumn colId="0"/>
    <sortState ref="B1458:U1519">
      <sortCondition ref="D16:D1519"/>
    </sortState>
  </autoFilter>
  <printOptions horizontalCentered="1" verticalCentered="1"/>
  <pageMargins left="0.45" right="0.45" top="0.5" bottom="0.5" header="0.3" footer="0.3"/>
  <pageSetup scale="35" fitToHeight="43" orientation="landscape" r:id="rId1"/>
  <drawing r:id="rId2"/>
</worksheet>
</file>

<file path=xl/worksheets/sheet7.xml><?xml version="1.0" encoding="utf-8"?>
<worksheet xmlns="http://schemas.openxmlformats.org/spreadsheetml/2006/main" xmlns:r="http://schemas.openxmlformats.org/officeDocument/2006/relationships">
  <dimension ref="A2:G1109"/>
  <sheetViews>
    <sheetView workbookViewId="0">
      <pane xSplit="1" ySplit="2" topLeftCell="B1064" activePane="bottomRight" state="frozen"/>
      <selection pane="topRight" activeCell="B1" sqref="B1"/>
      <selection pane="bottomLeft" activeCell="A3" sqref="A3"/>
      <selection pane="bottomRight" activeCell="B1105" sqref="B1105"/>
    </sheetView>
  </sheetViews>
  <sheetFormatPr defaultRowHeight="15"/>
  <cols>
    <col min="1" max="1" width="7.5703125" bestFit="1" customWidth="1"/>
    <col min="2" max="2" width="70.42578125" bestFit="1" customWidth="1"/>
    <col min="3" max="3" width="14.28515625" bestFit="1" customWidth="1"/>
    <col min="4" max="4" width="8.28515625" bestFit="1" customWidth="1"/>
    <col min="5" max="5" width="12.5703125" bestFit="1" customWidth="1"/>
    <col min="6" max="6" width="11" bestFit="1" customWidth="1"/>
    <col min="257" max="257" width="7.5703125" bestFit="1" customWidth="1"/>
    <col min="258" max="258" width="70.42578125" bestFit="1" customWidth="1"/>
    <col min="259" max="259" width="14.28515625" bestFit="1" customWidth="1"/>
    <col min="260" max="260" width="8.28515625" bestFit="1" customWidth="1"/>
    <col min="261" max="261" width="12.5703125" bestFit="1" customWidth="1"/>
    <col min="262" max="262" width="11" bestFit="1" customWidth="1"/>
    <col min="513" max="513" width="7.5703125" bestFit="1" customWidth="1"/>
    <col min="514" max="514" width="70.42578125" bestFit="1" customWidth="1"/>
    <col min="515" max="515" width="14.28515625" bestFit="1" customWidth="1"/>
    <col min="516" max="516" width="8.28515625" bestFit="1" customWidth="1"/>
    <col min="517" max="517" width="12.5703125" bestFit="1" customWidth="1"/>
    <col min="518" max="518" width="11" bestFit="1" customWidth="1"/>
    <col min="769" max="769" width="7.5703125" bestFit="1" customWidth="1"/>
    <col min="770" max="770" width="70.42578125" bestFit="1" customWidth="1"/>
    <col min="771" max="771" width="14.28515625" bestFit="1" customWidth="1"/>
    <col min="772" max="772" width="8.28515625" bestFit="1" customWidth="1"/>
    <col min="773" max="773" width="12.5703125" bestFit="1" customWidth="1"/>
    <col min="774" max="774" width="11" bestFit="1" customWidth="1"/>
    <col min="1025" max="1025" width="7.5703125" bestFit="1" customWidth="1"/>
    <col min="1026" max="1026" width="70.42578125" bestFit="1" customWidth="1"/>
    <col min="1027" max="1027" width="14.28515625" bestFit="1" customWidth="1"/>
    <col min="1028" max="1028" width="8.28515625" bestFit="1" customWidth="1"/>
    <col min="1029" max="1029" width="12.5703125" bestFit="1" customWidth="1"/>
    <col min="1030" max="1030" width="11" bestFit="1" customWidth="1"/>
    <col min="1281" max="1281" width="7.5703125" bestFit="1" customWidth="1"/>
    <col min="1282" max="1282" width="70.42578125" bestFit="1" customWidth="1"/>
    <col min="1283" max="1283" width="14.28515625" bestFit="1" customWidth="1"/>
    <col min="1284" max="1284" width="8.28515625" bestFit="1" customWidth="1"/>
    <col min="1285" max="1285" width="12.5703125" bestFit="1" customWidth="1"/>
    <col min="1286" max="1286" width="11" bestFit="1" customWidth="1"/>
    <col min="1537" max="1537" width="7.5703125" bestFit="1" customWidth="1"/>
    <col min="1538" max="1538" width="70.42578125" bestFit="1" customWidth="1"/>
    <col min="1539" max="1539" width="14.28515625" bestFit="1" customWidth="1"/>
    <col min="1540" max="1540" width="8.28515625" bestFit="1" customWidth="1"/>
    <col min="1541" max="1541" width="12.5703125" bestFit="1" customWidth="1"/>
    <col min="1542" max="1542" width="11" bestFit="1" customWidth="1"/>
    <col min="1793" max="1793" width="7.5703125" bestFit="1" customWidth="1"/>
    <col min="1794" max="1794" width="70.42578125" bestFit="1" customWidth="1"/>
    <col min="1795" max="1795" width="14.28515625" bestFit="1" customWidth="1"/>
    <col min="1796" max="1796" width="8.28515625" bestFit="1" customWidth="1"/>
    <col min="1797" max="1797" width="12.5703125" bestFit="1" customWidth="1"/>
    <col min="1798" max="1798" width="11" bestFit="1" customWidth="1"/>
    <col min="2049" max="2049" width="7.5703125" bestFit="1" customWidth="1"/>
    <col min="2050" max="2050" width="70.42578125" bestFit="1" customWidth="1"/>
    <col min="2051" max="2051" width="14.28515625" bestFit="1" customWidth="1"/>
    <col min="2052" max="2052" width="8.28515625" bestFit="1" customWidth="1"/>
    <col min="2053" max="2053" width="12.5703125" bestFit="1" customWidth="1"/>
    <col min="2054" max="2054" width="11" bestFit="1" customWidth="1"/>
    <col min="2305" max="2305" width="7.5703125" bestFit="1" customWidth="1"/>
    <col min="2306" max="2306" width="70.42578125" bestFit="1" customWidth="1"/>
    <col min="2307" max="2307" width="14.28515625" bestFit="1" customWidth="1"/>
    <col min="2308" max="2308" width="8.28515625" bestFit="1" customWidth="1"/>
    <col min="2309" max="2309" width="12.5703125" bestFit="1" customWidth="1"/>
    <col min="2310" max="2310" width="11" bestFit="1" customWidth="1"/>
    <col min="2561" max="2561" width="7.5703125" bestFit="1" customWidth="1"/>
    <col min="2562" max="2562" width="70.42578125" bestFit="1" customWidth="1"/>
    <col min="2563" max="2563" width="14.28515625" bestFit="1" customWidth="1"/>
    <col min="2564" max="2564" width="8.28515625" bestFit="1" customWidth="1"/>
    <col min="2565" max="2565" width="12.5703125" bestFit="1" customWidth="1"/>
    <col min="2566" max="2566" width="11" bestFit="1" customWidth="1"/>
    <col min="2817" max="2817" width="7.5703125" bestFit="1" customWidth="1"/>
    <col min="2818" max="2818" width="70.42578125" bestFit="1" customWidth="1"/>
    <col min="2819" max="2819" width="14.28515625" bestFit="1" customWidth="1"/>
    <col min="2820" max="2820" width="8.28515625" bestFit="1" customWidth="1"/>
    <col min="2821" max="2821" width="12.5703125" bestFit="1" customWidth="1"/>
    <col min="2822" max="2822" width="11" bestFit="1" customWidth="1"/>
    <col min="3073" max="3073" width="7.5703125" bestFit="1" customWidth="1"/>
    <col min="3074" max="3074" width="70.42578125" bestFit="1" customWidth="1"/>
    <col min="3075" max="3075" width="14.28515625" bestFit="1" customWidth="1"/>
    <col min="3076" max="3076" width="8.28515625" bestFit="1" customWidth="1"/>
    <col min="3077" max="3077" width="12.5703125" bestFit="1" customWidth="1"/>
    <col min="3078" max="3078" width="11" bestFit="1" customWidth="1"/>
    <col min="3329" max="3329" width="7.5703125" bestFit="1" customWidth="1"/>
    <col min="3330" max="3330" width="70.42578125" bestFit="1" customWidth="1"/>
    <col min="3331" max="3331" width="14.28515625" bestFit="1" customWidth="1"/>
    <col min="3332" max="3332" width="8.28515625" bestFit="1" customWidth="1"/>
    <col min="3333" max="3333" width="12.5703125" bestFit="1" customWidth="1"/>
    <col min="3334" max="3334" width="11" bestFit="1" customWidth="1"/>
    <col min="3585" max="3585" width="7.5703125" bestFit="1" customWidth="1"/>
    <col min="3586" max="3586" width="70.42578125" bestFit="1" customWidth="1"/>
    <col min="3587" max="3587" width="14.28515625" bestFit="1" customWidth="1"/>
    <col min="3588" max="3588" width="8.28515625" bestFit="1" customWidth="1"/>
    <col min="3589" max="3589" width="12.5703125" bestFit="1" customWidth="1"/>
    <col min="3590" max="3590" width="11" bestFit="1" customWidth="1"/>
    <col min="3841" max="3841" width="7.5703125" bestFit="1" customWidth="1"/>
    <col min="3842" max="3842" width="70.42578125" bestFit="1" customWidth="1"/>
    <col min="3843" max="3843" width="14.28515625" bestFit="1" customWidth="1"/>
    <col min="3844" max="3844" width="8.28515625" bestFit="1" customWidth="1"/>
    <col min="3845" max="3845" width="12.5703125" bestFit="1" customWidth="1"/>
    <col min="3846" max="3846" width="11" bestFit="1" customWidth="1"/>
    <col min="4097" max="4097" width="7.5703125" bestFit="1" customWidth="1"/>
    <col min="4098" max="4098" width="70.42578125" bestFit="1" customWidth="1"/>
    <col min="4099" max="4099" width="14.28515625" bestFit="1" customWidth="1"/>
    <col min="4100" max="4100" width="8.28515625" bestFit="1" customWidth="1"/>
    <col min="4101" max="4101" width="12.5703125" bestFit="1" customWidth="1"/>
    <col min="4102" max="4102" width="11" bestFit="1" customWidth="1"/>
    <col min="4353" max="4353" width="7.5703125" bestFit="1" customWidth="1"/>
    <col min="4354" max="4354" width="70.42578125" bestFit="1" customWidth="1"/>
    <col min="4355" max="4355" width="14.28515625" bestFit="1" customWidth="1"/>
    <col min="4356" max="4356" width="8.28515625" bestFit="1" customWidth="1"/>
    <col min="4357" max="4357" width="12.5703125" bestFit="1" customWidth="1"/>
    <col min="4358" max="4358" width="11" bestFit="1" customWidth="1"/>
    <col min="4609" max="4609" width="7.5703125" bestFit="1" customWidth="1"/>
    <col min="4610" max="4610" width="70.42578125" bestFit="1" customWidth="1"/>
    <col min="4611" max="4611" width="14.28515625" bestFit="1" customWidth="1"/>
    <col min="4612" max="4612" width="8.28515625" bestFit="1" customWidth="1"/>
    <col min="4613" max="4613" width="12.5703125" bestFit="1" customWidth="1"/>
    <col min="4614" max="4614" width="11" bestFit="1" customWidth="1"/>
    <col min="4865" max="4865" width="7.5703125" bestFit="1" customWidth="1"/>
    <col min="4866" max="4866" width="70.42578125" bestFit="1" customWidth="1"/>
    <col min="4867" max="4867" width="14.28515625" bestFit="1" customWidth="1"/>
    <col min="4868" max="4868" width="8.28515625" bestFit="1" customWidth="1"/>
    <col min="4869" max="4869" width="12.5703125" bestFit="1" customWidth="1"/>
    <col min="4870" max="4870" width="11" bestFit="1" customWidth="1"/>
    <col min="5121" max="5121" width="7.5703125" bestFit="1" customWidth="1"/>
    <col min="5122" max="5122" width="70.42578125" bestFit="1" customWidth="1"/>
    <col min="5123" max="5123" width="14.28515625" bestFit="1" customWidth="1"/>
    <col min="5124" max="5124" width="8.28515625" bestFit="1" customWidth="1"/>
    <col min="5125" max="5125" width="12.5703125" bestFit="1" customWidth="1"/>
    <col min="5126" max="5126" width="11" bestFit="1" customWidth="1"/>
    <col min="5377" max="5377" width="7.5703125" bestFit="1" customWidth="1"/>
    <col min="5378" max="5378" width="70.42578125" bestFit="1" customWidth="1"/>
    <col min="5379" max="5379" width="14.28515625" bestFit="1" customWidth="1"/>
    <col min="5380" max="5380" width="8.28515625" bestFit="1" customWidth="1"/>
    <col min="5381" max="5381" width="12.5703125" bestFit="1" customWidth="1"/>
    <col min="5382" max="5382" width="11" bestFit="1" customWidth="1"/>
    <col min="5633" max="5633" width="7.5703125" bestFit="1" customWidth="1"/>
    <col min="5634" max="5634" width="70.42578125" bestFit="1" customWidth="1"/>
    <col min="5635" max="5635" width="14.28515625" bestFit="1" customWidth="1"/>
    <col min="5636" max="5636" width="8.28515625" bestFit="1" customWidth="1"/>
    <col min="5637" max="5637" width="12.5703125" bestFit="1" customWidth="1"/>
    <col min="5638" max="5638" width="11" bestFit="1" customWidth="1"/>
    <col min="5889" max="5889" width="7.5703125" bestFit="1" customWidth="1"/>
    <col min="5890" max="5890" width="70.42578125" bestFit="1" customWidth="1"/>
    <col min="5891" max="5891" width="14.28515625" bestFit="1" customWidth="1"/>
    <col min="5892" max="5892" width="8.28515625" bestFit="1" customWidth="1"/>
    <col min="5893" max="5893" width="12.5703125" bestFit="1" customWidth="1"/>
    <col min="5894" max="5894" width="11" bestFit="1" customWidth="1"/>
    <col min="6145" max="6145" width="7.5703125" bestFit="1" customWidth="1"/>
    <col min="6146" max="6146" width="70.42578125" bestFit="1" customWidth="1"/>
    <col min="6147" max="6147" width="14.28515625" bestFit="1" customWidth="1"/>
    <col min="6148" max="6148" width="8.28515625" bestFit="1" customWidth="1"/>
    <col min="6149" max="6149" width="12.5703125" bestFit="1" customWidth="1"/>
    <col min="6150" max="6150" width="11" bestFit="1" customWidth="1"/>
    <col min="6401" max="6401" width="7.5703125" bestFit="1" customWidth="1"/>
    <col min="6402" max="6402" width="70.42578125" bestFit="1" customWidth="1"/>
    <col min="6403" max="6403" width="14.28515625" bestFit="1" customWidth="1"/>
    <col min="6404" max="6404" width="8.28515625" bestFit="1" customWidth="1"/>
    <col min="6405" max="6405" width="12.5703125" bestFit="1" customWidth="1"/>
    <col min="6406" max="6406" width="11" bestFit="1" customWidth="1"/>
    <col min="6657" max="6657" width="7.5703125" bestFit="1" customWidth="1"/>
    <col min="6658" max="6658" width="70.42578125" bestFit="1" customWidth="1"/>
    <col min="6659" max="6659" width="14.28515625" bestFit="1" customWidth="1"/>
    <col min="6660" max="6660" width="8.28515625" bestFit="1" customWidth="1"/>
    <col min="6661" max="6661" width="12.5703125" bestFit="1" customWidth="1"/>
    <col min="6662" max="6662" width="11" bestFit="1" customWidth="1"/>
    <col min="6913" max="6913" width="7.5703125" bestFit="1" customWidth="1"/>
    <col min="6914" max="6914" width="70.42578125" bestFit="1" customWidth="1"/>
    <col min="6915" max="6915" width="14.28515625" bestFit="1" customWidth="1"/>
    <col min="6916" max="6916" width="8.28515625" bestFit="1" customWidth="1"/>
    <col min="6917" max="6917" width="12.5703125" bestFit="1" customWidth="1"/>
    <col min="6918" max="6918" width="11" bestFit="1" customWidth="1"/>
    <col min="7169" max="7169" width="7.5703125" bestFit="1" customWidth="1"/>
    <col min="7170" max="7170" width="70.42578125" bestFit="1" customWidth="1"/>
    <col min="7171" max="7171" width="14.28515625" bestFit="1" customWidth="1"/>
    <col min="7172" max="7172" width="8.28515625" bestFit="1" customWidth="1"/>
    <col min="7173" max="7173" width="12.5703125" bestFit="1" customWidth="1"/>
    <col min="7174" max="7174" width="11" bestFit="1" customWidth="1"/>
    <col min="7425" max="7425" width="7.5703125" bestFit="1" customWidth="1"/>
    <col min="7426" max="7426" width="70.42578125" bestFit="1" customWidth="1"/>
    <col min="7427" max="7427" width="14.28515625" bestFit="1" customWidth="1"/>
    <col min="7428" max="7428" width="8.28515625" bestFit="1" customWidth="1"/>
    <col min="7429" max="7429" width="12.5703125" bestFit="1" customWidth="1"/>
    <col min="7430" max="7430" width="11" bestFit="1" customWidth="1"/>
    <col min="7681" max="7681" width="7.5703125" bestFit="1" customWidth="1"/>
    <col min="7682" max="7682" width="70.42578125" bestFit="1" customWidth="1"/>
    <col min="7683" max="7683" width="14.28515625" bestFit="1" customWidth="1"/>
    <col min="7684" max="7684" width="8.28515625" bestFit="1" customWidth="1"/>
    <col min="7685" max="7685" width="12.5703125" bestFit="1" customWidth="1"/>
    <col min="7686" max="7686" width="11" bestFit="1" customWidth="1"/>
    <col min="7937" max="7937" width="7.5703125" bestFit="1" customWidth="1"/>
    <col min="7938" max="7938" width="70.42578125" bestFit="1" customWidth="1"/>
    <col min="7939" max="7939" width="14.28515625" bestFit="1" customWidth="1"/>
    <col min="7940" max="7940" width="8.28515625" bestFit="1" customWidth="1"/>
    <col min="7941" max="7941" width="12.5703125" bestFit="1" customWidth="1"/>
    <col min="7942" max="7942" width="11" bestFit="1" customWidth="1"/>
    <col min="8193" max="8193" width="7.5703125" bestFit="1" customWidth="1"/>
    <col min="8194" max="8194" width="70.42578125" bestFit="1" customWidth="1"/>
    <col min="8195" max="8195" width="14.28515625" bestFit="1" customWidth="1"/>
    <col min="8196" max="8196" width="8.28515625" bestFit="1" customWidth="1"/>
    <col min="8197" max="8197" width="12.5703125" bestFit="1" customWidth="1"/>
    <col min="8198" max="8198" width="11" bestFit="1" customWidth="1"/>
    <col min="8449" max="8449" width="7.5703125" bestFit="1" customWidth="1"/>
    <col min="8450" max="8450" width="70.42578125" bestFit="1" customWidth="1"/>
    <col min="8451" max="8451" width="14.28515625" bestFit="1" customWidth="1"/>
    <col min="8452" max="8452" width="8.28515625" bestFit="1" customWidth="1"/>
    <col min="8453" max="8453" width="12.5703125" bestFit="1" customWidth="1"/>
    <col min="8454" max="8454" width="11" bestFit="1" customWidth="1"/>
    <col min="8705" max="8705" width="7.5703125" bestFit="1" customWidth="1"/>
    <col min="8706" max="8706" width="70.42578125" bestFit="1" customWidth="1"/>
    <col min="8707" max="8707" width="14.28515625" bestFit="1" customWidth="1"/>
    <col min="8708" max="8708" width="8.28515625" bestFit="1" customWidth="1"/>
    <col min="8709" max="8709" width="12.5703125" bestFit="1" customWidth="1"/>
    <col min="8710" max="8710" width="11" bestFit="1" customWidth="1"/>
    <col min="8961" max="8961" width="7.5703125" bestFit="1" customWidth="1"/>
    <col min="8962" max="8962" width="70.42578125" bestFit="1" customWidth="1"/>
    <col min="8963" max="8963" width="14.28515625" bestFit="1" customWidth="1"/>
    <col min="8964" max="8964" width="8.28515625" bestFit="1" customWidth="1"/>
    <col min="8965" max="8965" width="12.5703125" bestFit="1" customWidth="1"/>
    <col min="8966" max="8966" width="11" bestFit="1" customWidth="1"/>
    <col min="9217" max="9217" width="7.5703125" bestFit="1" customWidth="1"/>
    <col min="9218" max="9218" width="70.42578125" bestFit="1" customWidth="1"/>
    <col min="9219" max="9219" width="14.28515625" bestFit="1" customWidth="1"/>
    <col min="9220" max="9220" width="8.28515625" bestFit="1" customWidth="1"/>
    <col min="9221" max="9221" width="12.5703125" bestFit="1" customWidth="1"/>
    <col min="9222" max="9222" width="11" bestFit="1" customWidth="1"/>
    <col min="9473" max="9473" width="7.5703125" bestFit="1" customWidth="1"/>
    <col min="9474" max="9474" width="70.42578125" bestFit="1" customWidth="1"/>
    <col min="9475" max="9475" width="14.28515625" bestFit="1" customWidth="1"/>
    <col min="9476" max="9476" width="8.28515625" bestFit="1" customWidth="1"/>
    <col min="9477" max="9477" width="12.5703125" bestFit="1" customWidth="1"/>
    <col min="9478" max="9478" width="11" bestFit="1" customWidth="1"/>
    <col min="9729" max="9729" width="7.5703125" bestFit="1" customWidth="1"/>
    <col min="9730" max="9730" width="70.42578125" bestFit="1" customWidth="1"/>
    <col min="9731" max="9731" width="14.28515625" bestFit="1" customWidth="1"/>
    <col min="9732" max="9732" width="8.28515625" bestFit="1" customWidth="1"/>
    <col min="9733" max="9733" width="12.5703125" bestFit="1" customWidth="1"/>
    <col min="9734" max="9734" width="11" bestFit="1" customWidth="1"/>
    <col min="9985" max="9985" width="7.5703125" bestFit="1" customWidth="1"/>
    <col min="9986" max="9986" width="70.42578125" bestFit="1" customWidth="1"/>
    <col min="9987" max="9987" width="14.28515625" bestFit="1" customWidth="1"/>
    <col min="9988" max="9988" width="8.28515625" bestFit="1" customWidth="1"/>
    <col min="9989" max="9989" width="12.5703125" bestFit="1" customWidth="1"/>
    <col min="9990" max="9990" width="11" bestFit="1" customWidth="1"/>
    <col min="10241" max="10241" width="7.5703125" bestFit="1" customWidth="1"/>
    <col min="10242" max="10242" width="70.42578125" bestFit="1" customWidth="1"/>
    <col min="10243" max="10243" width="14.28515625" bestFit="1" customWidth="1"/>
    <col min="10244" max="10244" width="8.28515625" bestFit="1" customWidth="1"/>
    <col min="10245" max="10245" width="12.5703125" bestFit="1" customWidth="1"/>
    <col min="10246" max="10246" width="11" bestFit="1" customWidth="1"/>
    <col min="10497" max="10497" width="7.5703125" bestFit="1" customWidth="1"/>
    <col min="10498" max="10498" width="70.42578125" bestFit="1" customWidth="1"/>
    <col min="10499" max="10499" width="14.28515625" bestFit="1" customWidth="1"/>
    <col min="10500" max="10500" width="8.28515625" bestFit="1" customWidth="1"/>
    <col min="10501" max="10501" width="12.5703125" bestFit="1" customWidth="1"/>
    <col min="10502" max="10502" width="11" bestFit="1" customWidth="1"/>
    <col min="10753" max="10753" width="7.5703125" bestFit="1" customWidth="1"/>
    <col min="10754" max="10754" width="70.42578125" bestFit="1" customWidth="1"/>
    <col min="10755" max="10755" width="14.28515625" bestFit="1" customWidth="1"/>
    <col min="10756" max="10756" width="8.28515625" bestFit="1" customWidth="1"/>
    <col min="10757" max="10757" width="12.5703125" bestFit="1" customWidth="1"/>
    <col min="10758" max="10758" width="11" bestFit="1" customWidth="1"/>
    <col min="11009" max="11009" width="7.5703125" bestFit="1" customWidth="1"/>
    <col min="11010" max="11010" width="70.42578125" bestFit="1" customWidth="1"/>
    <col min="11011" max="11011" width="14.28515625" bestFit="1" customWidth="1"/>
    <col min="11012" max="11012" width="8.28515625" bestFit="1" customWidth="1"/>
    <col min="11013" max="11013" width="12.5703125" bestFit="1" customWidth="1"/>
    <col min="11014" max="11014" width="11" bestFit="1" customWidth="1"/>
    <col min="11265" max="11265" width="7.5703125" bestFit="1" customWidth="1"/>
    <col min="11266" max="11266" width="70.42578125" bestFit="1" customWidth="1"/>
    <col min="11267" max="11267" width="14.28515625" bestFit="1" customWidth="1"/>
    <col min="11268" max="11268" width="8.28515625" bestFit="1" customWidth="1"/>
    <col min="11269" max="11269" width="12.5703125" bestFit="1" customWidth="1"/>
    <col min="11270" max="11270" width="11" bestFit="1" customWidth="1"/>
    <col min="11521" max="11521" width="7.5703125" bestFit="1" customWidth="1"/>
    <col min="11522" max="11522" width="70.42578125" bestFit="1" customWidth="1"/>
    <col min="11523" max="11523" width="14.28515625" bestFit="1" customWidth="1"/>
    <col min="11524" max="11524" width="8.28515625" bestFit="1" customWidth="1"/>
    <col min="11525" max="11525" width="12.5703125" bestFit="1" customWidth="1"/>
    <col min="11526" max="11526" width="11" bestFit="1" customWidth="1"/>
    <col min="11777" max="11777" width="7.5703125" bestFit="1" customWidth="1"/>
    <col min="11778" max="11778" width="70.42578125" bestFit="1" customWidth="1"/>
    <col min="11779" max="11779" width="14.28515625" bestFit="1" customWidth="1"/>
    <col min="11780" max="11780" width="8.28515625" bestFit="1" customWidth="1"/>
    <col min="11781" max="11781" width="12.5703125" bestFit="1" customWidth="1"/>
    <col min="11782" max="11782" width="11" bestFit="1" customWidth="1"/>
    <col min="12033" max="12033" width="7.5703125" bestFit="1" customWidth="1"/>
    <col min="12034" max="12034" width="70.42578125" bestFit="1" customWidth="1"/>
    <col min="12035" max="12035" width="14.28515625" bestFit="1" customWidth="1"/>
    <col min="12036" max="12036" width="8.28515625" bestFit="1" customWidth="1"/>
    <col min="12037" max="12037" width="12.5703125" bestFit="1" customWidth="1"/>
    <col min="12038" max="12038" width="11" bestFit="1" customWidth="1"/>
    <col min="12289" max="12289" width="7.5703125" bestFit="1" customWidth="1"/>
    <col min="12290" max="12290" width="70.42578125" bestFit="1" customWidth="1"/>
    <col min="12291" max="12291" width="14.28515625" bestFit="1" customWidth="1"/>
    <col min="12292" max="12292" width="8.28515625" bestFit="1" customWidth="1"/>
    <col min="12293" max="12293" width="12.5703125" bestFit="1" customWidth="1"/>
    <col min="12294" max="12294" width="11" bestFit="1" customWidth="1"/>
    <col min="12545" max="12545" width="7.5703125" bestFit="1" customWidth="1"/>
    <col min="12546" max="12546" width="70.42578125" bestFit="1" customWidth="1"/>
    <col min="12547" max="12547" width="14.28515625" bestFit="1" customWidth="1"/>
    <col min="12548" max="12548" width="8.28515625" bestFit="1" customWidth="1"/>
    <col min="12549" max="12549" width="12.5703125" bestFit="1" customWidth="1"/>
    <col min="12550" max="12550" width="11" bestFit="1" customWidth="1"/>
    <col min="12801" max="12801" width="7.5703125" bestFit="1" customWidth="1"/>
    <col min="12802" max="12802" width="70.42578125" bestFit="1" customWidth="1"/>
    <col min="12803" max="12803" width="14.28515625" bestFit="1" customWidth="1"/>
    <col min="12804" max="12804" width="8.28515625" bestFit="1" customWidth="1"/>
    <col min="12805" max="12805" width="12.5703125" bestFit="1" customWidth="1"/>
    <col min="12806" max="12806" width="11" bestFit="1" customWidth="1"/>
    <col min="13057" max="13057" width="7.5703125" bestFit="1" customWidth="1"/>
    <col min="13058" max="13058" width="70.42578125" bestFit="1" customWidth="1"/>
    <col min="13059" max="13059" width="14.28515625" bestFit="1" customWidth="1"/>
    <col min="13060" max="13060" width="8.28515625" bestFit="1" customWidth="1"/>
    <col min="13061" max="13061" width="12.5703125" bestFit="1" customWidth="1"/>
    <col min="13062" max="13062" width="11" bestFit="1" customWidth="1"/>
    <col min="13313" max="13313" width="7.5703125" bestFit="1" customWidth="1"/>
    <col min="13314" max="13314" width="70.42578125" bestFit="1" customWidth="1"/>
    <col min="13315" max="13315" width="14.28515625" bestFit="1" customWidth="1"/>
    <col min="13316" max="13316" width="8.28515625" bestFit="1" customWidth="1"/>
    <col min="13317" max="13317" width="12.5703125" bestFit="1" customWidth="1"/>
    <col min="13318" max="13318" width="11" bestFit="1" customWidth="1"/>
    <col min="13569" max="13569" width="7.5703125" bestFit="1" customWidth="1"/>
    <col min="13570" max="13570" width="70.42578125" bestFit="1" customWidth="1"/>
    <col min="13571" max="13571" width="14.28515625" bestFit="1" customWidth="1"/>
    <col min="13572" max="13572" width="8.28515625" bestFit="1" customWidth="1"/>
    <col min="13573" max="13573" width="12.5703125" bestFit="1" customWidth="1"/>
    <col min="13574" max="13574" width="11" bestFit="1" customWidth="1"/>
    <col min="13825" max="13825" width="7.5703125" bestFit="1" customWidth="1"/>
    <col min="13826" max="13826" width="70.42578125" bestFit="1" customWidth="1"/>
    <col min="13827" max="13827" width="14.28515625" bestFit="1" customWidth="1"/>
    <col min="13828" max="13828" width="8.28515625" bestFit="1" customWidth="1"/>
    <col min="13829" max="13829" width="12.5703125" bestFit="1" customWidth="1"/>
    <col min="13830" max="13830" width="11" bestFit="1" customWidth="1"/>
    <col min="14081" max="14081" width="7.5703125" bestFit="1" customWidth="1"/>
    <col min="14082" max="14082" width="70.42578125" bestFit="1" customWidth="1"/>
    <col min="14083" max="14083" width="14.28515625" bestFit="1" customWidth="1"/>
    <col min="14084" max="14084" width="8.28515625" bestFit="1" customWidth="1"/>
    <col min="14085" max="14085" width="12.5703125" bestFit="1" customWidth="1"/>
    <col min="14086" max="14086" width="11" bestFit="1" customWidth="1"/>
    <col min="14337" max="14337" width="7.5703125" bestFit="1" customWidth="1"/>
    <col min="14338" max="14338" width="70.42578125" bestFit="1" customWidth="1"/>
    <col min="14339" max="14339" width="14.28515625" bestFit="1" customWidth="1"/>
    <col min="14340" max="14340" width="8.28515625" bestFit="1" customWidth="1"/>
    <col min="14341" max="14341" width="12.5703125" bestFit="1" customWidth="1"/>
    <col min="14342" max="14342" width="11" bestFit="1" customWidth="1"/>
    <col min="14593" max="14593" width="7.5703125" bestFit="1" customWidth="1"/>
    <col min="14594" max="14594" width="70.42578125" bestFit="1" customWidth="1"/>
    <col min="14595" max="14595" width="14.28515625" bestFit="1" customWidth="1"/>
    <col min="14596" max="14596" width="8.28515625" bestFit="1" customWidth="1"/>
    <col min="14597" max="14597" width="12.5703125" bestFit="1" customWidth="1"/>
    <col min="14598" max="14598" width="11" bestFit="1" customWidth="1"/>
    <col min="14849" max="14849" width="7.5703125" bestFit="1" customWidth="1"/>
    <col min="14850" max="14850" width="70.42578125" bestFit="1" customWidth="1"/>
    <col min="14851" max="14851" width="14.28515625" bestFit="1" customWidth="1"/>
    <col min="14852" max="14852" width="8.28515625" bestFit="1" customWidth="1"/>
    <col min="14853" max="14853" width="12.5703125" bestFit="1" customWidth="1"/>
    <col min="14854" max="14854" width="11" bestFit="1" customWidth="1"/>
    <col min="15105" max="15105" width="7.5703125" bestFit="1" customWidth="1"/>
    <col min="15106" max="15106" width="70.42578125" bestFit="1" customWidth="1"/>
    <col min="15107" max="15107" width="14.28515625" bestFit="1" customWidth="1"/>
    <col min="15108" max="15108" width="8.28515625" bestFit="1" customWidth="1"/>
    <col min="15109" max="15109" width="12.5703125" bestFit="1" customWidth="1"/>
    <col min="15110" max="15110" width="11" bestFit="1" customWidth="1"/>
    <col min="15361" max="15361" width="7.5703125" bestFit="1" customWidth="1"/>
    <col min="15362" max="15362" width="70.42578125" bestFit="1" customWidth="1"/>
    <col min="15363" max="15363" width="14.28515625" bestFit="1" customWidth="1"/>
    <col min="15364" max="15364" width="8.28515625" bestFit="1" customWidth="1"/>
    <col min="15365" max="15365" width="12.5703125" bestFit="1" customWidth="1"/>
    <col min="15366" max="15366" width="11" bestFit="1" customWidth="1"/>
    <col min="15617" max="15617" width="7.5703125" bestFit="1" customWidth="1"/>
    <col min="15618" max="15618" width="70.42578125" bestFit="1" customWidth="1"/>
    <col min="15619" max="15619" width="14.28515625" bestFit="1" customWidth="1"/>
    <col min="15620" max="15620" width="8.28515625" bestFit="1" customWidth="1"/>
    <col min="15621" max="15621" width="12.5703125" bestFit="1" customWidth="1"/>
    <col min="15622" max="15622" width="11" bestFit="1" customWidth="1"/>
    <col min="15873" max="15873" width="7.5703125" bestFit="1" customWidth="1"/>
    <col min="15874" max="15874" width="70.42578125" bestFit="1" customWidth="1"/>
    <col min="15875" max="15875" width="14.28515625" bestFit="1" customWidth="1"/>
    <col min="15876" max="15876" width="8.28515625" bestFit="1" customWidth="1"/>
    <col min="15877" max="15877" width="12.5703125" bestFit="1" customWidth="1"/>
    <col min="15878" max="15878" width="11" bestFit="1" customWidth="1"/>
    <col min="16129" max="16129" width="7.5703125" bestFit="1" customWidth="1"/>
    <col min="16130" max="16130" width="70.42578125" bestFit="1" customWidth="1"/>
    <col min="16131" max="16131" width="14.28515625" bestFit="1" customWidth="1"/>
    <col min="16132" max="16132" width="8.28515625" bestFit="1" customWidth="1"/>
    <col min="16133" max="16133" width="12.5703125" bestFit="1" customWidth="1"/>
    <col min="16134" max="16134" width="11" bestFit="1" customWidth="1"/>
  </cols>
  <sheetData>
    <row r="2" spans="1:6">
      <c r="A2" s="3" t="s">
        <v>111</v>
      </c>
      <c r="B2" s="3" t="s">
        <v>4678</v>
      </c>
      <c r="C2" s="3" t="s">
        <v>4679</v>
      </c>
      <c r="D2" s="3" t="s">
        <v>4672</v>
      </c>
      <c r="E2" s="3" t="s">
        <v>4680</v>
      </c>
      <c r="F2" s="3" t="s">
        <v>4681</v>
      </c>
    </row>
    <row r="3" spans="1:6">
      <c r="A3" t="s">
        <v>131</v>
      </c>
      <c r="B3" t="s">
        <v>4682</v>
      </c>
      <c r="C3">
        <v>57.4</v>
      </c>
      <c r="D3" s="44" t="s">
        <v>138</v>
      </c>
      <c r="E3" s="59">
        <f t="shared" ref="E3:E23" si="0">PERCENTRANK($C$3:$C$1060,C3)</f>
        <v>2.9000000000000001E-2</v>
      </c>
      <c r="F3" s="44" t="str">
        <f t="shared" ref="F3:F23" si="1">(IF(E3&gt;0.75,"A",(IF(E3&gt;0.45,"B",(IF(E3&gt;0.15,"C",(IF(E3&gt;0.05,"D","F"))))))))</f>
        <v>F</v>
      </c>
    </row>
    <row r="4" spans="1:6">
      <c r="A4" t="s">
        <v>143</v>
      </c>
      <c r="B4" t="s">
        <v>4683</v>
      </c>
      <c r="C4">
        <v>88</v>
      </c>
      <c r="D4" t="s">
        <v>147</v>
      </c>
      <c r="E4" s="60">
        <f t="shared" si="0"/>
        <v>0.71899999999999997</v>
      </c>
      <c r="F4" t="str">
        <f t="shared" si="1"/>
        <v>B</v>
      </c>
    </row>
    <row r="5" spans="1:6">
      <c r="A5" t="s">
        <v>149</v>
      </c>
      <c r="B5" t="s">
        <v>4684</v>
      </c>
      <c r="C5">
        <v>89.7</v>
      </c>
      <c r="D5" t="s">
        <v>147</v>
      </c>
      <c r="E5" s="60">
        <f t="shared" si="0"/>
        <v>0.75600000000000001</v>
      </c>
      <c r="F5" t="str">
        <f t="shared" si="1"/>
        <v>A</v>
      </c>
    </row>
    <row r="6" spans="1:6">
      <c r="A6" t="s">
        <v>152</v>
      </c>
      <c r="B6" t="s">
        <v>4685</v>
      </c>
      <c r="C6">
        <v>73.3</v>
      </c>
      <c r="D6" t="s">
        <v>147</v>
      </c>
      <c r="E6" s="60">
        <f t="shared" si="0"/>
        <v>0.28100000000000003</v>
      </c>
      <c r="F6" t="str">
        <f t="shared" si="1"/>
        <v>C</v>
      </c>
    </row>
    <row r="7" spans="1:6">
      <c r="A7" t="s">
        <v>156</v>
      </c>
      <c r="B7" t="s">
        <v>4686</v>
      </c>
      <c r="C7">
        <v>67.8</v>
      </c>
      <c r="D7" t="s">
        <v>138</v>
      </c>
      <c r="E7" s="60">
        <f t="shared" si="0"/>
        <v>0.15</v>
      </c>
      <c r="F7" t="str">
        <f t="shared" si="1"/>
        <v>D</v>
      </c>
    </row>
    <row r="8" spans="1:6">
      <c r="A8" t="s">
        <v>160</v>
      </c>
      <c r="B8" t="s">
        <v>4687</v>
      </c>
      <c r="C8">
        <v>96.3</v>
      </c>
      <c r="D8" t="s">
        <v>147</v>
      </c>
      <c r="E8" s="60">
        <f t="shared" si="0"/>
        <v>0.89500000000000002</v>
      </c>
      <c r="F8" t="str">
        <f t="shared" si="1"/>
        <v>A</v>
      </c>
    </row>
    <row r="9" spans="1:6">
      <c r="A9" t="s">
        <v>163</v>
      </c>
      <c r="B9" t="s">
        <v>4688</v>
      </c>
      <c r="C9">
        <v>65</v>
      </c>
      <c r="D9" t="s">
        <v>138</v>
      </c>
      <c r="E9" s="60">
        <f t="shared" si="0"/>
        <v>9.6000000000000002E-2</v>
      </c>
      <c r="F9" t="str">
        <f t="shared" si="1"/>
        <v>D</v>
      </c>
    </row>
    <row r="10" spans="1:6">
      <c r="A10" t="s">
        <v>167</v>
      </c>
      <c r="B10" t="s">
        <v>4689</v>
      </c>
      <c r="C10">
        <v>67</v>
      </c>
      <c r="D10" t="s">
        <v>138</v>
      </c>
      <c r="E10" s="60">
        <f t="shared" si="0"/>
        <v>0.13400000000000001</v>
      </c>
      <c r="F10" t="str">
        <f t="shared" si="1"/>
        <v>D</v>
      </c>
    </row>
    <row r="11" spans="1:6">
      <c r="A11" t="s">
        <v>171</v>
      </c>
      <c r="B11" t="s">
        <v>4690</v>
      </c>
      <c r="C11">
        <v>82</v>
      </c>
      <c r="D11" t="s">
        <v>147</v>
      </c>
      <c r="E11" s="60">
        <f t="shared" si="0"/>
        <v>0.53300000000000003</v>
      </c>
      <c r="F11" t="str">
        <f t="shared" si="1"/>
        <v>B</v>
      </c>
    </row>
    <row r="12" spans="1:6">
      <c r="A12" t="s">
        <v>174</v>
      </c>
      <c r="B12" t="s">
        <v>4691</v>
      </c>
      <c r="C12">
        <v>75.099999999999994</v>
      </c>
      <c r="D12" t="s">
        <v>147</v>
      </c>
      <c r="E12" s="60">
        <f t="shared" si="0"/>
        <v>0.32400000000000001</v>
      </c>
      <c r="F12" t="str">
        <f t="shared" si="1"/>
        <v>C</v>
      </c>
    </row>
    <row r="13" spans="1:6">
      <c r="A13" t="s">
        <v>178</v>
      </c>
      <c r="B13" t="s">
        <v>4656</v>
      </c>
      <c r="C13">
        <v>86.1</v>
      </c>
      <c r="D13" t="s">
        <v>147</v>
      </c>
      <c r="E13" s="60">
        <f t="shared" si="0"/>
        <v>0.66500000000000004</v>
      </c>
      <c r="F13" t="str">
        <f t="shared" si="1"/>
        <v>B</v>
      </c>
    </row>
    <row r="14" spans="1:6">
      <c r="A14" t="s">
        <v>181</v>
      </c>
      <c r="B14" t="s">
        <v>4692</v>
      </c>
      <c r="C14">
        <v>92.8</v>
      </c>
      <c r="D14" t="s">
        <v>147</v>
      </c>
      <c r="E14" s="60">
        <f t="shared" si="0"/>
        <v>0.83099999999999996</v>
      </c>
      <c r="F14" t="str">
        <f t="shared" si="1"/>
        <v>A</v>
      </c>
    </row>
    <row r="15" spans="1:6">
      <c r="A15" t="s">
        <v>185</v>
      </c>
      <c r="B15" t="s">
        <v>4693</v>
      </c>
      <c r="C15">
        <v>89.6</v>
      </c>
      <c r="D15" t="s">
        <v>147</v>
      </c>
      <c r="E15" s="60">
        <f t="shared" si="0"/>
        <v>0.754</v>
      </c>
      <c r="F15" t="str">
        <f t="shared" si="1"/>
        <v>A</v>
      </c>
    </row>
    <row r="16" spans="1:6">
      <c r="A16" t="s">
        <v>188</v>
      </c>
      <c r="B16" t="s">
        <v>4694</v>
      </c>
      <c r="C16">
        <v>62.7</v>
      </c>
      <c r="D16" t="s">
        <v>138</v>
      </c>
      <c r="E16" s="60">
        <f t="shared" si="0"/>
        <v>7.2999999999999995E-2</v>
      </c>
      <c r="F16" t="str">
        <f t="shared" si="1"/>
        <v>D</v>
      </c>
    </row>
    <row r="17" spans="1:6">
      <c r="A17" t="s">
        <v>196</v>
      </c>
      <c r="B17" t="s">
        <v>4695</v>
      </c>
      <c r="C17">
        <v>89.1</v>
      </c>
      <c r="D17" t="s">
        <v>147</v>
      </c>
      <c r="E17" s="60">
        <f t="shared" si="0"/>
        <v>0.74</v>
      </c>
      <c r="F17" t="str">
        <f t="shared" si="1"/>
        <v>B</v>
      </c>
    </row>
    <row r="18" spans="1:6">
      <c r="A18" t="s">
        <v>200</v>
      </c>
      <c r="B18" t="s">
        <v>4696</v>
      </c>
      <c r="C18">
        <v>80.8</v>
      </c>
      <c r="D18" t="s">
        <v>147</v>
      </c>
      <c r="E18" s="60">
        <f t="shared" si="0"/>
        <v>0.49099999999999999</v>
      </c>
      <c r="F18" t="str">
        <f t="shared" si="1"/>
        <v>B</v>
      </c>
    </row>
    <row r="19" spans="1:6">
      <c r="A19" t="s">
        <v>203</v>
      </c>
      <c r="B19" t="s">
        <v>4697</v>
      </c>
      <c r="C19">
        <v>81.599999999999994</v>
      </c>
      <c r="D19" t="s">
        <v>147</v>
      </c>
      <c r="E19" s="60">
        <f t="shared" si="0"/>
        <v>0.52100000000000002</v>
      </c>
      <c r="F19" t="str">
        <f t="shared" si="1"/>
        <v>B</v>
      </c>
    </row>
    <row r="20" spans="1:6">
      <c r="A20" t="s">
        <v>207</v>
      </c>
      <c r="B20" t="s">
        <v>4698</v>
      </c>
      <c r="C20">
        <v>78.8</v>
      </c>
      <c r="D20" t="s">
        <v>147</v>
      </c>
      <c r="E20" s="60">
        <f t="shared" si="0"/>
        <v>0.42899999999999999</v>
      </c>
      <c r="F20" t="str">
        <f t="shared" si="1"/>
        <v>C</v>
      </c>
    </row>
    <row r="21" spans="1:6">
      <c r="A21" t="s">
        <v>210</v>
      </c>
      <c r="B21" t="s">
        <v>4699</v>
      </c>
      <c r="C21">
        <v>67.2</v>
      </c>
      <c r="D21" t="s">
        <v>138</v>
      </c>
      <c r="E21" s="60">
        <f t="shared" si="0"/>
        <v>0.13700000000000001</v>
      </c>
      <c r="F21" t="str">
        <f t="shared" si="1"/>
        <v>D</v>
      </c>
    </row>
    <row r="22" spans="1:6">
      <c r="A22" t="s">
        <v>213</v>
      </c>
      <c r="B22" t="s">
        <v>4700</v>
      </c>
      <c r="C22">
        <v>63.3</v>
      </c>
      <c r="D22" t="s">
        <v>138</v>
      </c>
      <c r="E22" s="60">
        <f t="shared" si="0"/>
        <v>8.2000000000000003E-2</v>
      </c>
      <c r="F22" t="str">
        <f t="shared" si="1"/>
        <v>D</v>
      </c>
    </row>
    <row r="23" spans="1:6">
      <c r="A23" t="s">
        <v>216</v>
      </c>
      <c r="B23" t="s">
        <v>4701</v>
      </c>
      <c r="C23">
        <v>59.1</v>
      </c>
      <c r="D23" t="s">
        <v>138</v>
      </c>
      <c r="E23" s="60">
        <f t="shared" si="0"/>
        <v>4.5999999999999999E-2</v>
      </c>
      <c r="F23" t="str">
        <f t="shared" si="1"/>
        <v>F</v>
      </c>
    </row>
    <row r="24" spans="1:6">
      <c r="A24" t="s">
        <v>219</v>
      </c>
      <c r="B24" t="s">
        <v>4702</v>
      </c>
    </row>
    <row r="25" spans="1:6">
      <c r="A25" t="s">
        <v>229</v>
      </c>
      <c r="B25" t="s">
        <v>4703</v>
      </c>
      <c r="C25">
        <v>92.3</v>
      </c>
      <c r="D25" t="s">
        <v>147</v>
      </c>
      <c r="E25" s="60">
        <f>PERCENTRANK($C$3:$C$1060,C25)</f>
        <v>0.82399999999999995</v>
      </c>
      <c r="F25" t="str">
        <f>(IF(E25&gt;0.75,"A",(IF(E25&gt;0.45,"B",(IF(E25&gt;0.15,"C",(IF(E25&gt;0.05,"D","F"))))))))</f>
        <v>A</v>
      </c>
    </row>
    <row r="26" spans="1:6">
      <c r="A26" t="s">
        <v>232</v>
      </c>
      <c r="B26" t="s">
        <v>4704</v>
      </c>
    </row>
    <row r="27" spans="1:6">
      <c r="A27" t="s">
        <v>236</v>
      </c>
      <c r="B27" t="s">
        <v>4705</v>
      </c>
      <c r="C27">
        <v>80.8</v>
      </c>
      <c r="D27" t="s">
        <v>147</v>
      </c>
      <c r="E27" s="60">
        <f t="shared" ref="E27:E37" si="2">PERCENTRANK($C$3:$C$1060,C27)</f>
        <v>0.49099999999999999</v>
      </c>
      <c r="F27" t="str">
        <f t="shared" ref="F27:F37" si="3">(IF(E27&gt;0.75,"A",(IF(E27&gt;0.45,"B",(IF(E27&gt;0.15,"C",(IF(E27&gt;0.05,"D","F"))))))))</f>
        <v>B</v>
      </c>
    </row>
    <row r="28" spans="1:6">
      <c r="A28" t="s">
        <v>242</v>
      </c>
      <c r="B28" t="s">
        <v>4706</v>
      </c>
      <c r="C28">
        <v>96.3</v>
      </c>
      <c r="D28" t="s">
        <v>147</v>
      </c>
      <c r="E28" s="60">
        <f t="shared" si="2"/>
        <v>0.89500000000000002</v>
      </c>
      <c r="F28" t="str">
        <f t="shared" si="3"/>
        <v>A</v>
      </c>
    </row>
    <row r="29" spans="1:6">
      <c r="A29" t="s">
        <v>245</v>
      </c>
      <c r="B29" t="s">
        <v>4707</v>
      </c>
      <c r="C29">
        <v>66</v>
      </c>
      <c r="D29" t="s">
        <v>138</v>
      </c>
      <c r="E29" s="60">
        <f t="shared" si="2"/>
        <v>0.115</v>
      </c>
      <c r="F29" t="str">
        <f t="shared" si="3"/>
        <v>D</v>
      </c>
    </row>
    <row r="30" spans="1:6">
      <c r="A30" t="s">
        <v>249</v>
      </c>
      <c r="B30" t="s">
        <v>4708</v>
      </c>
      <c r="C30">
        <v>94.1</v>
      </c>
      <c r="D30" t="s">
        <v>147</v>
      </c>
      <c r="E30" s="60">
        <f t="shared" si="2"/>
        <v>0.85599999999999998</v>
      </c>
      <c r="F30" t="str">
        <f t="shared" si="3"/>
        <v>A</v>
      </c>
    </row>
    <row r="31" spans="1:6">
      <c r="A31" t="s">
        <v>252</v>
      </c>
      <c r="B31" t="s">
        <v>4709</v>
      </c>
      <c r="C31">
        <v>87.8</v>
      </c>
      <c r="D31" t="s">
        <v>147</v>
      </c>
      <c r="E31" s="60">
        <f t="shared" si="2"/>
        <v>0.71399999999999997</v>
      </c>
      <c r="F31" t="str">
        <f t="shared" si="3"/>
        <v>B</v>
      </c>
    </row>
    <row r="32" spans="1:6">
      <c r="A32" t="s">
        <v>255</v>
      </c>
      <c r="B32" t="s">
        <v>4710</v>
      </c>
      <c r="C32">
        <v>76.2</v>
      </c>
      <c r="D32" t="s">
        <v>147</v>
      </c>
      <c r="E32" s="60">
        <f t="shared" si="2"/>
        <v>0.35299999999999998</v>
      </c>
      <c r="F32" t="str">
        <f t="shared" si="3"/>
        <v>C</v>
      </c>
    </row>
    <row r="33" spans="1:6">
      <c r="A33" t="s">
        <v>258</v>
      </c>
      <c r="B33" t="s">
        <v>4711</v>
      </c>
      <c r="C33">
        <v>99.4</v>
      </c>
      <c r="D33" t="s">
        <v>147</v>
      </c>
      <c r="E33" s="60">
        <f t="shared" si="2"/>
        <v>0.95299999999999996</v>
      </c>
      <c r="F33" t="str">
        <f t="shared" si="3"/>
        <v>A</v>
      </c>
    </row>
    <row r="34" spans="1:6">
      <c r="A34" t="s">
        <v>261</v>
      </c>
      <c r="B34" t="s">
        <v>4712</v>
      </c>
      <c r="C34">
        <v>98</v>
      </c>
      <c r="D34" t="s">
        <v>147</v>
      </c>
      <c r="E34" s="60">
        <f t="shared" si="2"/>
        <v>0.92900000000000005</v>
      </c>
      <c r="F34" t="str">
        <f t="shared" si="3"/>
        <v>A</v>
      </c>
    </row>
    <row r="35" spans="1:6">
      <c r="A35" t="s">
        <v>264</v>
      </c>
      <c r="B35" t="s">
        <v>4713</v>
      </c>
      <c r="C35">
        <v>79.599999999999994</v>
      </c>
      <c r="D35" t="s">
        <v>147</v>
      </c>
      <c r="E35" s="60">
        <f t="shared" si="2"/>
        <v>0.45100000000000001</v>
      </c>
      <c r="F35" t="str">
        <f t="shared" si="3"/>
        <v>B</v>
      </c>
    </row>
    <row r="36" spans="1:6">
      <c r="A36" t="s">
        <v>267</v>
      </c>
      <c r="B36" t="s">
        <v>4714</v>
      </c>
      <c r="C36">
        <v>84.3</v>
      </c>
      <c r="D36" t="s">
        <v>147</v>
      </c>
      <c r="E36" s="60">
        <f t="shared" si="2"/>
        <v>0.6</v>
      </c>
      <c r="F36" t="str">
        <f t="shared" si="3"/>
        <v>B</v>
      </c>
    </row>
    <row r="37" spans="1:6">
      <c r="A37" t="s">
        <v>270</v>
      </c>
      <c r="B37" t="s">
        <v>4715</v>
      </c>
      <c r="C37">
        <v>98.1</v>
      </c>
      <c r="D37" t="s">
        <v>147</v>
      </c>
      <c r="E37" s="60">
        <f t="shared" si="2"/>
        <v>0.93300000000000005</v>
      </c>
      <c r="F37" t="str">
        <f t="shared" si="3"/>
        <v>A</v>
      </c>
    </row>
    <row r="38" spans="1:6">
      <c r="A38" t="s">
        <v>274</v>
      </c>
      <c r="B38" t="s">
        <v>4716</v>
      </c>
    </row>
    <row r="39" spans="1:6">
      <c r="A39" t="s">
        <v>277</v>
      </c>
      <c r="B39" t="s">
        <v>4717</v>
      </c>
      <c r="C39">
        <v>78.7</v>
      </c>
      <c r="D39" t="s">
        <v>147</v>
      </c>
      <c r="E39" s="60">
        <f t="shared" ref="E39:E72" si="4">PERCENTRANK($C$3:$C$1060,C39)</f>
        <v>0.42599999999999999</v>
      </c>
      <c r="F39" t="str">
        <f t="shared" ref="F39:F72" si="5">(IF(E39&gt;0.75,"A",(IF(E39&gt;0.45,"B",(IF(E39&gt;0.15,"C",(IF(E39&gt;0.05,"D","F"))))))))</f>
        <v>C</v>
      </c>
    </row>
    <row r="40" spans="1:6">
      <c r="A40" t="s">
        <v>280</v>
      </c>
      <c r="B40" t="s">
        <v>4718</v>
      </c>
      <c r="C40">
        <v>80.8</v>
      </c>
      <c r="D40" t="s">
        <v>147</v>
      </c>
      <c r="E40" s="60">
        <f t="shared" si="4"/>
        <v>0.49099999999999999</v>
      </c>
      <c r="F40" t="str">
        <f t="shared" si="5"/>
        <v>B</v>
      </c>
    </row>
    <row r="41" spans="1:6">
      <c r="A41" t="s">
        <v>283</v>
      </c>
      <c r="B41" t="s">
        <v>4719</v>
      </c>
      <c r="C41">
        <v>74.400000000000006</v>
      </c>
      <c r="D41" t="s">
        <v>147</v>
      </c>
      <c r="E41" s="60">
        <f t="shared" si="4"/>
        <v>0.30499999999999999</v>
      </c>
      <c r="F41" t="str">
        <f t="shared" si="5"/>
        <v>C</v>
      </c>
    </row>
    <row r="42" spans="1:6">
      <c r="A42" t="s">
        <v>286</v>
      </c>
      <c r="B42" t="s">
        <v>287</v>
      </c>
      <c r="C42">
        <v>88.1</v>
      </c>
      <c r="D42" t="s">
        <v>147</v>
      </c>
      <c r="E42" s="60">
        <f t="shared" si="4"/>
        <v>0.72299999999999998</v>
      </c>
      <c r="F42" t="str">
        <f t="shared" si="5"/>
        <v>B</v>
      </c>
    </row>
    <row r="43" spans="1:6">
      <c r="A43" t="s">
        <v>289</v>
      </c>
      <c r="B43" t="s">
        <v>4720</v>
      </c>
      <c r="C43">
        <v>80.5</v>
      </c>
      <c r="D43" t="s">
        <v>147</v>
      </c>
      <c r="E43" s="60">
        <f t="shared" si="4"/>
        <v>0.48599999999999999</v>
      </c>
      <c r="F43" t="str">
        <f t="shared" si="5"/>
        <v>B</v>
      </c>
    </row>
    <row r="44" spans="1:6">
      <c r="A44" t="s">
        <v>292</v>
      </c>
      <c r="B44" t="s">
        <v>4721</v>
      </c>
      <c r="C44">
        <v>83.8</v>
      </c>
      <c r="D44" t="s">
        <v>147</v>
      </c>
      <c r="E44" s="60">
        <f t="shared" si="4"/>
        <v>0.58499999999999996</v>
      </c>
      <c r="F44" t="str">
        <f t="shared" si="5"/>
        <v>B</v>
      </c>
    </row>
    <row r="45" spans="1:6">
      <c r="A45" t="s">
        <v>295</v>
      </c>
      <c r="B45" t="s">
        <v>4722</v>
      </c>
      <c r="C45">
        <v>86.3</v>
      </c>
      <c r="D45" t="s">
        <v>147</v>
      </c>
      <c r="E45" s="60">
        <f t="shared" si="4"/>
        <v>0.67100000000000004</v>
      </c>
      <c r="F45" t="str">
        <f t="shared" si="5"/>
        <v>B</v>
      </c>
    </row>
    <row r="46" spans="1:6">
      <c r="A46" t="s">
        <v>298</v>
      </c>
      <c r="B46" t="s">
        <v>4723</v>
      </c>
      <c r="C46">
        <v>89.8</v>
      </c>
      <c r="D46" t="s">
        <v>147</v>
      </c>
      <c r="E46" s="60">
        <f t="shared" si="4"/>
        <v>0.75800000000000001</v>
      </c>
      <c r="F46" t="str">
        <f t="shared" si="5"/>
        <v>A</v>
      </c>
    </row>
    <row r="47" spans="1:6">
      <c r="A47" t="s">
        <v>301</v>
      </c>
      <c r="B47" t="s">
        <v>4724</v>
      </c>
      <c r="C47">
        <v>90</v>
      </c>
      <c r="D47" t="s">
        <v>147</v>
      </c>
      <c r="E47" s="60">
        <f t="shared" si="4"/>
        <v>0.76400000000000001</v>
      </c>
      <c r="F47" t="str">
        <f t="shared" si="5"/>
        <v>A</v>
      </c>
    </row>
    <row r="48" spans="1:6">
      <c r="A48" t="s">
        <v>304</v>
      </c>
      <c r="B48" t="s">
        <v>4725</v>
      </c>
      <c r="C48">
        <v>92.1</v>
      </c>
      <c r="D48" t="s">
        <v>147</v>
      </c>
      <c r="E48" s="60">
        <f t="shared" si="4"/>
        <v>0.81899999999999995</v>
      </c>
      <c r="F48" t="str">
        <f t="shared" si="5"/>
        <v>A</v>
      </c>
    </row>
    <row r="49" spans="1:6">
      <c r="A49" t="s">
        <v>307</v>
      </c>
      <c r="B49" t="s">
        <v>4726</v>
      </c>
      <c r="C49">
        <v>101.1</v>
      </c>
      <c r="D49" t="s">
        <v>147</v>
      </c>
      <c r="E49" s="60">
        <f t="shared" si="4"/>
        <v>0.96499999999999997</v>
      </c>
      <c r="F49" t="str">
        <f t="shared" si="5"/>
        <v>A</v>
      </c>
    </row>
    <row r="50" spans="1:6">
      <c r="A50" t="s">
        <v>310</v>
      </c>
      <c r="B50" t="s">
        <v>311</v>
      </c>
      <c r="C50">
        <v>78.900000000000006</v>
      </c>
      <c r="D50" t="s">
        <v>147</v>
      </c>
      <c r="E50" s="60">
        <f t="shared" si="4"/>
        <v>0.433</v>
      </c>
      <c r="F50" t="str">
        <f t="shared" si="5"/>
        <v>C</v>
      </c>
    </row>
    <row r="51" spans="1:6">
      <c r="A51" t="s">
        <v>314</v>
      </c>
      <c r="B51" t="s">
        <v>315</v>
      </c>
      <c r="C51">
        <v>76.2</v>
      </c>
      <c r="D51" t="s">
        <v>147</v>
      </c>
      <c r="E51" s="60">
        <f t="shared" si="4"/>
        <v>0.35299999999999998</v>
      </c>
      <c r="F51" t="str">
        <f t="shared" si="5"/>
        <v>C</v>
      </c>
    </row>
    <row r="52" spans="1:6">
      <c r="A52" t="s">
        <v>317</v>
      </c>
      <c r="B52" t="s">
        <v>4727</v>
      </c>
      <c r="C52">
        <v>78.599999999999994</v>
      </c>
      <c r="D52" t="s">
        <v>147</v>
      </c>
      <c r="E52" s="60">
        <f t="shared" si="4"/>
        <v>0.42199999999999999</v>
      </c>
      <c r="F52" t="str">
        <f t="shared" si="5"/>
        <v>C</v>
      </c>
    </row>
    <row r="53" spans="1:6">
      <c r="A53" t="s">
        <v>320</v>
      </c>
      <c r="B53" t="s">
        <v>4728</v>
      </c>
      <c r="C53">
        <v>85.2</v>
      </c>
      <c r="D53" t="s">
        <v>147</v>
      </c>
      <c r="E53" s="60">
        <f t="shared" si="4"/>
        <v>0.63200000000000001</v>
      </c>
      <c r="F53" t="str">
        <f t="shared" si="5"/>
        <v>B</v>
      </c>
    </row>
    <row r="54" spans="1:6">
      <c r="A54" t="s">
        <v>323</v>
      </c>
      <c r="B54" t="s">
        <v>4729</v>
      </c>
      <c r="C54">
        <v>87.5</v>
      </c>
      <c r="D54" t="s">
        <v>147</v>
      </c>
      <c r="E54" s="60">
        <f t="shared" si="4"/>
        <v>0.70699999999999996</v>
      </c>
      <c r="F54" t="str">
        <f t="shared" si="5"/>
        <v>B</v>
      </c>
    </row>
    <row r="55" spans="1:6">
      <c r="A55" t="s">
        <v>326</v>
      </c>
      <c r="B55" t="s">
        <v>4730</v>
      </c>
      <c r="C55">
        <v>62.5</v>
      </c>
      <c r="D55" t="s">
        <v>138</v>
      </c>
      <c r="E55" s="60">
        <f t="shared" si="4"/>
        <v>7.0999999999999994E-2</v>
      </c>
      <c r="F55" t="str">
        <f t="shared" si="5"/>
        <v>D</v>
      </c>
    </row>
    <row r="56" spans="1:6">
      <c r="A56" t="s">
        <v>329</v>
      </c>
      <c r="B56" t="s">
        <v>4731</v>
      </c>
      <c r="C56">
        <v>96.3</v>
      </c>
      <c r="D56" t="s">
        <v>147</v>
      </c>
      <c r="E56" s="60">
        <f t="shared" si="4"/>
        <v>0.89500000000000002</v>
      </c>
      <c r="F56" t="str">
        <f t="shared" si="5"/>
        <v>A</v>
      </c>
    </row>
    <row r="57" spans="1:6">
      <c r="A57" t="s">
        <v>332</v>
      </c>
      <c r="B57" t="s">
        <v>4732</v>
      </c>
      <c r="C57">
        <v>66</v>
      </c>
      <c r="D57" t="s">
        <v>138</v>
      </c>
      <c r="E57" s="60">
        <f t="shared" si="4"/>
        <v>0.115</v>
      </c>
      <c r="F57" t="str">
        <f t="shared" si="5"/>
        <v>D</v>
      </c>
    </row>
    <row r="58" spans="1:6">
      <c r="A58" t="s">
        <v>335</v>
      </c>
      <c r="B58" t="s">
        <v>4733</v>
      </c>
      <c r="C58">
        <v>68.7</v>
      </c>
      <c r="D58" t="s">
        <v>147</v>
      </c>
      <c r="E58" s="60">
        <f t="shared" si="4"/>
        <v>0.17</v>
      </c>
      <c r="F58" t="str">
        <f t="shared" si="5"/>
        <v>C</v>
      </c>
    </row>
    <row r="59" spans="1:6">
      <c r="A59" t="s">
        <v>338</v>
      </c>
      <c r="B59" t="s">
        <v>4734</v>
      </c>
      <c r="C59">
        <v>93.6</v>
      </c>
      <c r="D59" t="s">
        <v>147</v>
      </c>
      <c r="E59" s="60">
        <f t="shared" si="4"/>
        <v>0.84599999999999997</v>
      </c>
      <c r="F59" t="str">
        <f t="shared" si="5"/>
        <v>A</v>
      </c>
    </row>
    <row r="60" spans="1:6">
      <c r="A60" t="s">
        <v>341</v>
      </c>
      <c r="B60" t="s">
        <v>4735</v>
      </c>
      <c r="C60">
        <v>66.5</v>
      </c>
      <c r="D60" t="s">
        <v>138</v>
      </c>
      <c r="E60" s="60">
        <f t="shared" si="4"/>
        <v>0.127</v>
      </c>
      <c r="F60" t="str">
        <f t="shared" si="5"/>
        <v>D</v>
      </c>
    </row>
    <row r="61" spans="1:6">
      <c r="A61" t="s">
        <v>344</v>
      </c>
      <c r="B61" t="s">
        <v>4736</v>
      </c>
      <c r="C61">
        <v>90.7</v>
      </c>
      <c r="D61" t="s">
        <v>147</v>
      </c>
      <c r="E61" s="60">
        <f t="shared" si="4"/>
        <v>0.78500000000000003</v>
      </c>
      <c r="F61" t="str">
        <f t="shared" si="5"/>
        <v>A</v>
      </c>
    </row>
    <row r="62" spans="1:6">
      <c r="A62" t="s">
        <v>350</v>
      </c>
      <c r="B62" t="s">
        <v>351</v>
      </c>
      <c r="C62">
        <v>65.900000000000006</v>
      </c>
      <c r="D62" t="s">
        <v>138</v>
      </c>
      <c r="E62" s="60">
        <f t="shared" si="4"/>
        <v>0.113</v>
      </c>
      <c r="F62" t="str">
        <f t="shared" si="5"/>
        <v>D</v>
      </c>
    </row>
    <row r="63" spans="1:6">
      <c r="A63" t="s">
        <v>353</v>
      </c>
      <c r="B63" t="s">
        <v>4737</v>
      </c>
      <c r="C63">
        <v>71.599999999999994</v>
      </c>
      <c r="D63" t="s">
        <v>147</v>
      </c>
      <c r="E63" s="60">
        <f t="shared" si="4"/>
        <v>0.22900000000000001</v>
      </c>
      <c r="F63" t="str">
        <f t="shared" si="5"/>
        <v>C</v>
      </c>
    </row>
    <row r="64" spans="1:6">
      <c r="A64" t="s">
        <v>377</v>
      </c>
      <c r="B64" t="s">
        <v>4738</v>
      </c>
      <c r="C64">
        <v>85</v>
      </c>
      <c r="D64" t="s">
        <v>147</v>
      </c>
      <c r="E64" s="60">
        <f t="shared" si="4"/>
        <v>0.624</v>
      </c>
      <c r="F64" t="str">
        <f t="shared" si="5"/>
        <v>B</v>
      </c>
    </row>
    <row r="65" spans="1:6">
      <c r="A65" t="s">
        <v>383</v>
      </c>
      <c r="B65" t="s">
        <v>4739</v>
      </c>
      <c r="C65">
        <v>82.5</v>
      </c>
      <c r="D65" t="s">
        <v>147</v>
      </c>
      <c r="E65" s="60">
        <f t="shared" si="4"/>
        <v>0.54500000000000004</v>
      </c>
      <c r="F65" t="str">
        <f t="shared" si="5"/>
        <v>B</v>
      </c>
    </row>
    <row r="66" spans="1:6">
      <c r="A66" t="s">
        <v>396</v>
      </c>
      <c r="B66" t="s">
        <v>4740</v>
      </c>
      <c r="C66">
        <v>67.3</v>
      </c>
      <c r="D66" t="s">
        <v>138</v>
      </c>
      <c r="E66" s="60">
        <f t="shared" si="4"/>
        <v>0.14000000000000001</v>
      </c>
      <c r="F66" t="str">
        <f t="shared" si="5"/>
        <v>D</v>
      </c>
    </row>
    <row r="67" spans="1:6">
      <c r="A67" t="s">
        <v>400</v>
      </c>
      <c r="B67" t="s">
        <v>4741</v>
      </c>
      <c r="C67">
        <v>64.400000000000006</v>
      </c>
      <c r="D67" t="s">
        <v>138</v>
      </c>
      <c r="E67" s="60">
        <f t="shared" si="4"/>
        <v>9.1999999999999998E-2</v>
      </c>
      <c r="F67" t="str">
        <f t="shared" si="5"/>
        <v>D</v>
      </c>
    </row>
    <row r="68" spans="1:6">
      <c r="A68" t="s">
        <v>409</v>
      </c>
      <c r="B68" t="s">
        <v>4742</v>
      </c>
      <c r="C68">
        <v>78.599999999999994</v>
      </c>
      <c r="D68" t="s">
        <v>147</v>
      </c>
      <c r="E68" s="60">
        <f t="shared" si="4"/>
        <v>0.42199999999999999</v>
      </c>
      <c r="F68" t="str">
        <f t="shared" si="5"/>
        <v>C</v>
      </c>
    </row>
    <row r="69" spans="1:6">
      <c r="A69" t="s">
        <v>440</v>
      </c>
      <c r="B69" t="s">
        <v>4743</v>
      </c>
      <c r="C69">
        <v>78.8</v>
      </c>
      <c r="D69" t="s">
        <v>147</v>
      </c>
      <c r="E69" s="60">
        <f t="shared" si="4"/>
        <v>0.42899999999999999</v>
      </c>
      <c r="F69" t="str">
        <f t="shared" si="5"/>
        <v>C</v>
      </c>
    </row>
    <row r="70" spans="1:6">
      <c r="A70" t="s">
        <v>501</v>
      </c>
      <c r="B70" t="s">
        <v>4744</v>
      </c>
      <c r="C70">
        <v>62.8</v>
      </c>
      <c r="D70" t="s">
        <v>138</v>
      </c>
      <c r="E70" s="60">
        <f t="shared" si="4"/>
        <v>7.6999999999999999E-2</v>
      </c>
      <c r="F70" t="str">
        <f t="shared" si="5"/>
        <v>D</v>
      </c>
    </row>
    <row r="71" spans="1:6">
      <c r="A71" t="s">
        <v>508</v>
      </c>
      <c r="B71" t="s">
        <v>4745</v>
      </c>
      <c r="C71">
        <v>77.599999999999994</v>
      </c>
      <c r="D71" t="s">
        <v>147</v>
      </c>
      <c r="E71" s="60">
        <f t="shared" si="4"/>
        <v>0.39600000000000002</v>
      </c>
      <c r="F71" t="str">
        <f t="shared" si="5"/>
        <v>C</v>
      </c>
    </row>
    <row r="72" spans="1:6">
      <c r="A72" t="s">
        <v>511</v>
      </c>
      <c r="B72" t="s">
        <v>4746</v>
      </c>
      <c r="C72">
        <v>82.4</v>
      </c>
      <c r="D72" t="s">
        <v>147</v>
      </c>
      <c r="E72" s="60">
        <f t="shared" si="4"/>
        <v>0.54200000000000004</v>
      </c>
      <c r="F72" t="str">
        <f t="shared" si="5"/>
        <v>B</v>
      </c>
    </row>
    <row r="73" spans="1:6">
      <c r="A73" t="s">
        <v>515</v>
      </c>
      <c r="B73" t="s">
        <v>4747</v>
      </c>
    </row>
    <row r="74" spans="1:6">
      <c r="A74" t="s">
        <v>519</v>
      </c>
      <c r="B74" t="s">
        <v>4748</v>
      </c>
      <c r="C74">
        <v>87.2</v>
      </c>
      <c r="D74" t="s">
        <v>147</v>
      </c>
      <c r="E74" s="60">
        <f t="shared" ref="E74:E91" si="6">PERCENTRANK($C$3:$C$1060,C74)</f>
        <v>0.69399999999999995</v>
      </c>
      <c r="F74" t="str">
        <f t="shared" ref="F74:F91" si="7">(IF(E74&gt;0.75,"A",(IF(E74&gt;0.45,"B",(IF(E74&gt;0.15,"C",(IF(E74&gt;0.05,"D","F"))))))))</f>
        <v>B</v>
      </c>
    </row>
    <row r="75" spans="1:6">
      <c r="A75" t="s">
        <v>522</v>
      </c>
      <c r="B75" t="s">
        <v>4749</v>
      </c>
      <c r="C75">
        <v>70.400000000000006</v>
      </c>
      <c r="D75" t="s">
        <v>147</v>
      </c>
      <c r="E75" s="60">
        <f t="shared" si="6"/>
        <v>0.20499999999999999</v>
      </c>
      <c r="F75" t="str">
        <f t="shared" si="7"/>
        <v>C</v>
      </c>
    </row>
    <row r="76" spans="1:6">
      <c r="A76" t="s">
        <v>525</v>
      </c>
      <c r="B76" t="s">
        <v>4750</v>
      </c>
      <c r="C76">
        <v>87.4</v>
      </c>
      <c r="D76" t="s">
        <v>147</v>
      </c>
      <c r="E76" s="60">
        <f t="shared" si="6"/>
        <v>0.70499999999999996</v>
      </c>
      <c r="F76" t="str">
        <f t="shared" si="7"/>
        <v>B</v>
      </c>
    </row>
    <row r="77" spans="1:6">
      <c r="A77" t="s">
        <v>528</v>
      </c>
      <c r="B77" t="s">
        <v>4751</v>
      </c>
      <c r="C77">
        <v>75.599999999999994</v>
      </c>
      <c r="D77" t="s">
        <v>147</v>
      </c>
      <c r="E77" s="60">
        <f t="shared" si="6"/>
        <v>0.33400000000000002</v>
      </c>
      <c r="F77" t="str">
        <f t="shared" si="7"/>
        <v>C</v>
      </c>
    </row>
    <row r="78" spans="1:6">
      <c r="A78" t="s">
        <v>531</v>
      </c>
      <c r="B78" t="s">
        <v>4752</v>
      </c>
      <c r="C78">
        <v>71</v>
      </c>
      <c r="D78" t="s">
        <v>147</v>
      </c>
      <c r="E78" s="60">
        <f t="shared" si="6"/>
        <v>0.218</v>
      </c>
      <c r="F78" t="str">
        <f t="shared" si="7"/>
        <v>C</v>
      </c>
    </row>
    <row r="79" spans="1:6">
      <c r="A79" t="s">
        <v>534</v>
      </c>
      <c r="B79" t="s">
        <v>4753</v>
      </c>
      <c r="C79">
        <v>77.8</v>
      </c>
      <c r="D79" t="s">
        <v>147</v>
      </c>
      <c r="E79" s="60">
        <f t="shared" si="6"/>
        <v>0.40200000000000002</v>
      </c>
      <c r="F79" t="str">
        <f t="shared" si="7"/>
        <v>C</v>
      </c>
    </row>
    <row r="80" spans="1:6">
      <c r="A80" t="s">
        <v>537</v>
      </c>
      <c r="B80" t="s">
        <v>4754</v>
      </c>
      <c r="C80">
        <v>92.8</v>
      </c>
      <c r="D80" t="s">
        <v>147</v>
      </c>
      <c r="E80" s="60">
        <f t="shared" si="6"/>
        <v>0.83099999999999996</v>
      </c>
      <c r="F80" t="str">
        <f t="shared" si="7"/>
        <v>A</v>
      </c>
    </row>
    <row r="81" spans="1:6">
      <c r="A81" t="s">
        <v>540</v>
      </c>
      <c r="B81" t="s">
        <v>4755</v>
      </c>
      <c r="C81">
        <v>76.599999999999994</v>
      </c>
      <c r="D81" t="s">
        <v>147</v>
      </c>
      <c r="E81" s="60">
        <f t="shared" si="6"/>
        <v>0.36399999999999999</v>
      </c>
      <c r="F81" t="str">
        <f t="shared" si="7"/>
        <v>C</v>
      </c>
    </row>
    <row r="82" spans="1:6">
      <c r="A82" t="s">
        <v>543</v>
      </c>
      <c r="B82" t="s">
        <v>4756</v>
      </c>
      <c r="C82">
        <v>86</v>
      </c>
      <c r="D82" t="s">
        <v>147</v>
      </c>
      <c r="E82" s="60">
        <f t="shared" si="6"/>
        <v>0.66300000000000003</v>
      </c>
      <c r="F82" t="str">
        <f t="shared" si="7"/>
        <v>B</v>
      </c>
    </row>
    <row r="83" spans="1:6">
      <c r="A83" t="s">
        <v>546</v>
      </c>
      <c r="B83" t="s">
        <v>4757</v>
      </c>
      <c r="C83">
        <v>65.8</v>
      </c>
      <c r="D83" t="s">
        <v>138</v>
      </c>
      <c r="E83" s="60">
        <f t="shared" si="6"/>
        <v>0.111</v>
      </c>
      <c r="F83" t="str">
        <f t="shared" si="7"/>
        <v>D</v>
      </c>
    </row>
    <row r="84" spans="1:6">
      <c r="A84" t="s">
        <v>549</v>
      </c>
      <c r="B84" t="s">
        <v>4758</v>
      </c>
      <c r="C84">
        <v>105.1</v>
      </c>
      <c r="D84" t="s">
        <v>147</v>
      </c>
      <c r="E84" s="60">
        <f t="shared" si="6"/>
        <v>0.99199999999999999</v>
      </c>
      <c r="F84" t="str">
        <f t="shared" si="7"/>
        <v>A</v>
      </c>
    </row>
    <row r="85" spans="1:6">
      <c r="A85" t="s">
        <v>552</v>
      </c>
      <c r="B85" t="s">
        <v>4759</v>
      </c>
      <c r="C85">
        <v>80.8</v>
      </c>
      <c r="D85" t="s">
        <v>147</v>
      </c>
      <c r="E85" s="60">
        <f t="shared" si="6"/>
        <v>0.49099999999999999</v>
      </c>
      <c r="F85" t="str">
        <f t="shared" si="7"/>
        <v>B</v>
      </c>
    </row>
    <row r="86" spans="1:6">
      <c r="A86" t="s">
        <v>555</v>
      </c>
      <c r="B86" t="s">
        <v>4760</v>
      </c>
      <c r="C86">
        <v>87.9</v>
      </c>
      <c r="D86" t="s">
        <v>147</v>
      </c>
      <c r="E86" s="60">
        <f t="shared" si="6"/>
        <v>0.71699999999999997</v>
      </c>
      <c r="F86" t="str">
        <f t="shared" si="7"/>
        <v>B</v>
      </c>
    </row>
    <row r="87" spans="1:6">
      <c r="A87" t="s">
        <v>558</v>
      </c>
      <c r="B87" t="s">
        <v>4761</v>
      </c>
      <c r="C87">
        <v>80.900000000000006</v>
      </c>
      <c r="D87" t="s">
        <v>147</v>
      </c>
      <c r="E87" s="60">
        <f t="shared" si="6"/>
        <v>0.499</v>
      </c>
      <c r="F87" t="str">
        <f t="shared" si="7"/>
        <v>B</v>
      </c>
    </row>
    <row r="88" spans="1:6">
      <c r="A88" t="s">
        <v>561</v>
      </c>
      <c r="B88" t="s">
        <v>4762</v>
      </c>
      <c r="C88">
        <v>95.5</v>
      </c>
      <c r="D88" t="s">
        <v>147</v>
      </c>
      <c r="E88" s="60">
        <f t="shared" si="6"/>
        <v>0.88100000000000001</v>
      </c>
      <c r="F88" t="str">
        <f t="shared" si="7"/>
        <v>A</v>
      </c>
    </row>
    <row r="89" spans="1:6">
      <c r="A89" t="s">
        <v>565</v>
      </c>
      <c r="B89" t="s">
        <v>4763</v>
      </c>
      <c r="C89">
        <v>72.7</v>
      </c>
      <c r="D89" t="s">
        <v>147</v>
      </c>
      <c r="E89" s="60">
        <f t="shared" si="6"/>
        <v>0.25800000000000001</v>
      </c>
      <c r="F89" t="str">
        <f t="shared" si="7"/>
        <v>C</v>
      </c>
    </row>
    <row r="90" spans="1:6">
      <c r="A90" t="s">
        <v>568</v>
      </c>
      <c r="B90" t="s">
        <v>4764</v>
      </c>
      <c r="C90">
        <v>81.3</v>
      </c>
      <c r="D90" t="s">
        <v>147</v>
      </c>
      <c r="E90" s="60">
        <f t="shared" si="6"/>
        <v>0.51200000000000001</v>
      </c>
      <c r="F90" t="str">
        <f t="shared" si="7"/>
        <v>B</v>
      </c>
    </row>
    <row r="91" spans="1:6">
      <c r="A91" t="s">
        <v>571</v>
      </c>
      <c r="B91" t="s">
        <v>4765</v>
      </c>
      <c r="C91">
        <v>88.7</v>
      </c>
      <c r="D91" t="s">
        <v>147</v>
      </c>
      <c r="E91" s="60">
        <f t="shared" si="6"/>
        <v>0.73499999999999999</v>
      </c>
      <c r="F91" t="str">
        <f t="shared" si="7"/>
        <v>B</v>
      </c>
    </row>
    <row r="92" spans="1:6">
      <c r="A92" t="s">
        <v>574</v>
      </c>
      <c r="B92" t="s">
        <v>4766</v>
      </c>
    </row>
    <row r="93" spans="1:6">
      <c r="A93" t="s">
        <v>578</v>
      </c>
      <c r="B93" t="s">
        <v>4767</v>
      </c>
      <c r="C93">
        <v>106</v>
      </c>
      <c r="D93" t="s">
        <v>147</v>
      </c>
      <c r="E93" s="60">
        <f t="shared" ref="E93:E112" si="8">PERCENTRANK($C$3:$C$1060,C93)</f>
        <v>0.997</v>
      </c>
      <c r="F93" t="str">
        <f t="shared" ref="F93:F112" si="9">(IF(E93&gt;0.75,"A",(IF(E93&gt;0.45,"B",(IF(E93&gt;0.15,"C",(IF(E93&gt;0.05,"D","F"))))))))</f>
        <v>A</v>
      </c>
    </row>
    <row r="94" spans="1:6">
      <c r="A94" t="s">
        <v>581</v>
      </c>
      <c r="B94" t="s">
        <v>4768</v>
      </c>
      <c r="C94">
        <v>102.4</v>
      </c>
      <c r="D94" t="s">
        <v>147</v>
      </c>
      <c r="E94" s="60">
        <f t="shared" si="8"/>
        <v>0.97599999999999998</v>
      </c>
      <c r="F94" t="str">
        <f t="shared" si="9"/>
        <v>A</v>
      </c>
    </row>
    <row r="95" spans="1:6">
      <c r="A95" t="s">
        <v>584</v>
      </c>
      <c r="B95" t="s">
        <v>4769</v>
      </c>
      <c r="C95">
        <v>93.1</v>
      </c>
      <c r="D95" t="s">
        <v>147</v>
      </c>
      <c r="E95" s="60">
        <f t="shared" si="8"/>
        <v>0.83699999999999997</v>
      </c>
      <c r="F95" t="str">
        <f t="shared" si="9"/>
        <v>A</v>
      </c>
    </row>
    <row r="96" spans="1:6">
      <c r="A96" t="s">
        <v>587</v>
      </c>
      <c r="B96" t="s">
        <v>4770</v>
      </c>
      <c r="C96">
        <v>100.6</v>
      </c>
      <c r="D96" t="s">
        <v>147</v>
      </c>
      <c r="E96" s="60">
        <f t="shared" si="8"/>
        <v>0.96</v>
      </c>
      <c r="F96" t="str">
        <f t="shared" si="9"/>
        <v>A</v>
      </c>
    </row>
    <row r="97" spans="1:6">
      <c r="A97" t="s">
        <v>599</v>
      </c>
      <c r="B97" t="s">
        <v>4771</v>
      </c>
      <c r="C97">
        <v>67</v>
      </c>
      <c r="D97" t="s">
        <v>138</v>
      </c>
      <c r="E97" s="60">
        <f t="shared" si="8"/>
        <v>0.13400000000000001</v>
      </c>
      <c r="F97" t="str">
        <f t="shared" si="9"/>
        <v>D</v>
      </c>
    </row>
    <row r="98" spans="1:6">
      <c r="A98" t="s">
        <v>603</v>
      </c>
      <c r="B98" t="s">
        <v>4772</v>
      </c>
      <c r="C98">
        <v>86.6</v>
      </c>
      <c r="D98" t="s">
        <v>147</v>
      </c>
      <c r="E98" s="60">
        <f t="shared" si="8"/>
        <v>0.68200000000000005</v>
      </c>
      <c r="F98" t="str">
        <f t="shared" si="9"/>
        <v>B</v>
      </c>
    </row>
    <row r="99" spans="1:6">
      <c r="A99" t="s">
        <v>606</v>
      </c>
      <c r="B99" t="s">
        <v>4773</v>
      </c>
      <c r="C99">
        <v>72.3</v>
      </c>
      <c r="D99" t="s">
        <v>147</v>
      </c>
      <c r="E99" s="60">
        <f t="shared" si="8"/>
        <v>0.245</v>
      </c>
      <c r="F99" t="str">
        <f t="shared" si="9"/>
        <v>C</v>
      </c>
    </row>
    <row r="100" spans="1:6">
      <c r="A100" t="s">
        <v>628</v>
      </c>
      <c r="B100" t="s">
        <v>4774</v>
      </c>
      <c r="C100">
        <v>70.5</v>
      </c>
      <c r="D100" t="s">
        <v>147</v>
      </c>
      <c r="E100" s="60">
        <f t="shared" si="8"/>
        <v>0.20899999999999999</v>
      </c>
      <c r="F100" t="str">
        <f t="shared" si="9"/>
        <v>C</v>
      </c>
    </row>
    <row r="101" spans="1:6">
      <c r="A101" t="s">
        <v>631</v>
      </c>
      <c r="B101" t="s">
        <v>4775</v>
      </c>
      <c r="C101">
        <v>95.9</v>
      </c>
      <c r="D101" t="s">
        <v>147</v>
      </c>
      <c r="E101" s="60">
        <f t="shared" si="8"/>
        <v>0.88800000000000001</v>
      </c>
      <c r="F101" t="str">
        <f t="shared" si="9"/>
        <v>A</v>
      </c>
    </row>
    <row r="102" spans="1:6">
      <c r="A102" t="s">
        <v>634</v>
      </c>
      <c r="B102" t="s">
        <v>4776</v>
      </c>
      <c r="C102">
        <v>89.8</v>
      </c>
      <c r="D102" t="s">
        <v>147</v>
      </c>
      <c r="E102" s="60">
        <f t="shared" si="8"/>
        <v>0.75800000000000001</v>
      </c>
      <c r="F102" t="str">
        <f t="shared" si="9"/>
        <v>A</v>
      </c>
    </row>
    <row r="103" spans="1:6">
      <c r="A103" t="s">
        <v>638</v>
      </c>
      <c r="B103" t="s">
        <v>4777</v>
      </c>
      <c r="C103">
        <v>77.3</v>
      </c>
      <c r="D103" t="s">
        <v>147</v>
      </c>
      <c r="E103" s="60">
        <f t="shared" si="8"/>
        <v>0.38900000000000001</v>
      </c>
      <c r="F103" t="str">
        <f t="shared" si="9"/>
        <v>C</v>
      </c>
    </row>
    <row r="104" spans="1:6">
      <c r="A104" t="s">
        <v>641</v>
      </c>
      <c r="B104" t="s">
        <v>4778</v>
      </c>
      <c r="C104">
        <v>93.3</v>
      </c>
      <c r="D104" t="s">
        <v>147</v>
      </c>
      <c r="E104" s="60">
        <f t="shared" si="8"/>
        <v>0.84</v>
      </c>
      <c r="F104" t="str">
        <f t="shared" si="9"/>
        <v>A</v>
      </c>
    </row>
    <row r="105" spans="1:6">
      <c r="A105" t="s">
        <v>644</v>
      </c>
      <c r="B105" t="s">
        <v>4779</v>
      </c>
      <c r="C105">
        <v>71.5</v>
      </c>
      <c r="D105" t="s">
        <v>147</v>
      </c>
      <c r="E105" s="60">
        <f t="shared" si="8"/>
        <v>0.22600000000000001</v>
      </c>
      <c r="F105" t="str">
        <f t="shared" si="9"/>
        <v>C</v>
      </c>
    </row>
    <row r="106" spans="1:6">
      <c r="A106" t="s">
        <v>647</v>
      </c>
      <c r="B106" t="s">
        <v>4780</v>
      </c>
      <c r="C106">
        <v>94.1</v>
      </c>
      <c r="D106" t="s">
        <v>147</v>
      </c>
      <c r="E106" s="60">
        <f t="shared" si="8"/>
        <v>0.85599999999999998</v>
      </c>
      <c r="F106" t="str">
        <f t="shared" si="9"/>
        <v>A</v>
      </c>
    </row>
    <row r="107" spans="1:6">
      <c r="A107" t="s">
        <v>650</v>
      </c>
      <c r="B107" t="s">
        <v>4781</v>
      </c>
      <c r="C107">
        <v>67.5</v>
      </c>
      <c r="D107" t="s">
        <v>138</v>
      </c>
      <c r="E107" s="60">
        <f t="shared" si="8"/>
        <v>0.14299999999999999</v>
      </c>
      <c r="F107" t="str">
        <f t="shared" si="9"/>
        <v>D</v>
      </c>
    </row>
    <row r="108" spans="1:6">
      <c r="A108" t="s">
        <v>653</v>
      </c>
      <c r="B108" t="s">
        <v>4782</v>
      </c>
      <c r="C108">
        <v>86.5</v>
      </c>
      <c r="D108" t="s">
        <v>147</v>
      </c>
      <c r="E108" s="60">
        <f t="shared" si="8"/>
        <v>0.67800000000000005</v>
      </c>
      <c r="F108" t="str">
        <f t="shared" si="9"/>
        <v>B</v>
      </c>
    </row>
    <row r="109" spans="1:6">
      <c r="A109" t="s">
        <v>656</v>
      </c>
      <c r="B109" t="s">
        <v>4783</v>
      </c>
      <c r="C109">
        <v>97.8</v>
      </c>
      <c r="D109" t="s">
        <v>147</v>
      </c>
      <c r="E109" s="60">
        <f t="shared" si="8"/>
        <v>0.92</v>
      </c>
      <c r="F109" t="str">
        <f t="shared" si="9"/>
        <v>A</v>
      </c>
    </row>
    <row r="110" spans="1:6">
      <c r="A110" t="s">
        <v>659</v>
      </c>
      <c r="B110" t="s">
        <v>660</v>
      </c>
      <c r="C110">
        <v>105.8</v>
      </c>
      <c r="D110" t="s">
        <v>147</v>
      </c>
      <c r="E110" s="60">
        <f t="shared" si="8"/>
        <v>0.996</v>
      </c>
      <c r="F110" t="str">
        <f t="shared" si="9"/>
        <v>A</v>
      </c>
    </row>
    <row r="111" spans="1:6">
      <c r="A111" t="s">
        <v>662</v>
      </c>
      <c r="B111" t="s">
        <v>4784</v>
      </c>
      <c r="C111">
        <v>101.6</v>
      </c>
      <c r="D111" t="s">
        <v>147</v>
      </c>
      <c r="E111" s="60">
        <f t="shared" si="8"/>
        <v>0.96899999999999997</v>
      </c>
      <c r="F111" t="str">
        <f t="shared" si="9"/>
        <v>A</v>
      </c>
    </row>
    <row r="112" spans="1:6">
      <c r="A112" t="s">
        <v>665</v>
      </c>
      <c r="B112" t="s">
        <v>4785</v>
      </c>
      <c r="C112">
        <v>78.8</v>
      </c>
      <c r="D112" t="s">
        <v>147</v>
      </c>
      <c r="E112" s="60">
        <f t="shared" si="8"/>
        <v>0.42899999999999999</v>
      </c>
      <c r="F112" t="str">
        <f t="shared" si="9"/>
        <v>C</v>
      </c>
    </row>
    <row r="113" spans="1:6">
      <c r="A113" t="s">
        <v>668</v>
      </c>
      <c r="B113" t="s">
        <v>4786</v>
      </c>
    </row>
    <row r="114" spans="1:6">
      <c r="A114" t="s">
        <v>672</v>
      </c>
      <c r="B114" t="s">
        <v>4787</v>
      </c>
      <c r="C114">
        <v>57.9</v>
      </c>
      <c r="D114" s="44" t="s">
        <v>138</v>
      </c>
      <c r="E114" s="59">
        <f>PERCENTRANK($C$3:$C$1060,C114)</f>
        <v>3.5999999999999997E-2</v>
      </c>
      <c r="F114" s="44" t="str">
        <f>(IF(E114&gt;0.75,"A",(IF(E114&gt;0.45,"B",(IF(E114&gt;0.15,"C",(IF(E114&gt;0.05,"D","F"))))))))</f>
        <v>F</v>
      </c>
    </row>
    <row r="115" spans="1:6">
      <c r="A115" t="s">
        <v>675</v>
      </c>
      <c r="B115" t="s">
        <v>4788</v>
      </c>
      <c r="C115">
        <v>105.5</v>
      </c>
      <c r="D115" t="s">
        <v>147</v>
      </c>
      <c r="E115" s="60">
        <f>PERCENTRANK($C$3:$C$1060,C115)</f>
        <v>0.995</v>
      </c>
      <c r="F115" t="str">
        <f>(IF(E115&gt;0.75,"A",(IF(E115&gt;0.45,"B",(IF(E115&gt;0.15,"C",(IF(E115&gt;0.05,"D","F"))))))))</f>
        <v>A</v>
      </c>
    </row>
    <row r="116" spans="1:6">
      <c r="A116" t="s">
        <v>678</v>
      </c>
      <c r="B116" t="s">
        <v>4789</v>
      </c>
    </row>
    <row r="117" spans="1:6">
      <c r="A117" t="s">
        <v>681</v>
      </c>
      <c r="B117" t="s">
        <v>4790</v>
      </c>
      <c r="C117">
        <v>68.7</v>
      </c>
      <c r="D117" t="s">
        <v>147</v>
      </c>
      <c r="E117" s="60">
        <f t="shared" ref="E117:E122" si="10">PERCENTRANK($C$3:$C$1060,C117)</f>
        <v>0.17</v>
      </c>
      <c r="F117" t="str">
        <f t="shared" ref="F117:F122" si="11">(IF(E117&gt;0.75,"A",(IF(E117&gt;0.45,"B",(IF(E117&gt;0.15,"C",(IF(E117&gt;0.05,"D","F"))))))))</f>
        <v>C</v>
      </c>
    </row>
    <row r="118" spans="1:6">
      <c r="A118" t="s">
        <v>684</v>
      </c>
      <c r="B118" t="s">
        <v>4791</v>
      </c>
      <c r="C118">
        <v>89.9</v>
      </c>
      <c r="D118" t="s">
        <v>147</v>
      </c>
      <c r="E118" s="60">
        <f t="shared" si="10"/>
        <v>0.76</v>
      </c>
      <c r="F118" t="str">
        <f t="shared" si="11"/>
        <v>A</v>
      </c>
    </row>
    <row r="119" spans="1:6">
      <c r="A119" t="s">
        <v>687</v>
      </c>
      <c r="B119" t="s">
        <v>4792</v>
      </c>
      <c r="C119">
        <v>101.4</v>
      </c>
      <c r="D119" t="s">
        <v>147</v>
      </c>
      <c r="E119" s="60">
        <f t="shared" si="10"/>
        <v>0.96799999999999997</v>
      </c>
      <c r="F119" t="str">
        <f t="shared" si="11"/>
        <v>A</v>
      </c>
    </row>
    <row r="120" spans="1:6">
      <c r="A120" t="s">
        <v>690</v>
      </c>
      <c r="B120" t="s">
        <v>4793</v>
      </c>
      <c r="C120">
        <v>94</v>
      </c>
      <c r="D120" t="s">
        <v>147</v>
      </c>
      <c r="E120" s="60">
        <f t="shared" si="10"/>
        <v>0.85299999999999998</v>
      </c>
      <c r="F120" t="str">
        <f t="shared" si="11"/>
        <v>A</v>
      </c>
    </row>
    <row r="121" spans="1:6">
      <c r="A121" t="s">
        <v>693</v>
      </c>
      <c r="B121" t="s">
        <v>4794</v>
      </c>
      <c r="C121">
        <v>96.8</v>
      </c>
      <c r="D121" t="s">
        <v>147</v>
      </c>
      <c r="E121" s="60">
        <f t="shared" si="10"/>
        <v>0.90500000000000003</v>
      </c>
      <c r="F121" t="str">
        <f t="shared" si="11"/>
        <v>A</v>
      </c>
    </row>
    <row r="122" spans="1:6">
      <c r="A122" t="s">
        <v>696</v>
      </c>
      <c r="B122" t="s">
        <v>4795</v>
      </c>
      <c r="C122">
        <v>66.099999999999994</v>
      </c>
      <c r="D122" t="s">
        <v>138</v>
      </c>
      <c r="E122" s="60">
        <f t="shared" si="10"/>
        <v>0.11899999999999999</v>
      </c>
      <c r="F122" t="str">
        <f t="shared" si="11"/>
        <v>D</v>
      </c>
    </row>
    <row r="123" spans="1:6">
      <c r="A123" t="s">
        <v>700</v>
      </c>
      <c r="B123" t="s">
        <v>701</v>
      </c>
    </row>
    <row r="124" spans="1:6">
      <c r="A124" t="s">
        <v>703</v>
      </c>
      <c r="B124" t="s">
        <v>4796</v>
      </c>
    </row>
    <row r="125" spans="1:6">
      <c r="A125" t="s">
        <v>706</v>
      </c>
      <c r="B125" t="s">
        <v>4797</v>
      </c>
    </row>
    <row r="126" spans="1:6">
      <c r="A126" t="s">
        <v>709</v>
      </c>
      <c r="B126" t="s">
        <v>4798</v>
      </c>
    </row>
    <row r="127" spans="1:6">
      <c r="A127" t="s">
        <v>722</v>
      </c>
      <c r="B127" t="s">
        <v>4799</v>
      </c>
      <c r="C127">
        <v>79.900000000000006</v>
      </c>
      <c r="D127" t="s">
        <v>147</v>
      </c>
      <c r="E127" s="60">
        <f>PERCENTRANK($C$3:$C$1060,C127)</f>
        <v>0.46300000000000002</v>
      </c>
      <c r="F127" t="str">
        <f>(IF(E127&gt;0.75,"A",(IF(E127&gt;0.45,"B",(IF(E127&gt;0.15,"C",(IF(E127&gt;0.05,"D","F"))))))))</f>
        <v>B</v>
      </c>
    </row>
    <row r="128" spans="1:6">
      <c r="A128" t="s">
        <v>728</v>
      </c>
      <c r="B128" t="s">
        <v>4800</v>
      </c>
      <c r="C128">
        <v>58.3</v>
      </c>
      <c r="D128" s="44" t="s">
        <v>138</v>
      </c>
      <c r="E128" s="59">
        <f>PERCENTRANK($C$3:$C$1060,C128)</f>
        <v>3.7999999999999999E-2</v>
      </c>
      <c r="F128" s="44" t="str">
        <f>(IF(E128&gt;0.75,"A",(IF(E128&gt;0.45,"B",(IF(E128&gt;0.15,"C",(IF(E128&gt;0.05,"D","F"))))))))</f>
        <v>F</v>
      </c>
    </row>
    <row r="129" spans="1:6">
      <c r="A129" t="s">
        <v>732</v>
      </c>
      <c r="B129" t="s">
        <v>4801</v>
      </c>
    </row>
    <row r="130" spans="1:6">
      <c r="A130" t="s">
        <v>741</v>
      </c>
      <c r="B130" t="s">
        <v>4802</v>
      </c>
      <c r="C130">
        <v>80</v>
      </c>
      <c r="D130" t="s">
        <v>147</v>
      </c>
      <c r="E130" s="60">
        <f t="shared" ref="E130:E140" si="12">PERCENTRANK($C$3:$C$1060,C130)</f>
        <v>0.47199999999999998</v>
      </c>
      <c r="F130" t="str">
        <f t="shared" ref="F130:F140" si="13">(IF(E130&gt;0.75,"A",(IF(E130&gt;0.45,"B",(IF(E130&gt;0.15,"C",(IF(E130&gt;0.05,"D","F"))))))))</f>
        <v>B</v>
      </c>
    </row>
    <row r="131" spans="1:6">
      <c r="A131" t="s">
        <v>744</v>
      </c>
      <c r="B131" t="s">
        <v>4803</v>
      </c>
      <c r="C131">
        <v>76.900000000000006</v>
      </c>
      <c r="D131" t="s">
        <v>147</v>
      </c>
      <c r="E131" s="60">
        <f t="shared" si="12"/>
        <v>0.371</v>
      </c>
      <c r="F131" t="str">
        <f t="shared" si="13"/>
        <v>C</v>
      </c>
    </row>
    <row r="132" spans="1:6">
      <c r="A132" t="s">
        <v>747</v>
      </c>
      <c r="B132" t="s">
        <v>4804</v>
      </c>
      <c r="C132">
        <v>81.599999999999994</v>
      </c>
      <c r="D132" t="s">
        <v>147</v>
      </c>
      <c r="E132" s="60">
        <f t="shared" si="12"/>
        <v>0.52100000000000002</v>
      </c>
      <c r="F132" t="str">
        <f t="shared" si="13"/>
        <v>B</v>
      </c>
    </row>
    <row r="133" spans="1:6">
      <c r="A133" t="s">
        <v>751</v>
      </c>
      <c r="B133" t="s">
        <v>4805</v>
      </c>
      <c r="C133">
        <v>79.7</v>
      </c>
      <c r="D133" t="s">
        <v>147</v>
      </c>
      <c r="E133" s="60">
        <f t="shared" si="12"/>
        <v>0.45500000000000002</v>
      </c>
      <c r="F133" t="str">
        <f t="shared" si="13"/>
        <v>B</v>
      </c>
    </row>
    <row r="134" spans="1:6">
      <c r="A134" t="s">
        <v>754</v>
      </c>
      <c r="B134" t="s">
        <v>4806</v>
      </c>
      <c r="C134">
        <v>65.2</v>
      </c>
      <c r="D134" t="s">
        <v>138</v>
      </c>
      <c r="E134" s="60">
        <f t="shared" si="12"/>
        <v>0.1</v>
      </c>
      <c r="F134" t="str">
        <f t="shared" si="13"/>
        <v>D</v>
      </c>
    </row>
    <row r="135" spans="1:6">
      <c r="A135" t="s">
        <v>757</v>
      </c>
      <c r="B135" t="s">
        <v>4807</v>
      </c>
      <c r="C135">
        <v>83</v>
      </c>
      <c r="D135" t="s">
        <v>147</v>
      </c>
      <c r="E135" s="60">
        <f t="shared" si="12"/>
        <v>0.55600000000000005</v>
      </c>
      <c r="F135" t="str">
        <f t="shared" si="13"/>
        <v>B</v>
      </c>
    </row>
    <row r="136" spans="1:6">
      <c r="A136" t="s">
        <v>760</v>
      </c>
      <c r="B136" t="s">
        <v>4808</v>
      </c>
      <c r="C136">
        <v>84</v>
      </c>
      <c r="D136" t="s">
        <v>147</v>
      </c>
      <c r="E136" s="60">
        <f t="shared" si="12"/>
        <v>0.59499999999999997</v>
      </c>
      <c r="F136" t="str">
        <f t="shared" si="13"/>
        <v>B</v>
      </c>
    </row>
    <row r="137" spans="1:6">
      <c r="A137" t="s">
        <v>763</v>
      </c>
      <c r="B137" t="s">
        <v>4809</v>
      </c>
      <c r="C137">
        <v>73.2</v>
      </c>
      <c r="D137" t="s">
        <v>147</v>
      </c>
      <c r="E137" s="60">
        <f t="shared" si="12"/>
        <v>0.27400000000000002</v>
      </c>
      <c r="F137" t="str">
        <f t="shared" si="13"/>
        <v>C</v>
      </c>
    </row>
    <row r="138" spans="1:6">
      <c r="A138" t="s">
        <v>766</v>
      </c>
      <c r="B138" t="s">
        <v>4810</v>
      </c>
      <c r="C138">
        <v>82.5</v>
      </c>
      <c r="D138" t="s">
        <v>147</v>
      </c>
      <c r="E138" s="60">
        <f t="shared" si="12"/>
        <v>0.54500000000000004</v>
      </c>
      <c r="F138" t="str">
        <f t="shared" si="13"/>
        <v>B</v>
      </c>
    </row>
    <row r="139" spans="1:6">
      <c r="A139" t="s">
        <v>769</v>
      </c>
      <c r="B139" t="s">
        <v>4811</v>
      </c>
      <c r="C139">
        <v>93.2</v>
      </c>
      <c r="D139" t="s">
        <v>147</v>
      </c>
      <c r="E139" s="60">
        <f t="shared" si="12"/>
        <v>0.83799999999999997</v>
      </c>
      <c r="F139" t="str">
        <f t="shared" si="13"/>
        <v>A</v>
      </c>
    </row>
    <row r="140" spans="1:6">
      <c r="A140" t="s">
        <v>772</v>
      </c>
      <c r="B140" t="s">
        <v>4812</v>
      </c>
      <c r="C140">
        <v>90.2</v>
      </c>
      <c r="D140" t="s">
        <v>147</v>
      </c>
      <c r="E140" s="60">
        <f t="shared" si="12"/>
        <v>0.77100000000000002</v>
      </c>
      <c r="F140" t="str">
        <f t="shared" si="13"/>
        <v>A</v>
      </c>
    </row>
    <row r="141" spans="1:6">
      <c r="A141" t="s">
        <v>775</v>
      </c>
      <c r="B141" t="s">
        <v>4813</v>
      </c>
    </row>
    <row r="142" spans="1:6">
      <c r="A142" t="s">
        <v>779</v>
      </c>
      <c r="B142" t="s">
        <v>4814</v>
      </c>
      <c r="C142">
        <v>45.6</v>
      </c>
      <c r="D142" t="s">
        <v>139</v>
      </c>
      <c r="E142" s="60">
        <f t="shared" ref="E142:E182" si="14">PERCENTRANK($C$3:$C$1060,C142)</f>
        <v>6.0000000000000001E-3</v>
      </c>
      <c r="F142" t="str">
        <f t="shared" ref="F142:F182" si="15">(IF(E142&gt;0.75,"A",(IF(E142&gt;0.45,"B",(IF(E142&gt;0.15,"C",(IF(E142&gt;0.05,"D","F"))))))))</f>
        <v>F</v>
      </c>
    </row>
    <row r="143" spans="1:6">
      <c r="A143" t="s">
        <v>783</v>
      </c>
      <c r="B143" t="s">
        <v>4815</v>
      </c>
      <c r="C143">
        <v>72.3</v>
      </c>
      <c r="D143" t="s">
        <v>147</v>
      </c>
      <c r="E143" s="60">
        <f t="shared" si="14"/>
        <v>0.245</v>
      </c>
      <c r="F143" t="str">
        <f t="shared" si="15"/>
        <v>C</v>
      </c>
    </row>
    <row r="144" spans="1:6">
      <c r="A144" t="s">
        <v>786</v>
      </c>
      <c r="B144" t="s">
        <v>4816</v>
      </c>
      <c r="C144">
        <v>66.2</v>
      </c>
      <c r="D144" t="s">
        <v>138</v>
      </c>
      <c r="E144" s="60">
        <f t="shared" si="14"/>
        <v>0.121</v>
      </c>
      <c r="F144" t="str">
        <f t="shared" si="15"/>
        <v>D</v>
      </c>
    </row>
    <row r="145" spans="1:6">
      <c r="A145" t="s">
        <v>789</v>
      </c>
      <c r="B145" t="s">
        <v>4817</v>
      </c>
      <c r="C145">
        <v>91.6</v>
      </c>
      <c r="D145" t="s">
        <v>147</v>
      </c>
      <c r="E145" s="60">
        <f t="shared" si="14"/>
        <v>0.80900000000000005</v>
      </c>
      <c r="F145" t="str">
        <f t="shared" si="15"/>
        <v>A</v>
      </c>
    </row>
    <row r="146" spans="1:6">
      <c r="A146" t="s">
        <v>792</v>
      </c>
      <c r="B146" t="s">
        <v>4818</v>
      </c>
      <c r="C146">
        <v>71</v>
      </c>
      <c r="D146" t="s">
        <v>147</v>
      </c>
      <c r="E146" s="60">
        <f t="shared" si="14"/>
        <v>0.218</v>
      </c>
      <c r="F146" t="str">
        <f t="shared" si="15"/>
        <v>C</v>
      </c>
    </row>
    <row r="147" spans="1:6">
      <c r="A147" t="s">
        <v>795</v>
      </c>
      <c r="B147" t="s">
        <v>4819</v>
      </c>
      <c r="C147">
        <v>94.3</v>
      </c>
      <c r="D147" t="s">
        <v>147</v>
      </c>
      <c r="E147" s="60">
        <f t="shared" si="14"/>
        <v>0.86</v>
      </c>
      <c r="F147" t="str">
        <f t="shared" si="15"/>
        <v>A</v>
      </c>
    </row>
    <row r="148" spans="1:6">
      <c r="A148" t="s">
        <v>798</v>
      </c>
      <c r="B148" t="s">
        <v>799</v>
      </c>
      <c r="C148">
        <v>68.7</v>
      </c>
      <c r="D148" t="s">
        <v>147</v>
      </c>
      <c r="E148" s="60">
        <f t="shared" si="14"/>
        <v>0.17</v>
      </c>
      <c r="F148" t="str">
        <f t="shared" si="15"/>
        <v>C</v>
      </c>
    </row>
    <row r="149" spans="1:6">
      <c r="A149" t="s">
        <v>804</v>
      </c>
      <c r="B149" s="43" t="s">
        <v>4820</v>
      </c>
      <c r="C149">
        <v>37.799999999999997</v>
      </c>
      <c r="D149" t="s">
        <v>140</v>
      </c>
      <c r="E149" s="60">
        <f t="shared" si="14"/>
        <v>1E-3</v>
      </c>
      <c r="F149" t="str">
        <f t="shared" si="15"/>
        <v>F</v>
      </c>
    </row>
    <row r="150" spans="1:6">
      <c r="A150" t="s">
        <v>807</v>
      </c>
      <c r="B150" t="s">
        <v>4821</v>
      </c>
      <c r="C150">
        <v>58.4</v>
      </c>
      <c r="D150" s="44" t="s">
        <v>138</v>
      </c>
      <c r="E150" s="59">
        <f t="shared" si="14"/>
        <v>3.9E-2</v>
      </c>
      <c r="F150" s="44" t="str">
        <f t="shared" si="15"/>
        <v>F</v>
      </c>
    </row>
    <row r="151" spans="1:6">
      <c r="A151" t="s">
        <v>810</v>
      </c>
      <c r="B151" s="43" t="s">
        <v>4663</v>
      </c>
      <c r="C151">
        <v>35.700000000000003</v>
      </c>
      <c r="D151" t="s">
        <v>140</v>
      </c>
      <c r="E151" s="60">
        <f t="shared" si="14"/>
        <v>0</v>
      </c>
      <c r="F151" t="str">
        <f t="shared" si="15"/>
        <v>F</v>
      </c>
    </row>
    <row r="152" spans="1:6">
      <c r="A152" t="s">
        <v>814</v>
      </c>
      <c r="B152" t="s">
        <v>4822</v>
      </c>
      <c r="C152">
        <v>96.4</v>
      </c>
      <c r="D152" t="s">
        <v>147</v>
      </c>
      <c r="E152" s="60">
        <f t="shared" si="14"/>
        <v>0.89800000000000002</v>
      </c>
      <c r="F152" t="str">
        <f t="shared" si="15"/>
        <v>A</v>
      </c>
    </row>
    <row r="153" spans="1:6">
      <c r="A153" t="s">
        <v>817</v>
      </c>
      <c r="B153" t="s">
        <v>4823</v>
      </c>
      <c r="C153">
        <v>52.9</v>
      </c>
      <c r="D153" t="s">
        <v>139</v>
      </c>
      <c r="E153" s="60">
        <f t="shared" si="14"/>
        <v>1.7999999999999999E-2</v>
      </c>
      <c r="F153" t="str">
        <f t="shared" si="15"/>
        <v>F</v>
      </c>
    </row>
    <row r="154" spans="1:6">
      <c r="A154" t="s">
        <v>824</v>
      </c>
      <c r="B154" t="s">
        <v>4824</v>
      </c>
      <c r="C154">
        <v>84.9</v>
      </c>
      <c r="D154" t="s">
        <v>147</v>
      </c>
      <c r="E154" s="60">
        <f t="shared" si="14"/>
        <v>0.61899999999999999</v>
      </c>
      <c r="F154" t="str">
        <f t="shared" si="15"/>
        <v>B</v>
      </c>
    </row>
    <row r="155" spans="1:6">
      <c r="A155" t="s">
        <v>827</v>
      </c>
      <c r="B155" t="s">
        <v>4825</v>
      </c>
      <c r="C155">
        <v>72.8</v>
      </c>
      <c r="D155" t="s">
        <v>147</v>
      </c>
      <c r="E155" s="60">
        <f t="shared" si="14"/>
        <v>0.26100000000000001</v>
      </c>
      <c r="F155" t="str">
        <f t="shared" si="15"/>
        <v>C</v>
      </c>
    </row>
    <row r="156" spans="1:6">
      <c r="A156" t="s">
        <v>830</v>
      </c>
      <c r="B156" t="s">
        <v>4826</v>
      </c>
      <c r="C156">
        <v>57.8</v>
      </c>
      <c r="D156" s="44" t="s">
        <v>138</v>
      </c>
      <c r="E156" s="59">
        <f t="shared" si="14"/>
        <v>3.4000000000000002E-2</v>
      </c>
      <c r="F156" s="44" t="str">
        <f t="shared" si="15"/>
        <v>F</v>
      </c>
    </row>
    <row r="157" spans="1:6">
      <c r="A157" t="s">
        <v>839</v>
      </c>
      <c r="B157" t="s">
        <v>4827</v>
      </c>
      <c r="C157">
        <v>94.8</v>
      </c>
      <c r="D157" t="s">
        <v>147</v>
      </c>
      <c r="E157" s="60">
        <f t="shared" si="14"/>
        <v>0.86599999999999999</v>
      </c>
      <c r="F157" t="str">
        <f t="shared" si="15"/>
        <v>A</v>
      </c>
    </row>
    <row r="158" spans="1:6">
      <c r="A158" t="s">
        <v>843</v>
      </c>
      <c r="B158" t="s">
        <v>4828</v>
      </c>
      <c r="C158">
        <v>89.2</v>
      </c>
      <c r="D158" t="s">
        <v>147</v>
      </c>
      <c r="E158" s="60">
        <f t="shared" si="14"/>
        <v>0.74299999999999999</v>
      </c>
      <c r="F158" t="str">
        <f t="shared" si="15"/>
        <v>B</v>
      </c>
    </row>
    <row r="159" spans="1:6">
      <c r="A159" t="s">
        <v>846</v>
      </c>
      <c r="B159" t="s">
        <v>4829</v>
      </c>
      <c r="C159">
        <v>97.4</v>
      </c>
      <c r="D159" t="s">
        <v>147</v>
      </c>
      <c r="E159" s="60">
        <f t="shared" si="14"/>
        <v>0.91300000000000003</v>
      </c>
      <c r="F159" t="str">
        <f t="shared" si="15"/>
        <v>A</v>
      </c>
    </row>
    <row r="160" spans="1:6">
      <c r="A160" t="s">
        <v>849</v>
      </c>
      <c r="B160" t="s">
        <v>4830</v>
      </c>
      <c r="C160">
        <v>100.6</v>
      </c>
      <c r="D160" t="s">
        <v>147</v>
      </c>
      <c r="E160" s="60">
        <f t="shared" si="14"/>
        <v>0.96</v>
      </c>
      <c r="F160" t="str">
        <f t="shared" si="15"/>
        <v>A</v>
      </c>
    </row>
    <row r="161" spans="1:6">
      <c r="A161" t="s">
        <v>852</v>
      </c>
      <c r="B161" t="s">
        <v>4831</v>
      </c>
      <c r="C161">
        <v>99.1</v>
      </c>
      <c r="D161" t="s">
        <v>147</v>
      </c>
      <c r="E161" s="60">
        <f t="shared" si="14"/>
        <v>0.95</v>
      </c>
      <c r="F161" t="str">
        <f t="shared" si="15"/>
        <v>A</v>
      </c>
    </row>
    <row r="162" spans="1:6">
      <c r="A162" t="s">
        <v>855</v>
      </c>
      <c r="B162" t="s">
        <v>4832</v>
      </c>
      <c r="C162">
        <v>102.8</v>
      </c>
      <c r="D162" t="s">
        <v>147</v>
      </c>
      <c r="E162" s="60">
        <f t="shared" si="14"/>
        <v>0.98</v>
      </c>
      <c r="F162" t="str">
        <f t="shared" si="15"/>
        <v>A</v>
      </c>
    </row>
    <row r="163" spans="1:6">
      <c r="A163" t="s">
        <v>858</v>
      </c>
      <c r="B163" t="s">
        <v>4833</v>
      </c>
      <c r="C163">
        <v>74.900000000000006</v>
      </c>
      <c r="D163" t="s">
        <v>147</v>
      </c>
      <c r="E163" s="60">
        <f t="shared" si="14"/>
        <v>0.318</v>
      </c>
      <c r="F163" t="str">
        <f t="shared" si="15"/>
        <v>C</v>
      </c>
    </row>
    <row r="164" spans="1:6">
      <c r="A164" t="s">
        <v>861</v>
      </c>
      <c r="B164" t="s">
        <v>4834</v>
      </c>
      <c r="C164">
        <v>77.2</v>
      </c>
      <c r="D164" t="s">
        <v>147</v>
      </c>
      <c r="E164" s="60">
        <f t="shared" si="14"/>
        <v>0.38400000000000001</v>
      </c>
      <c r="F164" t="str">
        <f t="shared" si="15"/>
        <v>C</v>
      </c>
    </row>
    <row r="165" spans="1:6">
      <c r="A165" t="s">
        <v>865</v>
      </c>
      <c r="B165" t="s">
        <v>4835</v>
      </c>
      <c r="C165">
        <v>77.099999999999994</v>
      </c>
      <c r="D165" t="s">
        <v>147</v>
      </c>
      <c r="E165" s="60">
        <f t="shared" si="14"/>
        <v>0.375</v>
      </c>
      <c r="F165" t="str">
        <f t="shared" si="15"/>
        <v>C</v>
      </c>
    </row>
    <row r="166" spans="1:6">
      <c r="A166" t="s">
        <v>868</v>
      </c>
      <c r="B166" t="s">
        <v>4836</v>
      </c>
      <c r="C166">
        <v>87.2</v>
      </c>
      <c r="D166" t="s">
        <v>147</v>
      </c>
      <c r="E166" s="60">
        <f t="shared" si="14"/>
        <v>0.69399999999999995</v>
      </c>
      <c r="F166" t="str">
        <f t="shared" si="15"/>
        <v>B</v>
      </c>
    </row>
    <row r="167" spans="1:6">
      <c r="A167" t="s">
        <v>872</v>
      </c>
      <c r="B167" t="s">
        <v>4837</v>
      </c>
      <c r="C167">
        <v>85.5</v>
      </c>
      <c r="D167" t="s">
        <v>147</v>
      </c>
      <c r="E167" s="60">
        <f t="shared" si="14"/>
        <v>0.64100000000000001</v>
      </c>
      <c r="F167" t="str">
        <f t="shared" si="15"/>
        <v>B</v>
      </c>
    </row>
    <row r="168" spans="1:6">
      <c r="A168" t="s">
        <v>875</v>
      </c>
      <c r="B168" t="s">
        <v>4838</v>
      </c>
      <c r="C168">
        <v>80.5</v>
      </c>
      <c r="D168" t="s">
        <v>147</v>
      </c>
      <c r="E168" s="60">
        <f t="shared" si="14"/>
        <v>0.48599999999999999</v>
      </c>
      <c r="F168" t="str">
        <f t="shared" si="15"/>
        <v>B</v>
      </c>
    </row>
    <row r="169" spans="1:6">
      <c r="A169" t="s">
        <v>878</v>
      </c>
      <c r="B169" t="s">
        <v>4839</v>
      </c>
      <c r="C169">
        <v>81.7</v>
      </c>
      <c r="D169" t="s">
        <v>147</v>
      </c>
      <c r="E169" s="60">
        <f t="shared" si="14"/>
        <v>0.52400000000000002</v>
      </c>
      <c r="F169" t="str">
        <f t="shared" si="15"/>
        <v>B</v>
      </c>
    </row>
    <row r="170" spans="1:6">
      <c r="A170" t="s">
        <v>881</v>
      </c>
      <c r="B170" t="s">
        <v>4840</v>
      </c>
      <c r="C170">
        <v>85.2</v>
      </c>
      <c r="D170" t="s">
        <v>147</v>
      </c>
      <c r="E170" s="60">
        <f t="shared" si="14"/>
        <v>0.63200000000000001</v>
      </c>
      <c r="F170" t="str">
        <f t="shared" si="15"/>
        <v>B</v>
      </c>
    </row>
    <row r="171" spans="1:6">
      <c r="A171" t="s">
        <v>884</v>
      </c>
      <c r="B171" t="s">
        <v>885</v>
      </c>
      <c r="C171">
        <v>88.5</v>
      </c>
      <c r="D171" t="s">
        <v>147</v>
      </c>
      <c r="E171" s="60">
        <f t="shared" si="14"/>
        <v>0.72899999999999998</v>
      </c>
      <c r="F171" t="str">
        <f t="shared" si="15"/>
        <v>B</v>
      </c>
    </row>
    <row r="172" spans="1:6">
      <c r="A172" t="s">
        <v>887</v>
      </c>
      <c r="B172" t="s">
        <v>4841</v>
      </c>
      <c r="C172">
        <v>78.7</v>
      </c>
      <c r="D172" t="s">
        <v>147</v>
      </c>
      <c r="E172" s="60">
        <f t="shared" si="14"/>
        <v>0.42599999999999999</v>
      </c>
      <c r="F172" t="str">
        <f t="shared" si="15"/>
        <v>C</v>
      </c>
    </row>
    <row r="173" spans="1:6">
      <c r="A173" t="s">
        <v>890</v>
      </c>
      <c r="B173" t="s">
        <v>891</v>
      </c>
      <c r="C173">
        <v>99.9</v>
      </c>
      <c r="D173" t="s">
        <v>147</v>
      </c>
      <c r="E173" s="60">
        <f t="shared" si="14"/>
        <v>0.95399999999999996</v>
      </c>
      <c r="F173" t="str">
        <f t="shared" si="15"/>
        <v>A</v>
      </c>
    </row>
    <row r="174" spans="1:6">
      <c r="A174" t="s">
        <v>893</v>
      </c>
      <c r="B174" t="s">
        <v>4842</v>
      </c>
      <c r="C174">
        <v>82.2</v>
      </c>
      <c r="D174" t="s">
        <v>147</v>
      </c>
      <c r="E174" s="60">
        <f t="shared" si="14"/>
        <v>0.53900000000000003</v>
      </c>
      <c r="F174" t="str">
        <f t="shared" si="15"/>
        <v>B</v>
      </c>
    </row>
    <row r="175" spans="1:6">
      <c r="A175" t="s">
        <v>896</v>
      </c>
      <c r="B175" t="s">
        <v>4843</v>
      </c>
      <c r="C175">
        <v>91.4</v>
      </c>
      <c r="D175" t="s">
        <v>147</v>
      </c>
      <c r="E175" s="60">
        <f t="shared" si="14"/>
        <v>0.80600000000000005</v>
      </c>
      <c r="F175" t="str">
        <f t="shared" si="15"/>
        <v>A</v>
      </c>
    </row>
    <row r="176" spans="1:6">
      <c r="A176" t="s">
        <v>899</v>
      </c>
      <c r="B176" t="s">
        <v>4844</v>
      </c>
      <c r="C176">
        <v>75.7</v>
      </c>
      <c r="D176" t="s">
        <v>147</v>
      </c>
      <c r="E176" s="60">
        <f t="shared" si="14"/>
        <v>0.34</v>
      </c>
      <c r="F176" t="str">
        <f t="shared" si="15"/>
        <v>C</v>
      </c>
    </row>
    <row r="177" spans="1:6">
      <c r="A177" t="s">
        <v>902</v>
      </c>
      <c r="B177" t="s">
        <v>4845</v>
      </c>
      <c r="C177">
        <v>85.6</v>
      </c>
      <c r="D177" t="s">
        <v>147</v>
      </c>
      <c r="E177" s="60">
        <f t="shared" si="14"/>
        <v>0.64800000000000002</v>
      </c>
      <c r="F177" t="str">
        <f t="shared" si="15"/>
        <v>B</v>
      </c>
    </row>
    <row r="178" spans="1:6">
      <c r="A178" t="s">
        <v>905</v>
      </c>
      <c r="B178" t="s">
        <v>4846</v>
      </c>
      <c r="C178">
        <v>98.4</v>
      </c>
      <c r="D178" t="s">
        <v>147</v>
      </c>
      <c r="E178" s="60">
        <f t="shared" si="14"/>
        <v>0.94</v>
      </c>
      <c r="F178" t="str">
        <f t="shared" si="15"/>
        <v>A</v>
      </c>
    </row>
    <row r="179" spans="1:6">
      <c r="A179" t="s">
        <v>908</v>
      </c>
      <c r="B179" t="s">
        <v>4847</v>
      </c>
      <c r="C179">
        <v>90.7</v>
      </c>
      <c r="D179" t="s">
        <v>147</v>
      </c>
      <c r="E179" s="60">
        <f t="shared" si="14"/>
        <v>0.78500000000000003</v>
      </c>
      <c r="F179" t="str">
        <f t="shared" si="15"/>
        <v>A</v>
      </c>
    </row>
    <row r="180" spans="1:6">
      <c r="A180" t="s">
        <v>911</v>
      </c>
      <c r="B180" t="s">
        <v>4848</v>
      </c>
      <c r="C180">
        <v>82</v>
      </c>
      <c r="D180" t="s">
        <v>147</v>
      </c>
      <c r="E180" s="60">
        <f t="shared" si="14"/>
        <v>0.53300000000000003</v>
      </c>
      <c r="F180" t="str">
        <f t="shared" si="15"/>
        <v>B</v>
      </c>
    </row>
    <row r="181" spans="1:6">
      <c r="A181" t="s">
        <v>914</v>
      </c>
      <c r="B181" t="s">
        <v>4849</v>
      </c>
      <c r="C181">
        <v>76.8</v>
      </c>
      <c r="D181" t="s">
        <v>147</v>
      </c>
      <c r="E181" s="60">
        <f t="shared" si="14"/>
        <v>0.36599999999999999</v>
      </c>
      <c r="F181" t="str">
        <f t="shared" si="15"/>
        <v>C</v>
      </c>
    </row>
    <row r="182" spans="1:6">
      <c r="A182" t="s">
        <v>917</v>
      </c>
      <c r="B182" t="s">
        <v>4850</v>
      </c>
      <c r="C182">
        <v>85.6</v>
      </c>
      <c r="D182" t="s">
        <v>147</v>
      </c>
      <c r="E182" s="60">
        <f t="shared" si="14"/>
        <v>0.64800000000000002</v>
      </c>
      <c r="F182" t="str">
        <f t="shared" si="15"/>
        <v>B</v>
      </c>
    </row>
    <row r="183" spans="1:6">
      <c r="A183" t="s">
        <v>920</v>
      </c>
      <c r="B183" t="s">
        <v>4851</v>
      </c>
    </row>
    <row r="184" spans="1:6">
      <c r="A184" t="s">
        <v>923</v>
      </c>
      <c r="B184" t="s">
        <v>4852</v>
      </c>
      <c r="C184">
        <v>79.900000000000006</v>
      </c>
      <c r="D184" t="s">
        <v>147</v>
      </c>
      <c r="E184" s="60">
        <f t="shared" ref="E184:E218" si="16">PERCENTRANK($C$3:$C$1060,C184)</f>
        <v>0.46300000000000002</v>
      </c>
      <c r="F184" t="str">
        <f t="shared" ref="F184:F218" si="17">(IF(E184&gt;0.75,"A",(IF(E184&gt;0.45,"B",(IF(E184&gt;0.15,"C",(IF(E184&gt;0.05,"D","F"))))))))</f>
        <v>B</v>
      </c>
    </row>
    <row r="185" spans="1:6">
      <c r="A185" t="s">
        <v>926</v>
      </c>
      <c r="B185" t="s">
        <v>4853</v>
      </c>
      <c r="C185">
        <v>98.4</v>
      </c>
      <c r="D185" t="s">
        <v>147</v>
      </c>
      <c r="E185" s="60">
        <f t="shared" si="16"/>
        <v>0.94</v>
      </c>
      <c r="F185" t="str">
        <f t="shared" si="17"/>
        <v>A</v>
      </c>
    </row>
    <row r="186" spans="1:6">
      <c r="A186" t="s">
        <v>929</v>
      </c>
      <c r="B186" t="s">
        <v>930</v>
      </c>
      <c r="C186">
        <v>76.7</v>
      </c>
      <c r="D186" t="s">
        <v>147</v>
      </c>
      <c r="E186" s="60">
        <f t="shared" si="16"/>
        <v>0.36499999999999999</v>
      </c>
      <c r="F186" t="str">
        <f t="shared" si="17"/>
        <v>C</v>
      </c>
    </row>
    <row r="187" spans="1:6">
      <c r="A187" t="s">
        <v>932</v>
      </c>
      <c r="B187" t="s">
        <v>4854</v>
      </c>
      <c r="C187">
        <v>102.8</v>
      </c>
      <c r="D187" t="s">
        <v>147</v>
      </c>
      <c r="E187" s="60">
        <f t="shared" si="16"/>
        <v>0.98</v>
      </c>
      <c r="F187" t="str">
        <f t="shared" si="17"/>
        <v>A</v>
      </c>
    </row>
    <row r="188" spans="1:6">
      <c r="A188" t="s">
        <v>935</v>
      </c>
      <c r="B188" t="s">
        <v>4855</v>
      </c>
      <c r="C188">
        <v>95.8</v>
      </c>
      <c r="D188" t="s">
        <v>147</v>
      </c>
      <c r="E188" s="60">
        <f t="shared" si="16"/>
        <v>0.88700000000000001</v>
      </c>
      <c r="F188" t="str">
        <f t="shared" si="17"/>
        <v>A</v>
      </c>
    </row>
    <row r="189" spans="1:6">
      <c r="A189" t="s">
        <v>938</v>
      </c>
      <c r="B189" t="s">
        <v>4856</v>
      </c>
      <c r="C189">
        <v>73.7</v>
      </c>
      <c r="D189" t="s">
        <v>147</v>
      </c>
      <c r="E189" s="60">
        <f t="shared" si="16"/>
        <v>0.28799999999999998</v>
      </c>
      <c r="F189" t="str">
        <f t="shared" si="17"/>
        <v>C</v>
      </c>
    </row>
    <row r="190" spans="1:6">
      <c r="A190" t="s">
        <v>942</v>
      </c>
      <c r="B190" t="s">
        <v>4857</v>
      </c>
      <c r="C190">
        <v>93.7</v>
      </c>
      <c r="D190" t="s">
        <v>147</v>
      </c>
      <c r="E190" s="60">
        <f t="shared" si="16"/>
        <v>0.84899999999999998</v>
      </c>
      <c r="F190" t="str">
        <f t="shared" si="17"/>
        <v>A</v>
      </c>
    </row>
    <row r="191" spans="1:6">
      <c r="A191" t="s">
        <v>945</v>
      </c>
      <c r="B191" t="s">
        <v>4858</v>
      </c>
      <c r="C191">
        <v>77.099999999999994</v>
      </c>
      <c r="D191" t="s">
        <v>147</v>
      </c>
      <c r="E191" s="60">
        <f t="shared" si="16"/>
        <v>0.375</v>
      </c>
      <c r="F191" t="str">
        <f t="shared" si="17"/>
        <v>C</v>
      </c>
    </row>
    <row r="192" spans="1:6">
      <c r="A192" t="s">
        <v>948</v>
      </c>
      <c r="B192" t="s">
        <v>4859</v>
      </c>
      <c r="C192">
        <v>28.8</v>
      </c>
      <c r="D192" t="s">
        <v>159</v>
      </c>
      <c r="E192" s="60">
        <f t="shared" si="16"/>
        <v>0</v>
      </c>
      <c r="F192" t="str">
        <f t="shared" si="17"/>
        <v>F</v>
      </c>
    </row>
    <row r="193" spans="1:6">
      <c r="A193" t="s">
        <v>951</v>
      </c>
      <c r="B193" t="s">
        <v>4860</v>
      </c>
      <c r="C193">
        <v>74.599999999999994</v>
      </c>
      <c r="D193" t="s">
        <v>147</v>
      </c>
      <c r="E193" s="60">
        <f t="shared" si="16"/>
        <v>0.311</v>
      </c>
      <c r="F193" t="str">
        <f t="shared" si="17"/>
        <v>C</v>
      </c>
    </row>
    <row r="194" spans="1:6">
      <c r="A194" t="s">
        <v>966</v>
      </c>
      <c r="B194" t="s">
        <v>4861</v>
      </c>
      <c r="C194">
        <v>74.7</v>
      </c>
      <c r="D194" t="s">
        <v>147</v>
      </c>
      <c r="E194" s="60">
        <f t="shared" si="16"/>
        <v>0.314</v>
      </c>
      <c r="F194" t="str">
        <f t="shared" si="17"/>
        <v>C</v>
      </c>
    </row>
    <row r="195" spans="1:6">
      <c r="A195" t="s">
        <v>975</v>
      </c>
      <c r="B195" t="s">
        <v>4862</v>
      </c>
      <c r="C195">
        <v>86.5</v>
      </c>
      <c r="D195" t="s">
        <v>147</v>
      </c>
      <c r="E195" s="60">
        <f t="shared" si="16"/>
        <v>0.67800000000000005</v>
      </c>
      <c r="F195" t="str">
        <f t="shared" si="17"/>
        <v>B</v>
      </c>
    </row>
    <row r="196" spans="1:6">
      <c r="A196" t="s">
        <v>979</v>
      </c>
      <c r="B196" t="s">
        <v>4863</v>
      </c>
      <c r="C196">
        <v>82.4</v>
      </c>
      <c r="D196" t="s">
        <v>147</v>
      </c>
      <c r="E196" s="60">
        <f t="shared" si="16"/>
        <v>0.54200000000000004</v>
      </c>
      <c r="F196" t="str">
        <f t="shared" si="17"/>
        <v>B</v>
      </c>
    </row>
    <row r="197" spans="1:6">
      <c r="A197" t="s">
        <v>982</v>
      </c>
      <c r="B197" t="s">
        <v>4864</v>
      </c>
      <c r="C197">
        <v>92</v>
      </c>
      <c r="D197" t="s">
        <v>147</v>
      </c>
      <c r="E197" s="60">
        <f t="shared" si="16"/>
        <v>0.81699999999999995</v>
      </c>
      <c r="F197" t="str">
        <f t="shared" si="17"/>
        <v>A</v>
      </c>
    </row>
    <row r="198" spans="1:6">
      <c r="A198" t="s">
        <v>986</v>
      </c>
      <c r="B198" t="s">
        <v>4865</v>
      </c>
      <c r="C198">
        <v>104.1</v>
      </c>
      <c r="D198" t="s">
        <v>147</v>
      </c>
      <c r="E198" s="60">
        <f t="shared" si="16"/>
        <v>0.98799999999999999</v>
      </c>
      <c r="F198" t="str">
        <f t="shared" si="17"/>
        <v>A</v>
      </c>
    </row>
    <row r="199" spans="1:6">
      <c r="A199" t="s">
        <v>989</v>
      </c>
      <c r="B199" t="s">
        <v>4866</v>
      </c>
      <c r="C199">
        <v>66.3</v>
      </c>
      <c r="D199" t="s">
        <v>138</v>
      </c>
      <c r="E199" s="60">
        <f t="shared" si="16"/>
        <v>0.126</v>
      </c>
      <c r="F199" t="str">
        <f t="shared" si="17"/>
        <v>D</v>
      </c>
    </row>
    <row r="200" spans="1:6">
      <c r="A200" t="s">
        <v>992</v>
      </c>
      <c r="B200" t="s">
        <v>4867</v>
      </c>
      <c r="C200">
        <v>81.3</v>
      </c>
      <c r="D200" t="s">
        <v>147</v>
      </c>
      <c r="E200" s="60">
        <f t="shared" si="16"/>
        <v>0.51200000000000001</v>
      </c>
      <c r="F200" t="str">
        <f t="shared" si="17"/>
        <v>B</v>
      </c>
    </row>
    <row r="201" spans="1:6">
      <c r="A201" t="s">
        <v>995</v>
      </c>
      <c r="B201" t="s">
        <v>4868</v>
      </c>
      <c r="C201">
        <v>73.099999999999994</v>
      </c>
      <c r="D201" t="s">
        <v>147</v>
      </c>
      <c r="E201" s="60">
        <f t="shared" si="16"/>
        <v>0.26900000000000002</v>
      </c>
      <c r="F201" t="str">
        <f t="shared" si="17"/>
        <v>C</v>
      </c>
    </row>
    <row r="202" spans="1:6">
      <c r="A202" t="s">
        <v>998</v>
      </c>
      <c r="B202" t="s">
        <v>4869</v>
      </c>
      <c r="C202">
        <v>74.5</v>
      </c>
      <c r="D202" t="s">
        <v>147</v>
      </c>
      <c r="E202" s="60">
        <f t="shared" si="16"/>
        <v>0.309</v>
      </c>
      <c r="F202" t="str">
        <f t="shared" si="17"/>
        <v>C</v>
      </c>
    </row>
    <row r="203" spans="1:6">
      <c r="A203" t="s">
        <v>1001</v>
      </c>
      <c r="B203" t="s">
        <v>4870</v>
      </c>
      <c r="C203">
        <v>101.2</v>
      </c>
      <c r="D203" t="s">
        <v>147</v>
      </c>
      <c r="E203" s="60">
        <f t="shared" si="16"/>
        <v>0.96599999999999997</v>
      </c>
      <c r="F203" t="str">
        <f t="shared" si="17"/>
        <v>A</v>
      </c>
    </row>
    <row r="204" spans="1:6">
      <c r="A204" t="s">
        <v>1004</v>
      </c>
      <c r="B204" t="s">
        <v>4871</v>
      </c>
      <c r="C204">
        <v>62.7</v>
      </c>
      <c r="D204" t="s">
        <v>138</v>
      </c>
      <c r="E204" s="60">
        <f t="shared" si="16"/>
        <v>7.2999999999999995E-2</v>
      </c>
      <c r="F204" t="str">
        <f t="shared" si="17"/>
        <v>D</v>
      </c>
    </row>
    <row r="205" spans="1:6">
      <c r="A205" t="s">
        <v>1007</v>
      </c>
      <c r="B205" t="s">
        <v>4872</v>
      </c>
      <c r="C205">
        <v>102.6</v>
      </c>
      <c r="D205" t="s">
        <v>147</v>
      </c>
      <c r="E205" s="60">
        <f t="shared" si="16"/>
        <v>0.97799999999999998</v>
      </c>
      <c r="F205" t="str">
        <f t="shared" si="17"/>
        <v>A</v>
      </c>
    </row>
    <row r="206" spans="1:6">
      <c r="A206" t="s">
        <v>1010</v>
      </c>
      <c r="B206" t="s">
        <v>4873</v>
      </c>
      <c r="C206">
        <v>76.5</v>
      </c>
      <c r="D206" t="s">
        <v>147</v>
      </c>
      <c r="E206" s="60">
        <f t="shared" si="16"/>
        <v>0.36199999999999999</v>
      </c>
      <c r="F206" t="str">
        <f t="shared" si="17"/>
        <v>C</v>
      </c>
    </row>
    <row r="207" spans="1:6">
      <c r="A207" t="s">
        <v>1014</v>
      </c>
      <c r="B207" t="s">
        <v>4874</v>
      </c>
      <c r="C207">
        <v>79.5</v>
      </c>
      <c r="D207" t="s">
        <v>147</v>
      </c>
      <c r="E207" s="60">
        <f t="shared" si="16"/>
        <v>0.44800000000000001</v>
      </c>
      <c r="F207" t="str">
        <f t="shared" si="17"/>
        <v>C</v>
      </c>
    </row>
    <row r="208" spans="1:6">
      <c r="A208" t="s">
        <v>1017</v>
      </c>
      <c r="B208" t="s">
        <v>4875</v>
      </c>
      <c r="C208">
        <v>94.7</v>
      </c>
      <c r="D208" t="s">
        <v>147</v>
      </c>
      <c r="E208" s="60">
        <f t="shared" si="16"/>
        <v>0.86299999999999999</v>
      </c>
      <c r="F208" t="str">
        <f t="shared" si="17"/>
        <v>A</v>
      </c>
    </row>
    <row r="209" spans="1:6">
      <c r="A209" t="s">
        <v>1020</v>
      </c>
      <c r="B209" t="s">
        <v>4876</v>
      </c>
      <c r="C209">
        <v>74.8</v>
      </c>
      <c r="D209" t="s">
        <v>147</v>
      </c>
      <c r="E209" s="60">
        <f t="shared" si="16"/>
        <v>0.315</v>
      </c>
      <c r="F209" t="str">
        <f t="shared" si="17"/>
        <v>C</v>
      </c>
    </row>
    <row r="210" spans="1:6">
      <c r="A210" t="s">
        <v>1023</v>
      </c>
      <c r="B210" t="s">
        <v>1024</v>
      </c>
      <c r="C210">
        <v>85.5</v>
      </c>
      <c r="D210" t="s">
        <v>147</v>
      </c>
      <c r="E210" s="60">
        <f t="shared" si="16"/>
        <v>0.64100000000000001</v>
      </c>
      <c r="F210" t="str">
        <f t="shared" si="17"/>
        <v>B</v>
      </c>
    </row>
    <row r="211" spans="1:6">
      <c r="A211" t="s">
        <v>1026</v>
      </c>
      <c r="B211" t="s">
        <v>1027</v>
      </c>
      <c r="C211">
        <v>79.7</v>
      </c>
      <c r="D211" t="s">
        <v>147</v>
      </c>
      <c r="E211" s="60">
        <f t="shared" si="16"/>
        <v>0.45500000000000002</v>
      </c>
      <c r="F211" t="str">
        <f t="shared" si="17"/>
        <v>B</v>
      </c>
    </row>
    <row r="212" spans="1:6">
      <c r="A212" t="s">
        <v>1030</v>
      </c>
      <c r="B212" t="s">
        <v>4877</v>
      </c>
      <c r="C212">
        <v>99</v>
      </c>
      <c r="D212" t="s">
        <v>147</v>
      </c>
      <c r="E212" s="60">
        <f t="shared" si="16"/>
        <v>0.94799999999999995</v>
      </c>
      <c r="F212" t="str">
        <f t="shared" si="17"/>
        <v>A</v>
      </c>
    </row>
    <row r="213" spans="1:6">
      <c r="A213" t="s">
        <v>1034</v>
      </c>
      <c r="B213" t="s">
        <v>4878</v>
      </c>
      <c r="C213">
        <v>89.3</v>
      </c>
      <c r="D213" t="s">
        <v>147</v>
      </c>
      <c r="E213" s="60">
        <f t="shared" si="16"/>
        <v>0.745</v>
      </c>
      <c r="F213" t="str">
        <f t="shared" si="17"/>
        <v>B</v>
      </c>
    </row>
    <row r="214" spans="1:6">
      <c r="A214" t="s">
        <v>1037</v>
      </c>
      <c r="B214" t="s">
        <v>1038</v>
      </c>
      <c r="C214">
        <v>87.5</v>
      </c>
      <c r="D214" t="s">
        <v>147</v>
      </c>
      <c r="E214" s="60">
        <f t="shared" si="16"/>
        <v>0.70699999999999996</v>
      </c>
      <c r="F214" t="str">
        <f t="shared" si="17"/>
        <v>B</v>
      </c>
    </row>
    <row r="215" spans="1:6">
      <c r="A215" t="s">
        <v>1040</v>
      </c>
      <c r="B215" t="s">
        <v>1041</v>
      </c>
      <c r="C215">
        <v>71.099999999999994</v>
      </c>
      <c r="D215" t="s">
        <v>147</v>
      </c>
      <c r="E215" s="60">
        <f t="shared" si="16"/>
        <v>0.221</v>
      </c>
      <c r="F215" t="str">
        <f t="shared" si="17"/>
        <v>C</v>
      </c>
    </row>
    <row r="216" spans="1:6">
      <c r="A216" t="s">
        <v>1043</v>
      </c>
      <c r="B216" t="s">
        <v>4879</v>
      </c>
      <c r="C216">
        <v>83.7</v>
      </c>
      <c r="D216" t="s">
        <v>147</v>
      </c>
      <c r="E216" s="60">
        <f t="shared" si="16"/>
        <v>0.58199999999999996</v>
      </c>
      <c r="F216" t="str">
        <f t="shared" si="17"/>
        <v>B</v>
      </c>
    </row>
    <row r="217" spans="1:6">
      <c r="A217" t="s">
        <v>1046</v>
      </c>
      <c r="B217" t="s">
        <v>4880</v>
      </c>
      <c r="C217">
        <v>82.6</v>
      </c>
      <c r="D217" t="s">
        <v>147</v>
      </c>
      <c r="E217" s="60">
        <f t="shared" si="16"/>
        <v>0.54800000000000004</v>
      </c>
      <c r="F217" t="str">
        <f t="shared" si="17"/>
        <v>B</v>
      </c>
    </row>
    <row r="218" spans="1:6">
      <c r="A218" t="s">
        <v>1052</v>
      </c>
      <c r="B218" t="s">
        <v>4881</v>
      </c>
      <c r="C218">
        <v>102</v>
      </c>
      <c r="D218" t="s">
        <v>147</v>
      </c>
      <c r="E218" s="60">
        <f t="shared" si="16"/>
        <v>0.97299999999999998</v>
      </c>
      <c r="F218" t="str">
        <f t="shared" si="17"/>
        <v>A</v>
      </c>
    </row>
    <row r="219" spans="1:6">
      <c r="A219" t="s">
        <v>1055</v>
      </c>
      <c r="B219" t="s">
        <v>4882</v>
      </c>
    </row>
    <row r="220" spans="1:6">
      <c r="A220" t="s">
        <v>1058</v>
      </c>
      <c r="B220" t="s">
        <v>4883</v>
      </c>
    </row>
    <row r="221" spans="1:6">
      <c r="A221" t="s">
        <v>1067</v>
      </c>
      <c r="B221" t="s">
        <v>4884</v>
      </c>
      <c r="C221">
        <v>87.4</v>
      </c>
      <c r="D221" t="s">
        <v>147</v>
      </c>
      <c r="E221" s="60">
        <f t="shared" ref="E221:E243" si="18">PERCENTRANK($C$3:$C$1060,C221)</f>
        <v>0.70499999999999996</v>
      </c>
      <c r="F221" t="str">
        <f t="shared" ref="F221:F243" si="19">(IF(E221&gt;0.75,"A",(IF(E221&gt;0.45,"B",(IF(E221&gt;0.15,"C",(IF(E221&gt;0.05,"D","F"))))))))</f>
        <v>B</v>
      </c>
    </row>
    <row r="222" spans="1:6">
      <c r="A222" t="s">
        <v>1079</v>
      </c>
      <c r="B222" t="s">
        <v>4885</v>
      </c>
      <c r="C222">
        <v>93</v>
      </c>
      <c r="D222" t="s">
        <v>147</v>
      </c>
      <c r="E222" s="60">
        <f t="shared" si="18"/>
        <v>0.83499999999999996</v>
      </c>
      <c r="F222" t="str">
        <f t="shared" si="19"/>
        <v>A</v>
      </c>
    </row>
    <row r="223" spans="1:6">
      <c r="A223" t="s">
        <v>1091</v>
      </c>
      <c r="B223" t="s">
        <v>4886</v>
      </c>
      <c r="C223">
        <v>72.599999999999994</v>
      </c>
      <c r="D223" t="s">
        <v>147</v>
      </c>
      <c r="E223" s="60">
        <f t="shared" si="18"/>
        <v>0.253</v>
      </c>
      <c r="F223" t="str">
        <f t="shared" si="19"/>
        <v>C</v>
      </c>
    </row>
    <row r="224" spans="1:6">
      <c r="A224" t="s">
        <v>1095</v>
      </c>
      <c r="B224" t="s">
        <v>4887</v>
      </c>
      <c r="C224">
        <v>101.2</v>
      </c>
      <c r="D224" t="s">
        <v>147</v>
      </c>
      <c r="E224" s="60">
        <f t="shared" si="18"/>
        <v>0.96599999999999997</v>
      </c>
      <c r="F224" t="str">
        <f t="shared" si="19"/>
        <v>A</v>
      </c>
    </row>
    <row r="225" spans="1:6">
      <c r="A225" t="s">
        <v>1098</v>
      </c>
      <c r="B225" t="s">
        <v>4888</v>
      </c>
      <c r="C225">
        <v>88.1</v>
      </c>
      <c r="D225" t="s">
        <v>147</v>
      </c>
      <c r="E225" s="60">
        <f t="shared" si="18"/>
        <v>0.72299999999999998</v>
      </c>
      <c r="F225" t="str">
        <f t="shared" si="19"/>
        <v>B</v>
      </c>
    </row>
    <row r="226" spans="1:6">
      <c r="A226" t="s">
        <v>1101</v>
      </c>
      <c r="B226" t="s">
        <v>4889</v>
      </c>
      <c r="C226">
        <v>78.099999999999994</v>
      </c>
      <c r="D226" t="s">
        <v>147</v>
      </c>
      <c r="E226" s="60">
        <f t="shared" si="18"/>
        <v>0.40699999999999997</v>
      </c>
      <c r="F226" t="str">
        <f t="shared" si="19"/>
        <v>C</v>
      </c>
    </row>
    <row r="227" spans="1:6">
      <c r="A227" t="s">
        <v>1104</v>
      </c>
      <c r="B227" t="s">
        <v>4890</v>
      </c>
      <c r="C227">
        <v>91.1</v>
      </c>
      <c r="D227" t="s">
        <v>147</v>
      </c>
      <c r="E227" s="60">
        <f t="shared" si="18"/>
        <v>0.79600000000000004</v>
      </c>
      <c r="F227" t="str">
        <f t="shared" si="19"/>
        <v>A</v>
      </c>
    </row>
    <row r="228" spans="1:6">
      <c r="A228" t="s">
        <v>1107</v>
      </c>
      <c r="B228" t="s">
        <v>4891</v>
      </c>
      <c r="C228">
        <v>80.8</v>
      </c>
      <c r="D228" t="s">
        <v>147</v>
      </c>
      <c r="E228" s="60">
        <f t="shared" si="18"/>
        <v>0.49099999999999999</v>
      </c>
      <c r="F228" t="str">
        <f t="shared" si="19"/>
        <v>B</v>
      </c>
    </row>
    <row r="229" spans="1:6">
      <c r="A229" t="s">
        <v>1110</v>
      </c>
      <c r="B229" t="s">
        <v>4892</v>
      </c>
      <c r="C229">
        <v>96.9</v>
      </c>
      <c r="D229" t="s">
        <v>147</v>
      </c>
      <c r="E229" s="60">
        <f t="shared" si="18"/>
        <v>0.90700000000000003</v>
      </c>
      <c r="F229" t="str">
        <f t="shared" si="19"/>
        <v>A</v>
      </c>
    </row>
    <row r="230" spans="1:6">
      <c r="A230" t="s">
        <v>1113</v>
      </c>
      <c r="B230" t="s">
        <v>1114</v>
      </c>
      <c r="C230">
        <v>83.2</v>
      </c>
      <c r="D230" t="s">
        <v>147</v>
      </c>
      <c r="E230" s="60">
        <f t="shared" si="18"/>
        <v>0.56399999999999995</v>
      </c>
      <c r="F230" t="str">
        <f t="shared" si="19"/>
        <v>B</v>
      </c>
    </row>
    <row r="231" spans="1:6">
      <c r="A231" t="s">
        <v>1116</v>
      </c>
      <c r="B231" t="s">
        <v>4893</v>
      </c>
      <c r="C231">
        <v>75.099999999999994</v>
      </c>
      <c r="D231" t="s">
        <v>147</v>
      </c>
      <c r="E231" s="60">
        <f t="shared" si="18"/>
        <v>0.32400000000000001</v>
      </c>
      <c r="F231" t="str">
        <f t="shared" si="19"/>
        <v>C</v>
      </c>
    </row>
    <row r="232" spans="1:6">
      <c r="A232" t="s">
        <v>1119</v>
      </c>
      <c r="B232" t="s">
        <v>4894</v>
      </c>
      <c r="C232">
        <v>67.5</v>
      </c>
      <c r="D232" t="s">
        <v>138</v>
      </c>
      <c r="E232" s="60">
        <f t="shared" si="18"/>
        <v>0.14299999999999999</v>
      </c>
      <c r="F232" t="str">
        <f t="shared" si="19"/>
        <v>D</v>
      </c>
    </row>
    <row r="233" spans="1:6">
      <c r="A233" t="s">
        <v>1122</v>
      </c>
      <c r="B233" t="s">
        <v>4895</v>
      </c>
      <c r="C233">
        <v>48.5</v>
      </c>
      <c r="D233" t="s">
        <v>139</v>
      </c>
      <c r="E233" s="60">
        <f t="shared" si="18"/>
        <v>8.9999999999999993E-3</v>
      </c>
      <c r="F233" t="str">
        <f t="shared" si="19"/>
        <v>F</v>
      </c>
    </row>
    <row r="234" spans="1:6">
      <c r="A234" t="s">
        <v>1125</v>
      </c>
      <c r="B234" t="s">
        <v>1126</v>
      </c>
      <c r="C234">
        <v>66.900000000000006</v>
      </c>
      <c r="D234" t="s">
        <v>138</v>
      </c>
      <c r="E234" s="60">
        <f t="shared" si="18"/>
        <v>0.13300000000000001</v>
      </c>
      <c r="F234" t="str">
        <f t="shared" si="19"/>
        <v>D</v>
      </c>
    </row>
    <row r="235" spans="1:6">
      <c r="A235" t="s">
        <v>1128</v>
      </c>
      <c r="B235" t="s">
        <v>1129</v>
      </c>
      <c r="C235">
        <v>71.2</v>
      </c>
      <c r="D235" t="s">
        <v>147</v>
      </c>
      <c r="E235" s="60">
        <f t="shared" si="18"/>
        <v>0.224</v>
      </c>
      <c r="F235" t="str">
        <f t="shared" si="19"/>
        <v>C</v>
      </c>
    </row>
    <row r="236" spans="1:6">
      <c r="A236" t="s">
        <v>1131</v>
      </c>
      <c r="B236" t="s">
        <v>4896</v>
      </c>
      <c r="C236">
        <v>98.7</v>
      </c>
      <c r="D236" t="s">
        <v>147</v>
      </c>
      <c r="E236" s="60">
        <f t="shared" si="18"/>
        <v>0.94599999999999995</v>
      </c>
      <c r="F236" t="str">
        <f t="shared" si="19"/>
        <v>A</v>
      </c>
    </row>
    <row r="237" spans="1:6">
      <c r="A237" t="s">
        <v>1134</v>
      </c>
      <c r="B237" t="s">
        <v>4897</v>
      </c>
      <c r="C237">
        <v>55.1</v>
      </c>
      <c r="D237" s="44" t="s">
        <v>138</v>
      </c>
      <c r="E237" s="59">
        <f t="shared" si="18"/>
        <v>2.1999999999999999E-2</v>
      </c>
      <c r="F237" s="44" t="str">
        <f t="shared" si="19"/>
        <v>F</v>
      </c>
    </row>
    <row r="238" spans="1:6">
      <c r="A238" t="s">
        <v>1137</v>
      </c>
      <c r="B238" t="s">
        <v>4898</v>
      </c>
      <c r="C238">
        <v>67.8</v>
      </c>
      <c r="D238" t="s">
        <v>138</v>
      </c>
      <c r="E238" s="60">
        <f t="shared" si="18"/>
        <v>0.15</v>
      </c>
      <c r="F238" t="str">
        <f t="shared" si="19"/>
        <v>D</v>
      </c>
    </row>
    <row r="239" spans="1:6">
      <c r="A239" t="s">
        <v>1140</v>
      </c>
      <c r="B239" t="s">
        <v>4899</v>
      </c>
      <c r="C239">
        <v>67.400000000000006</v>
      </c>
      <c r="D239" t="s">
        <v>138</v>
      </c>
      <c r="E239" s="60">
        <f t="shared" si="18"/>
        <v>0.14199999999999999</v>
      </c>
      <c r="F239" t="str">
        <f t="shared" si="19"/>
        <v>D</v>
      </c>
    </row>
    <row r="240" spans="1:6">
      <c r="A240" t="s">
        <v>1143</v>
      </c>
      <c r="B240" t="s">
        <v>4900</v>
      </c>
      <c r="C240">
        <v>75.900000000000006</v>
      </c>
      <c r="D240" t="s">
        <v>147</v>
      </c>
      <c r="E240" s="60">
        <f t="shared" si="18"/>
        <v>0.34399999999999997</v>
      </c>
      <c r="F240" t="str">
        <f t="shared" si="19"/>
        <v>C</v>
      </c>
    </row>
    <row r="241" spans="1:6">
      <c r="A241" t="s">
        <v>1146</v>
      </c>
      <c r="B241" t="s">
        <v>4901</v>
      </c>
      <c r="C241">
        <v>86.2</v>
      </c>
      <c r="D241" t="s">
        <v>147</v>
      </c>
      <c r="E241" s="60">
        <f t="shared" si="18"/>
        <v>0.66900000000000004</v>
      </c>
      <c r="F241" t="str">
        <f t="shared" si="19"/>
        <v>B</v>
      </c>
    </row>
    <row r="242" spans="1:6">
      <c r="A242" t="s">
        <v>1149</v>
      </c>
      <c r="B242" t="s">
        <v>4902</v>
      </c>
      <c r="C242">
        <v>78.099999999999994</v>
      </c>
      <c r="D242" t="s">
        <v>147</v>
      </c>
      <c r="E242" s="60">
        <f t="shared" si="18"/>
        <v>0.40699999999999997</v>
      </c>
      <c r="F242" t="str">
        <f t="shared" si="19"/>
        <v>C</v>
      </c>
    </row>
    <row r="243" spans="1:6">
      <c r="A243" t="s">
        <v>1152</v>
      </c>
      <c r="B243" t="s">
        <v>4903</v>
      </c>
      <c r="C243">
        <v>94</v>
      </c>
      <c r="D243" t="s">
        <v>147</v>
      </c>
      <c r="E243" s="60">
        <f t="shared" si="18"/>
        <v>0.85299999999999998</v>
      </c>
      <c r="F243" t="str">
        <f t="shared" si="19"/>
        <v>A</v>
      </c>
    </row>
    <row r="244" spans="1:6">
      <c r="A244" t="s">
        <v>1155</v>
      </c>
      <c r="B244" t="s">
        <v>4904</v>
      </c>
    </row>
    <row r="245" spans="1:6">
      <c r="A245" t="s">
        <v>1158</v>
      </c>
      <c r="B245" t="s">
        <v>1159</v>
      </c>
      <c r="C245">
        <v>79.3</v>
      </c>
      <c r="D245" t="s">
        <v>147</v>
      </c>
      <c r="E245" s="60">
        <f>PERCENTRANK($C$3:$C$1060,C245)</f>
        <v>0.441</v>
      </c>
      <c r="F245" t="str">
        <f>(IF(E245&gt;0.75,"A",(IF(E245&gt;0.45,"B",(IF(E245&gt;0.15,"C",(IF(E245&gt;0.05,"D","F"))))))))</f>
        <v>C</v>
      </c>
    </row>
    <row r="246" spans="1:6">
      <c r="A246" t="s">
        <v>1161</v>
      </c>
      <c r="B246" t="s">
        <v>4905</v>
      </c>
    </row>
    <row r="247" spans="1:6">
      <c r="A247" t="s">
        <v>1164</v>
      </c>
      <c r="B247" t="s">
        <v>4906</v>
      </c>
    </row>
    <row r="248" spans="1:6">
      <c r="A248" t="s">
        <v>1173</v>
      </c>
      <c r="B248" t="s">
        <v>4907</v>
      </c>
      <c r="C248">
        <v>65.5</v>
      </c>
      <c r="D248" t="s">
        <v>138</v>
      </c>
      <c r="E248" s="60">
        <f t="shared" ref="E248:E257" si="20">PERCENTRANK($C$3:$C$1060,C248)</f>
        <v>0.106</v>
      </c>
      <c r="F248" t="str">
        <f t="shared" ref="F248:F257" si="21">(IF(E248&gt;0.75,"A",(IF(E248&gt;0.45,"B",(IF(E248&gt;0.15,"C",(IF(E248&gt;0.05,"D","F"))))))))</f>
        <v>D</v>
      </c>
    </row>
    <row r="249" spans="1:6">
      <c r="A249" t="s">
        <v>1176</v>
      </c>
      <c r="B249" t="s">
        <v>4908</v>
      </c>
      <c r="C249">
        <v>100</v>
      </c>
      <c r="D249" t="s">
        <v>147</v>
      </c>
      <c r="E249" s="60">
        <f t="shared" si="20"/>
        <v>0.95599999999999996</v>
      </c>
      <c r="F249" t="str">
        <f t="shared" si="21"/>
        <v>A</v>
      </c>
    </row>
    <row r="250" spans="1:6">
      <c r="A250" t="s">
        <v>1179</v>
      </c>
      <c r="B250" t="s">
        <v>4909</v>
      </c>
      <c r="C250">
        <v>90.9</v>
      </c>
      <c r="D250" t="s">
        <v>147</v>
      </c>
      <c r="E250" s="60">
        <f t="shared" si="20"/>
        <v>0.79</v>
      </c>
      <c r="F250" t="str">
        <f t="shared" si="21"/>
        <v>A</v>
      </c>
    </row>
    <row r="251" spans="1:6">
      <c r="A251" t="s">
        <v>1191</v>
      </c>
      <c r="B251" t="s">
        <v>4910</v>
      </c>
      <c r="C251">
        <v>102.6</v>
      </c>
      <c r="D251" t="s">
        <v>147</v>
      </c>
      <c r="E251" s="60">
        <f t="shared" si="20"/>
        <v>0.97799999999999998</v>
      </c>
      <c r="F251" t="str">
        <f t="shared" si="21"/>
        <v>A</v>
      </c>
    </row>
    <row r="252" spans="1:6">
      <c r="A252" t="s">
        <v>1194</v>
      </c>
      <c r="B252" t="s">
        <v>4911</v>
      </c>
      <c r="C252">
        <v>103</v>
      </c>
      <c r="D252" t="s">
        <v>147</v>
      </c>
      <c r="E252" s="60">
        <f t="shared" si="20"/>
        <v>0.98299999999999998</v>
      </c>
      <c r="F252" t="str">
        <f t="shared" si="21"/>
        <v>A</v>
      </c>
    </row>
    <row r="253" spans="1:6">
      <c r="A253" t="s">
        <v>1197</v>
      </c>
      <c r="B253" t="s">
        <v>4912</v>
      </c>
      <c r="C253">
        <v>82.2</v>
      </c>
      <c r="D253" t="s">
        <v>147</v>
      </c>
      <c r="E253" s="60">
        <f t="shared" si="20"/>
        <v>0.53900000000000003</v>
      </c>
      <c r="F253" t="str">
        <f t="shared" si="21"/>
        <v>B</v>
      </c>
    </row>
    <row r="254" spans="1:6">
      <c r="A254" t="s">
        <v>1200</v>
      </c>
      <c r="B254" t="s">
        <v>4913</v>
      </c>
      <c r="C254">
        <v>92.8</v>
      </c>
      <c r="D254" t="s">
        <v>147</v>
      </c>
      <c r="E254" s="60">
        <f t="shared" si="20"/>
        <v>0.83099999999999996</v>
      </c>
      <c r="F254" t="str">
        <f t="shared" si="21"/>
        <v>A</v>
      </c>
    </row>
    <row r="255" spans="1:6">
      <c r="A255" t="s">
        <v>1203</v>
      </c>
      <c r="B255" t="s">
        <v>4914</v>
      </c>
      <c r="C255">
        <v>94.1</v>
      </c>
      <c r="D255" t="s">
        <v>147</v>
      </c>
      <c r="E255" s="60">
        <f t="shared" si="20"/>
        <v>0.85599999999999998</v>
      </c>
      <c r="F255" t="str">
        <f t="shared" si="21"/>
        <v>A</v>
      </c>
    </row>
    <row r="256" spans="1:6">
      <c r="A256" t="s">
        <v>1206</v>
      </c>
      <c r="B256" t="s">
        <v>4915</v>
      </c>
      <c r="C256">
        <v>68.099999999999994</v>
      </c>
      <c r="D256" t="s">
        <v>147</v>
      </c>
      <c r="E256" s="60">
        <f t="shared" si="20"/>
        <v>0.158</v>
      </c>
      <c r="F256" t="str">
        <f t="shared" si="21"/>
        <v>C</v>
      </c>
    </row>
    <row r="257" spans="1:6">
      <c r="A257" t="s">
        <v>1209</v>
      </c>
      <c r="B257" t="s">
        <v>4916</v>
      </c>
      <c r="C257">
        <v>96</v>
      </c>
      <c r="D257" t="s">
        <v>147</v>
      </c>
      <c r="E257" s="60">
        <f t="shared" si="20"/>
        <v>0.89</v>
      </c>
      <c r="F257" t="str">
        <f t="shared" si="21"/>
        <v>A</v>
      </c>
    </row>
    <row r="258" spans="1:6">
      <c r="A258" t="s">
        <v>1215</v>
      </c>
      <c r="B258" t="s">
        <v>4917</v>
      </c>
    </row>
    <row r="259" spans="1:6">
      <c r="A259" t="s">
        <v>1240</v>
      </c>
      <c r="B259" t="s">
        <v>4918</v>
      </c>
    </row>
    <row r="260" spans="1:6">
      <c r="A260" t="s">
        <v>1244</v>
      </c>
      <c r="B260" t="s">
        <v>4919</v>
      </c>
      <c r="C260">
        <v>104.2</v>
      </c>
      <c r="D260" t="s">
        <v>147</v>
      </c>
      <c r="E260" s="60">
        <f t="shared" ref="E260:E272" si="22">PERCENTRANK($C$3:$C$1060,C260)</f>
        <v>0.98899999999999999</v>
      </c>
      <c r="F260" t="str">
        <f t="shared" ref="F260:F272" si="23">(IF(E260&gt;0.75,"A",(IF(E260&gt;0.45,"B",(IF(E260&gt;0.15,"C",(IF(E260&gt;0.05,"D","F"))))))))</f>
        <v>A</v>
      </c>
    </row>
    <row r="261" spans="1:6">
      <c r="A261" t="s">
        <v>1247</v>
      </c>
      <c r="B261" t="s">
        <v>4920</v>
      </c>
      <c r="C261">
        <v>71.2</v>
      </c>
      <c r="D261" t="s">
        <v>147</v>
      </c>
      <c r="E261" s="60">
        <f t="shared" si="22"/>
        <v>0.224</v>
      </c>
      <c r="F261" t="str">
        <f t="shared" si="23"/>
        <v>C</v>
      </c>
    </row>
    <row r="262" spans="1:6">
      <c r="A262" t="s">
        <v>1250</v>
      </c>
      <c r="B262" t="s">
        <v>4921</v>
      </c>
      <c r="C262">
        <v>70.400000000000006</v>
      </c>
      <c r="D262" t="s">
        <v>147</v>
      </c>
      <c r="E262" s="60">
        <f t="shared" si="22"/>
        <v>0.20499999999999999</v>
      </c>
      <c r="F262" t="str">
        <f t="shared" si="23"/>
        <v>C</v>
      </c>
    </row>
    <row r="263" spans="1:6">
      <c r="A263" t="s">
        <v>1253</v>
      </c>
      <c r="B263" t="s">
        <v>4922</v>
      </c>
      <c r="C263">
        <v>103</v>
      </c>
      <c r="D263" t="s">
        <v>147</v>
      </c>
      <c r="E263" s="60">
        <f t="shared" si="22"/>
        <v>0.98299999999999998</v>
      </c>
      <c r="F263" t="str">
        <f t="shared" si="23"/>
        <v>A</v>
      </c>
    </row>
    <row r="264" spans="1:6">
      <c r="A264" t="s">
        <v>1256</v>
      </c>
      <c r="B264" t="s">
        <v>4923</v>
      </c>
      <c r="C264">
        <v>75</v>
      </c>
      <c r="D264" t="s">
        <v>147</v>
      </c>
      <c r="E264" s="60">
        <f t="shared" si="22"/>
        <v>0.32200000000000001</v>
      </c>
      <c r="F264" t="str">
        <f t="shared" si="23"/>
        <v>C</v>
      </c>
    </row>
    <row r="265" spans="1:6">
      <c r="A265" t="s">
        <v>1259</v>
      </c>
      <c r="B265" t="s">
        <v>4924</v>
      </c>
      <c r="C265">
        <v>85.8</v>
      </c>
      <c r="D265" t="s">
        <v>147</v>
      </c>
      <c r="E265" s="60">
        <f t="shared" si="22"/>
        <v>0.65500000000000003</v>
      </c>
      <c r="F265" t="str">
        <f t="shared" si="23"/>
        <v>B</v>
      </c>
    </row>
    <row r="266" spans="1:6">
      <c r="A266" t="s">
        <v>1262</v>
      </c>
      <c r="B266" t="s">
        <v>4925</v>
      </c>
      <c r="C266">
        <v>83.6</v>
      </c>
      <c r="D266" t="s">
        <v>147</v>
      </c>
      <c r="E266" s="60">
        <f t="shared" si="22"/>
        <v>0.57899999999999996</v>
      </c>
      <c r="F266" t="str">
        <f t="shared" si="23"/>
        <v>B</v>
      </c>
    </row>
    <row r="267" spans="1:6">
      <c r="A267" t="s">
        <v>1265</v>
      </c>
      <c r="B267" t="s">
        <v>4926</v>
      </c>
      <c r="C267">
        <v>85.3</v>
      </c>
      <c r="D267" t="s">
        <v>147</v>
      </c>
      <c r="E267" s="60">
        <f t="shared" si="22"/>
        <v>0.63400000000000001</v>
      </c>
      <c r="F267" t="str">
        <f t="shared" si="23"/>
        <v>B</v>
      </c>
    </row>
    <row r="268" spans="1:6">
      <c r="A268" t="s">
        <v>1268</v>
      </c>
      <c r="B268" t="s">
        <v>1269</v>
      </c>
      <c r="C268">
        <v>52.5</v>
      </c>
      <c r="D268" t="s">
        <v>139</v>
      </c>
      <c r="E268" s="60">
        <f t="shared" si="22"/>
        <v>1.6E-2</v>
      </c>
      <c r="F268" t="str">
        <f t="shared" si="23"/>
        <v>F</v>
      </c>
    </row>
    <row r="269" spans="1:6">
      <c r="A269" t="s">
        <v>1271</v>
      </c>
      <c r="B269" t="s">
        <v>4927</v>
      </c>
      <c r="C269">
        <v>87.9</v>
      </c>
      <c r="D269" t="s">
        <v>147</v>
      </c>
      <c r="E269" s="60">
        <f t="shared" si="22"/>
        <v>0.71699999999999997</v>
      </c>
      <c r="F269" t="str">
        <f t="shared" si="23"/>
        <v>B</v>
      </c>
    </row>
    <row r="270" spans="1:6">
      <c r="A270" t="s">
        <v>1274</v>
      </c>
      <c r="B270" t="s">
        <v>4928</v>
      </c>
      <c r="C270">
        <v>73.2</v>
      </c>
      <c r="D270" t="s">
        <v>147</v>
      </c>
      <c r="E270" s="60">
        <f t="shared" si="22"/>
        <v>0.27400000000000002</v>
      </c>
      <c r="F270" t="str">
        <f t="shared" si="23"/>
        <v>C</v>
      </c>
    </row>
    <row r="271" spans="1:6">
      <c r="A271" t="s">
        <v>1277</v>
      </c>
      <c r="B271" t="s">
        <v>4929</v>
      </c>
      <c r="C271">
        <v>81.5</v>
      </c>
      <c r="D271" t="s">
        <v>147</v>
      </c>
      <c r="E271" s="60">
        <f t="shared" si="22"/>
        <v>0.51800000000000002</v>
      </c>
      <c r="F271" t="str">
        <f t="shared" si="23"/>
        <v>B</v>
      </c>
    </row>
    <row r="272" spans="1:6">
      <c r="A272" t="s">
        <v>1280</v>
      </c>
      <c r="B272" t="s">
        <v>4930</v>
      </c>
      <c r="C272">
        <v>73.7</v>
      </c>
      <c r="D272" t="s">
        <v>147</v>
      </c>
      <c r="E272" s="60">
        <f t="shared" si="22"/>
        <v>0.28799999999999998</v>
      </c>
      <c r="F272" t="str">
        <f t="shared" si="23"/>
        <v>C</v>
      </c>
    </row>
    <row r="273" spans="1:6">
      <c r="A273" t="s">
        <v>1283</v>
      </c>
      <c r="B273" t="s">
        <v>4931</v>
      </c>
    </row>
    <row r="274" spans="1:6">
      <c r="A274" t="s">
        <v>1287</v>
      </c>
      <c r="B274" t="s">
        <v>4932</v>
      </c>
      <c r="C274">
        <v>98</v>
      </c>
      <c r="D274" t="s">
        <v>147</v>
      </c>
      <c r="E274" s="60">
        <f t="shared" ref="E274:E282" si="24">PERCENTRANK($C$3:$C$1060,C274)</f>
        <v>0.92900000000000005</v>
      </c>
      <c r="F274" t="str">
        <f t="shared" ref="F274:F282" si="25">(IF(E274&gt;0.75,"A",(IF(E274&gt;0.45,"B",(IF(E274&gt;0.15,"C",(IF(E274&gt;0.05,"D","F"))))))))</f>
        <v>A</v>
      </c>
    </row>
    <row r="275" spans="1:6">
      <c r="A275" t="s">
        <v>1290</v>
      </c>
      <c r="B275" t="s">
        <v>4933</v>
      </c>
      <c r="C275">
        <v>88</v>
      </c>
      <c r="D275" t="s">
        <v>147</v>
      </c>
      <c r="E275" s="60">
        <f t="shared" si="24"/>
        <v>0.71899999999999997</v>
      </c>
      <c r="F275" t="str">
        <f t="shared" si="25"/>
        <v>B</v>
      </c>
    </row>
    <row r="276" spans="1:6">
      <c r="A276" t="s">
        <v>1293</v>
      </c>
      <c r="B276" t="s">
        <v>4934</v>
      </c>
      <c r="C276">
        <v>80.8</v>
      </c>
      <c r="D276" t="s">
        <v>147</v>
      </c>
      <c r="E276" s="60">
        <f t="shared" si="24"/>
        <v>0.49099999999999999</v>
      </c>
      <c r="F276" t="str">
        <f t="shared" si="25"/>
        <v>B</v>
      </c>
    </row>
    <row r="277" spans="1:6">
      <c r="A277" t="s">
        <v>1296</v>
      </c>
      <c r="B277" t="s">
        <v>4935</v>
      </c>
      <c r="C277">
        <v>87.2</v>
      </c>
      <c r="D277" t="s">
        <v>147</v>
      </c>
      <c r="E277" s="60">
        <f t="shared" si="24"/>
        <v>0.69399999999999995</v>
      </c>
      <c r="F277" t="str">
        <f t="shared" si="25"/>
        <v>B</v>
      </c>
    </row>
    <row r="278" spans="1:6">
      <c r="A278" t="s">
        <v>1299</v>
      </c>
      <c r="B278" t="s">
        <v>4936</v>
      </c>
      <c r="C278">
        <v>79.5</v>
      </c>
      <c r="D278" t="s">
        <v>147</v>
      </c>
      <c r="E278" s="60">
        <f t="shared" si="24"/>
        <v>0.44800000000000001</v>
      </c>
      <c r="F278" t="str">
        <f t="shared" si="25"/>
        <v>C</v>
      </c>
    </row>
    <row r="279" spans="1:6">
      <c r="A279" t="s">
        <v>1302</v>
      </c>
      <c r="B279" t="s">
        <v>4937</v>
      </c>
      <c r="C279">
        <v>79.599999999999994</v>
      </c>
      <c r="D279" t="s">
        <v>147</v>
      </c>
      <c r="E279" s="60">
        <f t="shared" si="24"/>
        <v>0.45100000000000001</v>
      </c>
      <c r="F279" t="str">
        <f t="shared" si="25"/>
        <v>B</v>
      </c>
    </row>
    <row r="280" spans="1:6">
      <c r="A280" t="s">
        <v>1305</v>
      </c>
      <c r="B280" t="s">
        <v>4938</v>
      </c>
      <c r="C280">
        <v>56.9</v>
      </c>
      <c r="D280" s="44" t="s">
        <v>138</v>
      </c>
      <c r="E280" s="59">
        <f t="shared" si="24"/>
        <v>2.7E-2</v>
      </c>
      <c r="F280" s="44" t="str">
        <f t="shared" si="25"/>
        <v>F</v>
      </c>
    </row>
    <row r="281" spans="1:6">
      <c r="A281" t="s">
        <v>1308</v>
      </c>
      <c r="B281" t="s">
        <v>4939</v>
      </c>
      <c r="C281">
        <v>100.9</v>
      </c>
      <c r="D281" t="s">
        <v>147</v>
      </c>
      <c r="E281" s="60">
        <f t="shared" si="24"/>
        <v>0.96399999999999997</v>
      </c>
      <c r="F281" t="str">
        <f t="shared" si="25"/>
        <v>A</v>
      </c>
    </row>
    <row r="282" spans="1:6">
      <c r="A282" t="s">
        <v>1311</v>
      </c>
      <c r="B282" t="s">
        <v>4940</v>
      </c>
      <c r="C282">
        <v>92.2</v>
      </c>
      <c r="D282" t="s">
        <v>147</v>
      </c>
      <c r="E282" s="60">
        <f t="shared" si="24"/>
        <v>0.82199999999999995</v>
      </c>
      <c r="F282" t="str">
        <f t="shared" si="25"/>
        <v>A</v>
      </c>
    </row>
    <row r="283" spans="1:6">
      <c r="A283" t="s">
        <v>1314</v>
      </c>
      <c r="B283" t="s">
        <v>4941</v>
      </c>
    </row>
    <row r="284" spans="1:6">
      <c r="A284" t="s">
        <v>1317</v>
      </c>
      <c r="B284" t="s">
        <v>4942</v>
      </c>
      <c r="C284">
        <v>97.1</v>
      </c>
      <c r="D284" t="s">
        <v>147</v>
      </c>
      <c r="E284" s="60">
        <f t="shared" ref="E284:E291" si="26">PERCENTRANK($C$3:$C$1060,C284)</f>
        <v>0.90900000000000003</v>
      </c>
      <c r="F284" t="str">
        <f t="shared" ref="F284:F291" si="27">(IF(E284&gt;0.75,"A",(IF(E284&gt;0.45,"B",(IF(E284&gt;0.15,"C",(IF(E284&gt;0.05,"D","F"))))))))</f>
        <v>A</v>
      </c>
    </row>
    <row r="285" spans="1:6">
      <c r="A285" t="s">
        <v>1320</v>
      </c>
      <c r="B285" t="s">
        <v>4943</v>
      </c>
      <c r="C285">
        <v>95.1</v>
      </c>
      <c r="D285" t="s">
        <v>147</v>
      </c>
      <c r="E285" s="60">
        <f t="shared" si="26"/>
        <v>0.875</v>
      </c>
      <c r="F285" t="str">
        <f t="shared" si="27"/>
        <v>A</v>
      </c>
    </row>
    <row r="286" spans="1:6">
      <c r="A286" t="s">
        <v>1323</v>
      </c>
      <c r="B286" t="s">
        <v>4944</v>
      </c>
      <c r="C286">
        <v>90.5</v>
      </c>
      <c r="D286" t="s">
        <v>147</v>
      </c>
      <c r="E286" s="60">
        <f t="shared" si="26"/>
        <v>0.77600000000000002</v>
      </c>
      <c r="F286" t="str">
        <f t="shared" si="27"/>
        <v>A</v>
      </c>
    </row>
    <row r="287" spans="1:6">
      <c r="A287" t="s">
        <v>1326</v>
      </c>
      <c r="B287" t="s">
        <v>4945</v>
      </c>
      <c r="C287">
        <v>92.1</v>
      </c>
      <c r="D287" t="s">
        <v>147</v>
      </c>
      <c r="E287" s="60">
        <f t="shared" si="26"/>
        <v>0.81899999999999995</v>
      </c>
      <c r="F287" t="str">
        <f t="shared" si="27"/>
        <v>A</v>
      </c>
    </row>
    <row r="288" spans="1:6">
      <c r="A288" t="s">
        <v>1329</v>
      </c>
      <c r="B288" t="s">
        <v>4946</v>
      </c>
      <c r="C288">
        <v>76.5</v>
      </c>
      <c r="D288" t="s">
        <v>147</v>
      </c>
      <c r="E288" s="60">
        <f t="shared" si="26"/>
        <v>0.36199999999999999</v>
      </c>
      <c r="F288" t="str">
        <f t="shared" si="27"/>
        <v>C</v>
      </c>
    </row>
    <row r="289" spans="1:6">
      <c r="A289" t="s">
        <v>1335</v>
      </c>
      <c r="B289" t="s">
        <v>4947</v>
      </c>
      <c r="C289">
        <v>74.599999999999994</v>
      </c>
      <c r="D289" t="s">
        <v>147</v>
      </c>
      <c r="E289" s="60">
        <f t="shared" si="26"/>
        <v>0.311</v>
      </c>
      <c r="F289" t="str">
        <f t="shared" si="27"/>
        <v>C</v>
      </c>
    </row>
    <row r="290" spans="1:6">
      <c r="A290" t="s">
        <v>1338</v>
      </c>
      <c r="B290" t="s">
        <v>4948</v>
      </c>
      <c r="C290">
        <v>95.7</v>
      </c>
      <c r="D290" t="s">
        <v>147</v>
      </c>
      <c r="E290" s="60">
        <f t="shared" si="26"/>
        <v>0.88400000000000001</v>
      </c>
      <c r="F290" t="str">
        <f t="shared" si="27"/>
        <v>A</v>
      </c>
    </row>
    <row r="291" spans="1:6">
      <c r="A291" t="s">
        <v>1344</v>
      </c>
      <c r="B291" t="s">
        <v>1345</v>
      </c>
      <c r="C291">
        <v>82.9</v>
      </c>
      <c r="D291" t="s">
        <v>147</v>
      </c>
      <c r="E291" s="60">
        <f t="shared" si="26"/>
        <v>0.55400000000000005</v>
      </c>
      <c r="F291" t="str">
        <f t="shared" si="27"/>
        <v>B</v>
      </c>
    </row>
    <row r="292" spans="1:6">
      <c r="A292" t="s">
        <v>1353</v>
      </c>
      <c r="B292" t="s">
        <v>4949</v>
      </c>
    </row>
    <row r="293" spans="1:6">
      <c r="A293" t="s">
        <v>1371</v>
      </c>
      <c r="B293" t="s">
        <v>4950</v>
      </c>
      <c r="C293">
        <v>58.7</v>
      </c>
      <c r="D293" s="44" t="s">
        <v>138</v>
      </c>
      <c r="E293" s="59">
        <f t="shared" ref="E293:E317" si="28">PERCENTRANK($C$3:$C$1060,C293)</f>
        <v>4.2999999999999997E-2</v>
      </c>
      <c r="F293" s="44" t="str">
        <f t="shared" ref="F293:F317" si="29">(IF(E293&gt;0.75,"A",(IF(E293&gt;0.45,"B",(IF(E293&gt;0.15,"C",(IF(E293&gt;0.05,"D","F"))))))))</f>
        <v>F</v>
      </c>
    </row>
    <row r="294" spans="1:6">
      <c r="A294" t="s">
        <v>1374</v>
      </c>
      <c r="B294" t="s">
        <v>4951</v>
      </c>
      <c r="C294">
        <v>84.5</v>
      </c>
      <c r="D294" t="s">
        <v>147</v>
      </c>
      <c r="E294" s="60">
        <f t="shared" si="28"/>
        <v>0.60599999999999998</v>
      </c>
      <c r="F294" t="str">
        <f t="shared" si="29"/>
        <v>B</v>
      </c>
    </row>
    <row r="295" spans="1:6">
      <c r="A295" t="s">
        <v>1377</v>
      </c>
      <c r="B295" t="s">
        <v>4952</v>
      </c>
      <c r="C295">
        <v>67.599999999999994</v>
      </c>
      <c r="D295" t="s">
        <v>138</v>
      </c>
      <c r="E295" s="60">
        <f t="shared" si="28"/>
        <v>0.14499999999999999</v>
      </c>
      <c r="F295" t="str">
        <f t="shared" si="29"/>
        <v>D</v>
      </c>
    </row>
    <row r="296" spans="1:6">
      <c r="A296" t="s">
        <v>1380</v>
      </c>
      <c r="B296" t="s">
        <v>4953</v>
      </c>
      <c r="C296">
        <v>85.5</v>
      </c>
      <c r="D296" t="s">
        <v>147</v>
      </c>
      <c r="E296" s="60">
        <f t="shared" si="28"/>
        <v>0.64100000000000001</v>
      </c>
      <c r="F296" t="str">
        <f t="shared" si="29"/>
        <v>B</v>
      </c>
    </row>
    <row r="297" spans="1:6">
      <c r="A297" t="s">
        <v>1383</v>
      </c>
      <c r="B297" t="s">
        <v>4954</v>
      </c>
      <c r="C297">
        <v>81.8</v>
      </c>
      <c r="D297" t="s">
        <v>147</v>
      </c>
      <c r="E297" s="60">
        <f t="shared" si="28"/>
        <v>0.52800000000000002</v>
      </c>
      <c r="F297" t="str">
        <f t="shared" si="29"/>
        <v>B</v>
      </c>
    </row>
    <row r="298" spans="1:6">
      <c r="A298" t="s">
        <v>1386</v>
      </c>
      <c r="B298" t="s">
        <v>4955</v>
      </c>
      <c r="C298">
        <v>73.7</v>
      </c>
      <c r="D298" t="s">
        <v>147</v>
      </c>
      <c r="E298" s="60">
        <f t="shared" si="28"/>
        <v>0.28799999999999998</v>
      </c>
      <c r="F298" t="str">
        <f t="shared" si="29"/>
        <v>C</v>
      </c>
    </row>
    <row r="299" spans="1:6">
      <c r="A299" t="s">
        <v>1392</v>
      </c>
      <c r="B299" t="s">
        <v>1393</v>
      </c>
      <c r="C299">
        <v>83.1</v>
      </c>
      <c r="D299" t="s">
        <v>147</v>
      </c>
      <c r="E299" s="60">
        <f t="shared" si="28"/>
        <v>0.55800000000000005</v>
      </c>
      <c r="F299" t="str">
        <f t="shared" si="29"/>
        <v>B</v>
      </c>
    </row>
    <row r="300" spans="1:6">
      <c r="A300" t="s">
        <v>1413</v>
      </c>
      <c r="B300" t="s">
        <v>4956</v>
      </c>
      <c r="C300">
        <v>57.4</v>
      </c>
      <c r="D300" s="44" t="s">
        <v>138</v>
      </c>
      <c r="E300" s="59">
        <f t="shared" si="28"/>
        <v>2.9000000000000001E-2</v>
      </c>
      <c r="F300" s="44" t="str">
        <f t="shared" si="29"/>
        <v>F</v>
      </c>
    </row>
    <row r="301" spans="1:6">
      <c r="A301" t="s">
        <v>1416</v>
      </c>
      <c r="B301" s="43" t="s">
        <v>4957</v>
      </c>
      <c r="C301">
        <v>45.3</v>
      </c>
      <c r="D301" t="s">
        <v>139</v>
      </c>
      <c r="E301" s="60">
        <f t="shared" si="28"/>
        <v>5.0000000000000001E-3</v>
      </c>
      <c r="F301" t="str">
        <f t="shared" si="29"/>
        <v>F</v>
      </c>
    </row>
    <row r="302" spans="1:6">
      <c r="A302" t="s">
        <v>1428</v>
      </c>
      <c r="B302" t="s">
        <v>4958</v>
      </c>
      <c r="C302">
        <v>84.9</v>
      </c>
      <c r="D302" t="s">
        <v>147</v>
      </c>
      <c r="E302" s="60">
        <f t="shared" si="28"/>
        <v>0.61899999999999999</v>
      </c>
      <c r="F302" t="str">
        <f t="shared" si="29"/>
        <v>B</v>
      </c>
    </row>
    <row r="303" spans="1:6">
      <c r="A303" t="s">
        <v>1432</v>
      </c>
      <c r="B303" t="s">
        <v>4959</v>
      </c>
      <c r="C303">
        <v>77.2</v>
      </c>
      <c r="D303" t="s">
        <v>147</v>
      </c>
      <c r="E303" s="60">
        <f t="shared" si="28"/>
        <v>0.38400000000000001</v>
      </c>
      <c r="F303" t="str">
        <f t="shared" si="29"/>
        <v>C</v>
      </c>
    </row>
    <row r="304" spans="1:6">
      <c r="A304" t="s">
        <v>1435</v>
      </c>
      <c r="B304" t="s">
        <v>4960</v>
      </c>
      <c r="C304">
        <v>99.3</v>
      </c>
      <c r="D304" t="s">
        <v>147</v>
      </c>
      <c r="E304" s="60">
        <f t="shared" si="28"/>
        <v>0.95199999999999996</v>
      </c>
      <c r="F304" t="str">
        <f t="shared" si="29"/>
        <v>A</v>
      </c>
    </row>
    <row r="305" spans="1:6">
      <c r="A305" t="s">
        <v>1438</v>
      </c>
      <c r="B305" t="s">
        <v>4961</v>
      </c>
      <c r="C305">
        <v>77.8</v>
      </c>
      <c r="D305" t="s">
        <v>147</v>
      </c>
      <c r="E305" s="60">
        <f t="shared" si="28"/>
        <v>0.40200000000000002</v>
      </c>
      <c r="F305" t="str">
        <f t="shared" si="29"/>
        <v>C</v>
      </c>
    </row>
    <row r="306" spans="1:6">
      <c r="A306" t="s">
        <v>1441</v>
      </c>
      <c r="B306" t="s">
        <v>4962</v>
      </c>
      <c r="C306">
        <v>108.5</v>
      </c>
      <c r="D306" t="s">
        <v>147</v>
      </c>
      <c r="E306" s="60">
        <f t="shared" si="28"/>
        <v>1</v>
      </c>
      <c r="F306" t="str">
        <f t="shared" si="29"/>
        <v>A</v>
      </c>
    </row>
    <row r="307" spans="1:6">
      <c r="A307" t="s">
        <v>1444</v>
      </c>
      <c r="B307" t="s">
        <v>4963</v>
      </c>
      <c r="C307">
        <v>93.4</v>
      </c>
      <c r="D307" t="s">
        <v>147</v>
      </c>
      <c r="E307" s="60">
        <f t="shared" si="28"/>
        <v>0.84199999999999997</v>
      </c>
      <c r="F307" t="str">
        <f t="shared" si="29"/>
        <v>A</v>
      </c>
    </row>
    <row r="308" spans="1:6">
      <c r="A308" t="s">
        <v>1447</v>
      </c>
      <c r="B308" t="s">
        <v>4964</v>
      </c>
      <c r="C308">
        <v>70.900000000000006</v>
      </c>
      <c r="D308" t="s">
        <v>147</v>
      </c>
      <c r="E308" s="60">
        <f t="shared" si="28"/>
        <v>0.215</v>
      </c>
      <c r="F308" t="str">
        <f t="shared" si="29"/>
        <v>C</v>
      </c>
    </row>
    <row r="309" spans="1:6">
      <c r="A309" t="s">
        <v>1450</v>
      </c>
      <c r="B309" t="s">
        <v>4965</v>
      </c>
      <c r="C309">
        <v>97.1</v>
      </c>
      <c r="D309" t="s">
        <v>147</v>
      </c>
      <c r="E309" s="60">
        <f t="shared" si="28"/>
        <v>0.90900000000000003</v>
      </c>
      <c r="F309" t="str">
        <f t="shared" si="29"/>
        <v>A</v>
      </c>
    </row>
    <row r="310" spans="1:6">
      <c r="A310" t="s">
        <v>1453</v>
      </c>
      <c r="B310" t="s">
        <v>4966</v>
      </c>
      <c r="C310">
        <v>89.9</v>
      </c>
      <c r="D310" t="s">
        <v>147</v>
      </c>
      <c r="E310" s="60">
        <f t="shared" si="28"/>
        <v>0.76</v>
      </c>
      <c r="F310" t="str">
        <f t="shared" si="29"/>
        <v>A</v>
      </c>
    </row>
    <row r="311" spans="1:6">
      <c r="A311" t="s">
        <v>1456</v>
      </c>
      <c r="B311" t="s">
        <v>4967</v>
      </c>
      <c r="C311">
        <v>96.5</v>
      </c>
      <c r="D311" t="s">
        <v>147</v>
      </c>
      <c r="E311" s="60">
        <f t="shared" si="28"/>
        <v>0.9</v>
      </c>
      <c r="F311" t="str">
        <f t="shared" si="29"/>
        <v>A</v>
      </c>
    </row>
    <row r="312" spans="1:6">
      <c r="A312" t="s">
        <v>1459</v>
      </c>
      <c r="B312" t="s">
        <v>4968</v>
      </c>
      <c r="C312">
        <v>80.3</v>
      </c>
      <c r="D312" t="s">
        <v>147</v>
      </c>
      <c r="E312" s="60">
        <f t="shared" si="28"/>
        <v>0.47899999999999998</v>
      </c>
      <c r="F312" t="str">
        <f t="shared" si="29"/>
        <v>B</v>
      </c>
    </row>
    <row r="313" spans="1:6">
      <c r="A313" t="s">
        <v>1462</v>
      </c>
      <c r="B313" t="s">
        <v>4969</v>
      </c>
      <c r="C313">
        <v>86.8</v>
      </c>
      <c r="D313" t="s">
        <v>147</v>
      </c>
      <c r="E313" s="60">
        <f t="shared" si="28"/>
        <v>0.68600000000000005</v>
      </c>
      <c r="F313" t="str">
        <f t="shared" si="29"/>
        <v>B</v>
      </c>
    </row>
    <row r="314" spans="1:6">
      <c r="A314" t="s">
        <v>1465</v>
      </c>
      <c r="B314" t="s">
        <v>4970</v>
      </c>
      <c r="C314">
        <v>71.5</v>
      </c>
      <c r="D314" t="s">
        <v>147</v>
      </c>
      <c r="E314" s="60">
        <f t="shared" si="28"/>
        <v>0.22600000000000001</v>
      </c>
      <c r="F314" t="str">
        <f t="shared" si="29"/>
        <v>C</v>
      </c>
    </row>
    <row r="315" spans="1:6">
      <c r="A315" t="s">
        <v>1468</v>
      </c>
      <c r="B315" t="s">
        <v>1469</v>
      </c>
      <c r="C315">
        <v>81.7</v>
      </c>
      <c r="D315" t="s">
        <v>147</v>
      </c>
      <c r="E315" s="60">
        <f t="shared" si="28"/>
        <v>0.52400000000000002</v>
      </c>
      <c r="F315" t="str">
        <f t="shared" si="29"/>
        <v>B</v>
      </c>
    </row>
    <row r="316" spans="1:6">
      <c r="A316" t="s">
        <v>1471</v>
      </c>
      <c r="B316" t="s">
        <v>4971</v>
      </c>
      <c r="C316">
        <v>83.5</v>
      </c>
      <c r="D316" t="s">
        <v>147</v>
      </c>
      <c r="E316" s="60">
        <f t="shared" si="28"/>
        <v>0.57699999999999996</v>
      </c>
      <c r="F316" t="str">
        <f t="shared" si="29"/>
        <v>B</v>
      </c>
    </row>
    <row r="317" spans="1:6">
      <c r="A317" t="s">
        <v>1474</v>
      </c>
      <c r="B317" t="s">
        <v>4972</v>
      </c>
      <c r="C317">
        <v>89.5</v>
      </c>
      <c r="D317" t="s">
        <v>147</v>
      </c>
      <c r="E317" s="60">
        <f t="shared" si="28"/>
        <v>0.751</v>
      </c>
      <c r="F317" t="str">
        <f t="shared" si="29"/>
        <v>A</v>
      </c>
    </row>
    <row r="318" spans="1:6">
      <c r="A318" t="s">
        <v>1477</v>
      </c>
      <c r="B318" t="s">
        <v>4973</v>
      </c>
    </row>
    <row r="319" spans="1:6">
      <c r="A319" t="s">
        <v>1480</v>
      </c>
      <c r="B319" t="s">
        <v>4974</v>
      </c>
      <c r="C319">
        <v>81.7</v>
      </c>
      <c r="D319" t="s">
        <v>147</v>
      </c>
      <c r="E319" s="60">
        <f t="shared" ref="E319:E333" si="30">PERCENTRANK($C$3:$C$1060,C319)</f>
        <v>0.52400000000000002</v>
      </c>
      <c r="F319" t="str">
        <f t="shared" ref="F319:F333" si="31">(IF(E319&gt;0.75,"A",(IF(E319&gt;0.45,"B",(IF(E319&gt;0.15,"C",(IF(E319&gt;0.05,"D","F"))))))))</f>
        <v>B</v>
      </c>
    </row>
    <row r="320" spans="1:6">
      <c r="A320" t="s">
        <v>1483</v>
      </c>
      <c r="B320" t="s">
        <v>4975</v>
      </c>
      <c r="C320">
        <v>77.5</v>
      </c>
      <c r="D320" t="s">
        <v>147</v>
      </c>
      <c r="E320" s="60">
        <f t="shared" si="30"/>
        <v>0.39300000000000002</v>
      </c>
      <c r="F320" t="str">
        <f t="shared" si="31"/>
        <v>C</v>
      </c>
    </row>
    <row r="321" spans="1:6">
      <c r="A321" t="s">
        <v>1486</v>
      </c>
      <c r="B321" t="s">
        <v>4976</v>
      </c>
      <c r="C321">
        <v>79.599999999999994</v>
      </c>
      <c r="D321" t="s">
        <v>147</v>
      </c>
      <c r="E321" s="60">
        <f t="shared" si="30"/>
        <v>0.45100000000000001</v>
      </c>
      <c r="F321" t="str">
        <f t="shared" si="31"/>
        <v>B</v>
      </c>
    </row>
    <row r="322" spans="1:6">
      <c r="A322" t="s">
        <v>1489</v>
      </c>
      <c r="B322" t="s">
        <v>4977</v>
      </c>
      <c r="C322">
        <v>102.8</v>
      </c>
      <c r="D322" t="s">
        <v>147</v>
      </c>
      <c r="E322" s="60">
        <f t="shared" si="30"/>
        <v>0.98</v>
      </c>
      <c r="F322" t="str">
        <f t="shared" si="31"/>
        <v>A</v>
      </c>
    </row>
    <row r="323" spans="1:6">
      <c r="A323" t="s">
        <v>1492</v>
      </c>
      <c r="B323" t="s">
        <v>4978</v>
      </c>
      <c r="C323">
        <v>92.9</v>
      </c>
      <c r="D323" t="s">
        <v>147</v>
      </c>
      <c r="E323" s="60">
        <f t="shared" si="30"/>
        <v>0.83399999999999996</v>
      </c>
      <c r="F323" t="str">
        <f t="shared" si="31"/>
        <v>A</v>
      </c>
    </row>
    <row r="324" spans="1:6">
      <c r="A324" t="s">
        <v>1495</v>
      </c>
      <c r="B324" t="s">
        <v>4979</v>
      </c>
      <c r="C324">
        <v>69.7</v>
      </c>
      <c r="D324" t="s">
        <v>147</v>
      </c>
      <c r="E324" s="60">
        <f t="shared" si="30"/>
        <v>0.186</v>
      </c>
      <c r="F324" t="str">
        <f t="shared" si="31"/>
        <v>C</v>
      </c>
    </row>
    <row r="325" spans="1:6">
      <c r="A325" t="s">
        <v>1498</v>
      </c>
      <c r="B325" t="s">
        <v>4980</v>
      </c>
      <c r="C325">
        <v>85.8</v>
      </c>
      <c r="D325" t="s">
        <v>147</v>
      </c>
      <c r="E325" s="60">
        <f t="shared" si="30"/>
        <v>0.65500000000000003</v>
      </c>
      <c r="F325" t="str">
        <f t="shared" si="31"/>
        <v>B</v>
      </c>
    </row>
    <row r="326" spans="1:6">
      <c r="A326" t="s">
        <v>1501</v>
      </c>
      <c r="B326" t="s">
        <v>4981</v>
      </c>
      <c r="C326">
        <v>72.099999999999994</v>
      </c>
      <c r="D326" t="s">
        <v>147</v>
      </c>
      <c r="E326" s="60">
        <f t="shared" si="30"/>
        <v>0.24199999999999999</v>
      </c>
      <c r="F326" t="str">
        <f t="shared" si="31"/>
        <v>C</v>
      </c>
    </row>
    <row r="327" spans="1:6">
      <c r="A327" t="s">
        <v>1504</v>
      </c>
      <c r="B327" t="s">
        <v>4982</v>
      </c>
      <c r="C327">
        <v>63.2</v>
      </c>
      <c r="D327" t="s">
        <v>138</v>
      </c>
      <c r="E327" s="60">
        <f t="shared" si="30"/>
        <v>8.1000000000000003E-2</v>
      </c>
      <c r="F327" t="str">
        <f t="shared" si="31"/>
        <v>D</v>
      </c>
    </row>
    <row r="328" spans="1:6">
      <c r="A328" t="s">
        <v>1508</v>
      </c>
      <c r="B328" t="s">
        <v>4983</v>
      </c>
      <c r="C328">
        <v>97.9</v>
      </c>
      <c r="D328" t="s">
        <v>147</v>
      </c>
      <c r="E328" s="60">
        <f t="shared" si="30"/>
        <v>0.92400000000000004</v>
      </c>
      <c r="F328" t="str">
        <f t="shared" si="31"/>
        <v>A</v>
      </c>
    </row>
    <row r="329" spans="1:6">
      <c r="A329" t="s">
        <v>1511</v>
      </c>
      <c r="B329" t="s">
        <v>4984</v>
      </c>
      <c r="C329">
        <v>85.4</v>
      </c>
      <c r="D329" t="s">
        <v>147</v>
      </c>
      <c r="E329" s="60">
        <f t="shared" si="30"/>
        <v>0.63800000000000001</v>
      </c>
      <c r="F329" t="str">
        <f t="shared" si="31"/>
        <v>B</v>
      </c>
    </row>
    <row r="330" spans="1:6">
      <c r="A330" t="s">
        <v>1514</v>
      </c>
      <c r="B330" t="s">
        <v>4985</v>
      </c>
      <c r="C330">
        <v>105.2</v>
      </c>
      <c r="D330" t="s">
        <v>147</v>
      </c>
      <c r="E330" s="60">
        <f t="shared" si="30"/>
        <v>0.99299999999999999</v>
      </c>
      <c r="F330" t="str">
        <f t="shared" si="31"/>
        <v>A</v>
      </c>
    </row>
    <row r="331" spans="1:6">
      <c r="A331" t="s">
        <v>1520</v>
      </c>
      <c r="B331" t="s">
        <v>4986</v>
      </c>
      <c r="C331">
        <v>73</v>
      </c>
      <c r="D331" t="s">
        <v>147</v>
      </c>
      <c r="E331" s="60">
        <f t="shared" si="30"/>
        <v>0.26700000000000002</v>
      </c>
      <c r="F331" t="str">
        <f t="shared" si="31"/>
        <v>C</v>
      </c>
    </row>
    <row r="332" spans="1:6">
      <c r="A332" t="s">
        <v>1523</v>
      </c>
      <c r="B332" t="s">
        <v>1524</v>
      </c>
      <c r="C332">
        <v>67.8</v>
      </c>
      <c r="D332" t="s">
        <v>138</v>
      </c>
      <c r="E332" s="60">
        <f t="shared" si="30"/>
        <v>0.15</v>
      </c>
      <c r="F332" t="str">
        <f t="shared" si="31"/>
        <v>D</v>
      </c>
    </row>
    <row r="333" spans="1:6">
      <c r="A333" t="s">
        <v>1526</v>
      </c>
      <c r="B333" t="s">
        <v>4987</v>
      </c>
      <c r="C333">
        <v>88.6</v>
      </c>
      <c r="D333" t="s">
        <v>147</v>
      </c>
      <c r="E333" s="60">
        <f t="shared" si="30"/>
        <v>0.73299999999999998</v>
      </c>
      <c r="F333" t="str">
        <f t="shared" si="31"/>
        <v>B</v>
      </c>
    </row>
    <row r="334" spans="1:6">
      <c r="A334" t="s">
        <v>1529</v>
      </c>
      <c r="B334" t="s">
        <v>4988</v>
      </c>
    </row>
    <row r="335" spans="1:6">
      <c r="A335" t="s">
        <v>1532</v>
      </c>
      <c r="B335" t="s">
        <v>4989</v>
      </c>
      <c r="C335">
        <v>83.7</v>
      </c>
      <c r="D335" t="s">
        <v>147</v>
      </c>
      <c r="E335" s="60">
        <f t="shared" ref="E335:E356" si="32">PERCENTRANK($C$3:$C$1060,C335)</f>
        <v>0.58199999999999996</v>
      </c>
      <c r="F335" t="str">
        <f t="shared" ref="F335:F356" si="33">(IF(E335&gt;0.75,"A",(IF(E335&gt;0.45,"B",(IF(E335&gt;0.15,"C",(IF(E335&gt;0.05,"D","F"))))))))</f>
        <v>B</v>
      </c>
    </row>
    <row r="336" spans="1:6">
      <c r="A336" t="s">
        <v>1533</v>
      </c>
      <c r="B336" t="s">
        <v>4990</v>
      </c>
      <c r="C336">
        <v>72.8</v>
      </c>
      <c r="D336" t="s">
        <v>147</v>
      </c>
      <c r="E336" s="60">
        <f t="shared" si="32"/>
        <v>0.26100000000000001</v>
      </c>
      <c r="F336" t="str">
        <f t="shared" si="33"/>
        <v>C</v>
      </c>
    </row>
    <row r="337" spans="1:6">
      <c r="A337" t="s">
        <v>1536</v>
      </c>
      <c r="B337" t="s">
        <v>4991</v>
      </c>
      <c r="C337">
        <v>95.1</v>
      </c>
      <c r="D337" t="s">
        <v>147</v>
      </c>
      <c r="E337" s="60">
        <f t="shared" si="32"/>
        <v>0.875</v>
      </c>
      <c r="F337" t="str">
        <f t="shared" si="33"/>
        <v>A</v>
      </c>
    </row>
    <row r="338" spans="1:6">
      <c r="A338" t="s">
        <v>1539</v>
      </c>
      <c r="B338" t="s">
        <v>4992</v>
      </c>
      <c r="C338">
        <v>89.3</v>
      </c>
      <c r="D338" t="s">
        <v>147</v>
      </c>
      <c r="E338" s="60">
        <f t="shared" si="32"/>
        <v>0.745</v>
      </c>
      <c r="F338" t="str">
        <f t="shared" si="33"/>
        <v>B</v>
      </c>
    </row>
    <row r="339" spans="1:6">
      <c r="A339" t="s">
        <v>1542</v>
      </c>
      <c r="B339" t="s">
        <v>1543</v>
      </c>
      <c r="C339">
        <v>84.9</v>
      </c>
      <c r="D339" t="s">
        <v>147</v>
      </c>
      <c r="E339" s="60">
        <f t="shared" si="32"/>
        <v>0.61899999999999999</v>
      </c>
      <c r="F339" t="str">
        <f t="shared" si="33"/>
        <v>B</v>
      </c>
    </row>
    <row r="340" spans="1:6">
      <c r="A340" t="s">
        <v>1548</v>
      </c>
      <c r="B340" t="s">
        <v>4993</v>
      </c>
      <c r="C340">
        <v>95</v>
      </c>
      <c r="D340" t="s">
        <v>147</v>
      </c>
      <c r="E340" s="60">
        <f t="shared" si="32"/>
        <v>0.873</v>
      </c>
      <c r="F340" t="str">
        <f t="shared" si="33"/>
        <v>A</v>
      </c>
    </row>
    <row r="341" spans="1:6">
      <c r="A341" t="s">
        <v>1551</v>
      </c>
      <c r="B341" t="s">
        <v>4994</v>
      </c>
      <c r="C341">
        <v>77.5</v>
      </c>
      <c r="D341" t="s">
        <v>147</v>
      </c>
      <c r="E341" s="60">
        <f t="shared" si="32"/>
        <v>0.39300000000000002</v>
      </c>
      <c r="F341" t="str">
        <f t="shared" si="33"/>
        <v>C</v>
      </c>
    </row>
    <row r="342" spans="1:6">
      <c r="A342" t="s">
        <v>1557</v>
      </c>
      <c r="B342" t="s">
        <v>1558</v>
      </c>
      <c r="C342">
        <v>87.7</v>
      </c>
      <c r="D342" t="s">
        <v>147</v>
      </c>
      <c r="E342" s="60">
        <f t="shared" si="32"/>
        <v>0.71199999999999997</v>
      </c>
      <c r="F342" t="str">
        <f t="shared" si="33"/>
        <v>B</v>
      </c>
    </row>
    <row r="343" spans="1:6">
      <c r="A343" t="s">
        <v>1560</v>
      </c>
      <c r="B343" t="s">
        <v>1561</v>
      </c>
      <c r="C343">
        <v>87.8</v>
      </c>
      <c r="D343" t="s">
        <v>147</v>
      </c>
      <c r="E343" s="60">
        <f t="shared" si="32"/>
        <v>0.71399999999999997</v>
      </c>
      <c r="F343" t="str">
        <f t="shared" si="33"/>
        <v>B</v>
      </c>
    </row>
    <row r="344" spans="1:6">
      <c r="A344" t="s">
        <v>1563</v>
      </c>
      <c r="B344" t="s">
        <v>4995</v>
      </c>
      <c r="C344">
        <v>87.5</v>
      </c>
      <c r="D344" t="s">
        <v>147</v>
      </c>
      <c r="E344" s="60">
        <f t="shared" si="32"/>
        <v>0.70699999999999996</v>
      </c>
      <c r="F344" t="str">
        <f t="shared" si="33"/>
        <v>B</v>
      </c>
    </row>
    <row r="345" spans="1:6">
      <c r="A345" t="s">
        <v>1566</v>
      </c>
      <c r="B345" t="s">
        <v>4996</v>
      </c>
      <c r="C345">
        <v>97.4</v>
      </c>
      <c r="D345" t="s">
        <v>147</v>
      </c>
      <c r="E345" s="60">
        <f t="shared" si="32"/>
        <v>0.91300000000000003</v>
      </c>
      <c r="F345" t="str">
        <f t="shared" si="33"/>
        <v>A</v>
      </c>
    </row>
    <row r="346" spans="1:6">
      <c r="A346" t="s">
        <v>1569</v>
      </c>
      <c r="B346" t="s">
        <v>4997</v>
      </c>
      <c r="C346">
        <v>97.9</v>
      </c>
      <c r="D346" t="s">
        <v>147</v>
      </c>
      <c r="E346" s="60">
        <f t="shared" si="32"/>
        <v>0.92400000000000004</v>
      </c>
      <c r="F346" t="str">
        <f t="shared" si="33"/>
        <v>A</v>
      </c>
    </row>
    <row r="347" spans="1:6">
      <c r="A347" t="s">
        <v>1572</v>
      </c>
      <c r="B347" t="s">
        <v>4998</v>
      </c>
      <c r="C347">
        <v>97.8</v>
      </c>
      <c r="D347" t="s">
        <v>147</v>
      </c>
      <c r="E347" s="60">
        <f t="shared" si="32"/>
        <v>0.92</v>
      </c>
      <c r="F347" t="str">
        <f t="shared" si="33"/>
        <v>A</v>
      </c>
    </row>
    <row r="348" spans="1:6">
      <c r="A348" t="s">
        <v>1575</v>
      </c>
      <c r="B348" t="s">
        <v>4999</v>
      </c>
      <c r="C348">
        <v>94</v>
      </c>
      <c r="D348" t="s">
        <v>147</v>
      </c>
      <c r="E348" s="60">
        <f t="shared" si="32"/>
        <v>0.85299999999999998</v>
      </c>
      <c r="F348" t="str">
        <f t="shared" si="33"/>
        <v>A</v>
      </c>
    </row>
    <row r="349" spans="1:6">
      <c r="A349" t="s">
        <v>1578</v>
      </c>
      <c r="B349" t="s">
        <v>5000</v>
      </c>
      <c r="C349">
        <v>87.2</v>
      </c>
      <c r="D349" t="s">
        <v>147</v>
      </c>
      <c r="E349" s="60">
        <f t="shared" si="32"/>
        <v>0.69399999999999995</v>
      </c>
      <c r="F349" t="str">
        <f t="shared" si="33"/>
        <v>B</v>
      </c>
    </row>
    <row r="350" spans="1:6">
      <c r="A350" t="s">
        <v>1581</v>
      </c>
      <c r="B350" t="s">
        <v>1582</v>
      </c>
      <c r="C350">
        <v>91.4</v>
      </c>
      <c r="D350" t="s">
        <v>147</v>
      </c>
      <c r="E350" s="60">
        <f t="shared" si="32"/>
        <v>0.80600000000000005</v>
      </c>
      <c r="F350" t="str">
        <f t="shared" si="33"/>
        <v>A</v>
      </c>
    </row>
    <row r="351" spans="1:6">
      <c r="A351" t="s">
        <v>1584</v>
      </c>
      <c r="B351" t="s">
        <v>5001</v>
      </c>
      <c r="C351">
        <v>85.8</v>
      </c>
      <c r="D351" t="s">
        <v>147</v>
      </c>
      <c r="E351" s="60">
        <f t="shared" si="32"/>
        <v>0.65500000000000003</v>
      </c>
      <c r="F351" t="str">
        <f t="shared" si="33"/>
        <v>B</v>
      </c>
    </row>
    <row r="352" spans="1:6">
      <c r="A352" t="s">
        <v>1587</v>
      </c>
      <c r="B352" t="s">
        <v>1588</v>
      </c>
      <c r="C352">
        <v>95.1</v>
      </c>
      <c r="D352" t="s">
        <v>147</v>
      </c>
      <c r="E352" s="60">
        <f t="shared" si="32"/>
        <v>0.875</v>
      </c>
      <c r="F352" t="str">
        <f t="shared" si="33"/>
        <v>A</v>
      </c>
    </row>
    <row r="353" spans="1:6">
      <c r="A353" t="s">
        <v>1590</v>
      </c>
      <c r="B353" t="s">
        <v>5002</v>
      </c>
      <c r="C353">
        <v>93.6</v>
      </c>
      <c r="D353" t="s">
        <v>147</v>
      </c>
      <c r="E353" s="60">
        <f t="shared" si="32"/>
        <v>0.84599999999999997</v>
      </c>
      <c r="F353" t="str">
        <f t="shared" si="33"/>
        <v>A</v>
      </c>
    </row>
    <row r="354" spans="1:6">
      <c r="A354" t="s">
        <v>1596</v>
      </c>
      <c r="B354" t="s">
        <v>1597</v>
      </c>
      <c r="C354">
        <v>95.6</v>
      </c>
      <c r="D354" t="s">
        <v>147</v>
      </c>
      <c r="E354" s="60">
        <f t="shared" si="32"/>
        <v>0.88200000000000001</v>
      </c>
      <c r="F354" t="str">
        <f t="shared" si="33"/>
        <v>A</v>
      </c>
    </row>
    <row r="355" spans="1:6">
      <c r="A355" t="s">
        <v>1599</v>
      </c>
      <c r="B355" t="s">
        <v>5003</v>
      </c>
      <c r="C355">
        <v>81.8</v>
      </c>
      <c r="D355" t="s">
        <v>147</v>
      </c>
      <c r="E355" s="60">
        <f t="shared" si="32"/>
        <v>0.52800000000000002</v>
      </c>
      <c r="F355" t="str">
        <f t="shared" si="33"/>
        <v>B</v>
      </c>
    </row>
    <row r="356" spans="1:6">
      <c r="A356" t="s">
        <v>1602</v>
      </c>
      <c r="B356" t="s">
        <v>1603</v>
      </c>
      <c r="C356">
        <v>91.3</v>
      </c>
      <c r="D356" t="s">
        <v>147</v>
      </c>
      <c r="E356" s="60">
        <f t="shared" si="32"/>
        <v>0.80200000000000005</v>
      </c>
      <c r="F356" t="str">
        <f t="shared" si="33"/>
        <v>A</v>
      </c>
    </row>
    <row r="357" spans="1:6">
      <c r="A357" t="s">
        <v>1608</v>
      </c>
      <c r="B357" t="s">
        <v>1609</v>
      </c>
    </row>
    <row r="358" spans="1:6">
      <c r="A358" t="s">
        <v>1611</v>
      </c>
      <c r="B358" t="s">
        <v>5004</v>
      </c>
      <c r="C358">
        <v>83.8</v>
      </c>
      <c r="D358" t="s">
        <v>147</v>
      </c>
      <c r="E358" s="60">
        <f t="shared" ref="E358:E413" si="34">PERCENTRANK($C$3:$C$1060,C358)</f>
        <v>0.58499999999999996</v>
      </c>
      <c r="F358" t="str">
        <f t="shared" ref="F358:F413" si="35">(IF(E358&gt;0.75,"A",(IF(E358&gt;0.45,"B",(IF(E358&gt;0.15,"C",(IF(E358&gt;0.05,"D","F"))))))))</f>
        <v>B</v>
      </c>
    </row>
    <row r="359" spans="1:6">
      <c r="A359" t="s">
        <v>1658</v>
      </c>
      <c r="B359" t="s">
        <v>5005</v>
      </c>
      <c r="C359">
        <v>78.900000000000006</v>
      </c>
      <c r="D359" t="s">
        <v>147</v>
      </c>
      <c r="E359" s="60">
        <f t="shared" si="34"/>
        <v>0.433</v>
      </c>
      <c r="F359" t="str">
        <f t="shared" si="35"/>
        <v>C</v>
      </c>
    </row>
    <row r="360" spans="1:6">
      <c r="A360" t="s">
        <v>1662</v>
      </c>
      <c r="B360" t="s">
        <v>5006</v>
      </c>
      <c r="C360">
        <v>77.099999999999994</v>
      </c>
      <c r="D360" t="s">
        <v>147</v>
      </c>
      <c r="E360" s="60">
        <f t="shared" si="34"/>
        <v>0.375</v>
      </c>
      <c r="F360" t="str">
        <f t="shared" si="35"/>
        <v>C</v>
      </c>
    </row>
    <row r="361" spans="1:6">
      <c r="A361" t="s">
        <v>1665</v>
      </c>
      <c r="B361" t="s">
        <v>5007</v>
      </c>
      <c r="C361">
        <v>64</v>
      </c>
      <c r="D361" t="s">
        <v>138</v>
      </c>
      <c r="E361" s="60">
        <f t="shared" si="34"/>
        <v>8.8999999999999996E-2</v>
      </c>
      <c r="F361" t="str">
        <f t="shared" si="35"/>
        <v>D</v>
      </c>
    </row>
    <row r="362" spans="1:6">
      <c r="A362" t="s">
        <v>1668</v>
      </c>
      <c r="B362" t="s">
        <v>5008</v>
      </c>
      <c r="C362">
        <v>101.6</v>
      </c>
      <c r="D362" t="s">
        <v>147</v>
      </c>
      <c r="E362" s="60">
        <f t="shared" si="34"/>
        <v>0.96899999999999997</v>
      </c>
      <c r="F362" t="str">
        <f t="shared" si="35"/>
        <v>A</v>
      </c>
    </row>
    <row r="363" spans="1:6">
      <c r="A363" t="s">
        <v>1671</v>
      </c>
      <c r="B363" t="s">
        <v>5009</v>
      </c>
      <c r="C363">
        <v>81.599999999999994</v>
      </c>
      <c r="D363" t="s">
        <v>147</v>
      </c>
      <c r="E363" s="60">
        <f t="shared" si="34"/>
        <v>0.52100000000000002</v>
      </c>
      <c r="F363" t="str">
        <f t="shared" si="35"/>
        <v>B</v>
      </c>
    </row>
    <row r="364" spans="1:6">
      <c r="A364" t="s">
        <v>1674</v>
      </c>
      <c r="B364" t="s">
        <v>5010</v>
      </c>
      <c r="C364">
        <v>97.4</v>
      </c>
      <c r="D364" t="s">
        <v>147</v>
      </c>
      <c r="E364" s="60">
        <f t="shared" si="34"/>
        <v>0.91300000000000003</v>
      </c>
      <c r="F364" t="str">
        <f t="shared" si="35"/>
        <v>A</v>
      </c>
    </row>
    <row r="365" spans="1:6">
      <c r="A365" t="s">
        <v>1677</v>
      </c>
      <c r="B365" t="s">
        <v>5011</v>
      </c>
      <c r="C365">
        <v>70.2</v>
      </c>
      <c r="D365" t="s">
        <v>147</v>
      </c>
      <c r="E365" s="60">
        <f t="shared" si="34"/>
        <v>0.19900000000000001</v>
      </c>
      <c r="F365" t="str">
        <f t="shared" si="35"/>
        <v>C</v>
      </c>
    </row>
    <row r="366" spans="1:6">
      <c r="A366" t="s">
        <v>1680</v>
      </c>
      <c r="B366" t="s">
        <v>5012</v>
      </c>
      <c r="C366">
        <v>88.7</v>
      </c>
      <c r="D366" t="s">
        <v>147</v>
      </c>
      <c r="E366" s="60">
        <f t="shared" si="34"/>
        <v>0.73499999999999999</v>
      </c>
      <c r="F366" t="str">
        <f t="shared" si="35"/>
        <v>B</v>
      </c>
    </row>
    <row r="367" spans="1:6">
      <c r="A367" t="s">
        <v>1683</v>
      </c>
      <c r="B367" t="s">
        <v>5013</v>
      </c>
      <c r="C367">
        <v>86.2</v>
      </c>
      <c r="D367" t="s">
        <v>147</v>
      </c>
      <c r="E367" s="60">
        <f t="shared" si="34"/>
        <v>0.66900000000000004</v>
      </c>
      <c r="F367" t="str">
        <f t="shared" si="35"/>
        <v>B</v>
      </c>
    </row>
    <row r="368" spans="1:6">
      <c r="A368" t="s">
        <v>1686</v>
      </c>
      <c r="B368" t="s">
        <v>5014</v>
      </c>
      <c r="C368">
        <v>76.3</v>
      </c>
      <c r="D368" t="s">
        <v>147</v>
      </c>
      <c r="E368" s="60">
        <f t="shared" si="34"/>
        <v>0.35699999999999998</v>
      </c>
      <c r="F368" t="str">
        <f t="shared" si="35"/>
        <v>C</v>
      </c>
    </row>
    <row r="369" spans="1:6">
      <c r="A369" t="s">
        <v>1689</v>
      </c>
      <c r="B369" t="s">
        <v>5015</v>
      </c>
      <c r="C369">
        <v>82.5</v>
      </c>
      <c r="D369" t="s">
        <v>147</v>
      </c>
      <c r="E369" s="60">
        <f t="shared" si="34"/>
        <v>0.54500000000000004</v>
      </c>
      <c r="F369" t="str">
        <f t="shared" si="35"/>
        <v>B</v>
      </c>
    </row>
    <row r="370" spans="1:6">
      <c r="A370" t="s">
        <v>1692</v>
      </c>
      <c r="B370" t="s">
        <v>5016</v>
      </c>
      <c r="C370">
        <v>50.7</v>
      </c>
      <c r="D370" t="s">
        <v>139</v>
      </c>
      <c r="E370" s="60">
        <f t="shared" si="34"/>
        <v>0.01</v>
      </c>
      <c r="F370" t="str">
        <f t="shared" si="35"/>
        <v>F</v>
      </c>
    </row>
    <row r="371" spans="1:6">
      <c r="A371" t="s">
        <v>1695</v>
      </c>
      <c r="B371" t="s">
        <v>5017</v>
      </c>
      <c r="C371">
        <v>81</v>
      </c>
      <c r="D371" t="s">
        <v>147</v>
      </c>
      <c r="E371" s="60">
        <f t="shared" si="34"/>
        <v>0.501</v>
      </c>
      <c r="F371" t="str">
        <f t="shared" si="35"/>
        <v>B</v>
      </c>
    </row>
    <row r="372" spans="1:6">
      <c r="A372" t="s">
        <v>1698</v>
      </c>
      <c r="B372" t="s">
        <v>5018</v>
      </c>
      <c r="C372">
        <v>88</v>
      </c>
      <c r="D372" t="s">
        <v>147</v>
      </c>
      <c r="E372" s="60">
        <f t="shared" si="34"/>
        <v>0.71899999999999997</v>
      </c>
      <c r="F372" t="str">
        <f t="shared" si="35"/>
        <v>B</v>
      </c>
    </row>
    <row r="373" spans="1:6">
      <c r="A373" t="s">
        <v>1701</v>
      </c>
      <c r="B373" t="s">
        <v>5019</v>
      </c>
      <c r="C373">
        <v>78.599999999999994</v>
      </c>
      <c r="D373" t="s">
        <v>147</v>
      </c>
      <c r="E373" s="60">
        <f t="shared" si="34"/>
        <v>0.42199999999999999</v>
      </c>
      <c r="F373" t="str">
        <f t="shared" si="35"/>
        <v>C</v>
      </c>
    </row>
    <row r="374" spans="1:6">
      <c r="A374" t="s">
        <v>1704</v>
      </c>
      <c r="B374" t="s">
        <v>5020</v>
      </c>
      <c r="C374">
        <v>62</v>
      </c>
      <c r="D374" t="s">
        <v>138</v>
      </c>
      <c r="E374" s="60">
        <f t="shared" si="34"/>
        <v>6.0999999999999999E-2</v>
      </c>
      <c r="F374" t="str">
        <f t="shared" si="35"/>
        <v>D</v>
      </c>
    </row>
    <row r="375" spans="1:6">
      <c r="A375" t="s">
        <v>1707</v>
      </c>
      <c r="B375" t="s">
        <v>5021</v>
      </c>
      <c r="C375">
        <v>78.3</v>
      </c>
      <c r="D375" t="s">
        <v>147</v>
      </c>
      <c r="E375" s="60">
        <f t="shared" si="34"/>
        <v>0.41399999999999998</v>
      </c>
      <c r="F375" t="str">
        <f t="shared" si="35"/>
        <v>C</v>
      </c>
    </row>
    <row r="376" spans="1:6">
      <c r="A376" t="s">
        <v>1710</v>
      </c>
      <c r="B376" t="s">
        <v>5022</v>
      </c>
      <c r="C376">
        <v>74.599999999999994</v>
      </c>
      <c r="D376" t="s">
        <v>147</v>
      </c>
      <c r="E376" s="60">
        <f t="shared" si="34"/>
        <v>0.311</v>
      </c>
      <c r="F376" t="str">
        <f t="shared" si="35"/>
        <v>C</v>
      </c>
    </row>
    <row r="377" spans="1:6">
      <c r="A377" t="s">
        <v>1713</v>
      </c>
      <c r="B377" t="s">
        <v>5023</v>
      </c>
      <c r="C377">
        <v>69.900000000000006</v>
      </c>
      <c r="D377" t="s">
        <v>147</v>
      </c>
      <c r="E377" s="60">
        <f t="shared" si="34"/>
        <v>0.189</v>
      </c>
      <c r="F377" t="str">
        <f t="shared" si="35"/>
        <v>C</v>
      </c>
    </row>
    <row r="378" spans="1:6">
      <c r="A378" t="s">
        <v>1716</v>
      </c>
      <c r="B378" t="s">
        <v>5024</v>
      </c>
      <c r="C378">
        <v>79.900000000000006</v>
      </c>
      <c r="D378" t="s">
        <v>147</v>
      </c>
      <c r="E378" s="60">
        <f t="shared" si="34"/>
        <v>0.46300000000000002</v>
      </c>
      <c r="F378" t="str">
        <f t="shared" si="35"/>
        <v>B</v>
      </c>
    </row>
    <row r="379" spans="1:6">
      <c r="A379" t="s">
        <v>1719</v>
      </c>
      <c r="B379" t="s">
        <v>5025</v>
      </c>
      <c r="C379">
        <v>74.400000000000006</v>
      </c>
      <c r="D379" t="s">
        <v>147</v>
      </c>
      <c r="E379" s="60">
        <f t="shared" si="34"/>
        <v>0.30499999999999999</v>
      </c>
      <c r="F379" t="str">
        <f t="shared" si="35"/>
        <v>C</v>
      </c>
    </row>
    <row r="380" spans="1:6">
      <c r="A380" t="s">
        <v>1722</v>
      </c>
      <c r="B380" t="s">
        <v>5026</v>
      </c>
      <c r="C380">
        <v>76.099999999999994</v>
      </c>
      <c r="D380" t="s">
        <v>147</v>
      </c>
      <c r="E380" s="60">
        <f t="shared" si="34"/>
        <v>0.35199999999999998</v>
      </c>
      <c r="F380" t="str">
        <f t="shared" si="35"/>
        <v>C</v>
      </c>
    </row>
    <row r="381" spans="1:6">
      <c r="A381" t="s">
        <v>1725</v>
      </c>
      <c r="B381" t="s">
        <v>5027</v>
      </c>
      <c r="C381">
        <v>81.099999999999994</v>
      </c>
      <c r="D381" t="s">
        <v>147</v>
      </c>
      <c r="E381" s="60">
        <f t="shared" si="34"/>
        <v>0.50700000000000001</v>
      </c>
      <c r="F381" t="str">
        <f t="shared" si="35"/>
        <v>B</v>
      </c>
    </row>
    <row r="382" spans="1:6">
      <c r="A382" t="s">
        <v>1728</v>
      </c>
      <c r="B382" t="s">
        <v>5028</v>
      </c>
      <c r="C382">
        <v>70.3</v>
      </c>
      <c r="D382" t="s">
        <v>147</v>
      </c>
      <c r="E382" s="60">
        <f t="shared" si="34"/>
        <v>0.20200000000000001</v>
      </c>
      <c r="F382" t="str">
        <f t="shared" si="35"/>
        <v>C</v>
      </c>
    </row>
    <row r="383" spans="1:6">
      <c r="A383" t="s">
        <v>1731</v>
      </c>
      <c r="B383" t="s">
        <v>5029</v>
      </c>
      <c r="C383">
        <v>79.900000000000006</v>
      </c>
      <c r="D383" t="s">
        <v>147</v>
      </c>
      <c r="E383" s="60">
        <f t="shared" si="34"/>
        <v>0.46300000000000002</v>
      </c>
      <c r="F383" t="str">
        <f t="shared" si="35"/>
        <v>B</v>
      </c>
    </row>
    <row r="384" spans="1:6">
      <c r="A384" t="s">
        <v>1734</v>
      </c>
      <c r="B384" t="s">
        <v>5030</v>
      </c>
      <c r="C384">
        <v>85.5</v>
      </c>
      <c r="D384" t="s">
        <v>147</v>
      </c>
      <c r="E384" s="60">
        <f t="shared" si="34"/>
        <v>0.64100000000000001</v>
      </c>
      <c r="F384" t="str">
        <f t="shared" si="35"/>
        <v>B</v>
      </c>
    </row>
    <row r="385" spans="1:6">
      <c r="A385" t="s">
        <v>1737</v>
      </c>
      <c r="B385" t="s">
        <v>5031</v>
      </c>
      <c r="C385">
        <v>68.3</v>
      </c>
      <c r="D385" t="s">
        <v>147</v>
      </c>
      <c r="E385" s="60">
        <f t="shared" si="34"/>
        <v>0.16</v>
      </c>
      <c r="F385" t="str">
        <f t="shared" si="35"/>
        <v>C</v>
      </c>
    </row>
    <row r="386" spans="1:6">
      <c r="A386" t="s">
        <v>1740</v>
      </c>
      <c r="B386" t="s">
        <v>5032</v>
      </c>
      <c r="C386">
        <v>76.5</v>
      </c>
      <c r="D386" t="s">
        <v>147</v>
      </c>
      <c r="E386" s="60">
        <f t="shared" si="34"/>
        <v>0.36199999999999999</v>
      </c>
      <c r="F386" t="str">
        <f t="shared" si="35"/>
        <v>C</v>
      </c>
    </row>
    <row r="387" spans="1:6">
      <c r="A387" t="s">
        <v>1743</v>
      </c>
      <c r="B387" t="s">
        <v>5033</v>
      </c>
      <c r="C387">
        <v>51.1</v>
      </c>
      <c r="D387" t="s">
        <v>139</v>
      </c>
      <c r="E387" s="60">
        <f t="shared" si="34"/>
        <v>1.2E-2</v>
      </c>
      <c r="F387" t="str">
        <f t="shared" si="35"/>
        <v>F</v>
      </c>
    </row>
    <row r="388" spans="1:6">
      <c r="A388" t="s">
        <v>1746</v>
      </c>
      <c r="B388" t="s">
        <v>1747</v>
      </c>
      <c r="C388">
        <v>87.8</v>
      </c>
      <c r="D388" t="s">
        <v>147</v>
      </c>
      <c r="E388" s="60">
        <f t="shared" si="34"/>
        <v>0.71399999999999997</v>
      </c>
      <c r="F388" t="str">
        <f t="shared" si="35"/>
        <v>B</v>
      </c>
    </row>
    <row r="389" spans="1:6">
      <c r="A389" t="s">
        <v>1758</v>
      </c>
      <c r="B389" t="s">
        <v>5034</v>
      </c>
      <c r="C389">
        <v>83.3</v>
      </c>
      <c r="D389" t="s">
        <v>147</v>
      </c>
      <c r="E389" s="60">
        <f t="shared" si="34"/>
        <v>0.56999999999999995</v>
      </c>
      <c r="F389" t="str">
        <f t="shared" si="35"/>
        <v>B</v>
      </c>
    </row>
    <row r="390" spans="1:6">
      <c r="A390" t="s">
        <v>1761</v>
      </c>
      <c r="B390" t="s">
        <v>5035</v>
      </c>
      <c r="C390">
        <v>65.599999999999994</v>
      </c>
      <c r="D390" t="s">
        <v>138</v>
      </c>
      <c r="E390" s="60">
        <f t="shared" si="34"/>
        <v>0.107</v>
      </c>
      <c r="F390" t="str">
        <f t="shared" si="35"/>
        <v>D</v>
      </c>
    </row>
    <row r="391" spans="1:6">
      <c r="A391" t="s">
        <v>1767</v>
      </c>
      <c r="B391" t="s">
        <v>5036</v>
      </c>
      <c r="C391">
        <v>70.2</v>
      </c>
      <c r="D391" t="s">
        <v>147</v>
      </c>
      <c r="E391" s="60">
        <f t="shared" si="34"/>
        <v>0.19900000000000001</v>
      </c>
      <c r="F391" t="str">
        <f t="shared" si="35"/>
        <v>C</v>
      </c>
    </row>
    <row r="392" spans="1:6">
      <c r="A392" t="s">
        <v>1773</v>
      </c>
      <c r="B392" t="s">
        <v>5037</v>
      </c>
      <c r="C392">
        <v>58.7</v>
      </c>
      <c r="D392" s="44" t="s">
        <v>138</v>
      </c>
      <c r="E392" s="59">
        <f t="shared" si="34"/>
        <v>4.2999999999999997E-2</v>
      </c>
      <c r="F392" s="44" t="str">
        <f t="shared" si="35"/>
        <v>F</v>
      </c>
    </row>
    <row r="393" spans="1:6">
      <c r="A393" t="s">
        <v>1782</v>
      </c>
      <c r="B393" t="s">
        <v>5038</v>
      </c>
      <c r="C393">
        <v>60.7</v>
      </c>
      <c r="D393" t="s">
        <v>138</v>
      </c>
      <c r="E393" s="60">
        <f t="shared" si="34"/>
        <v>5.0999999999999997E-2</v>
      </c>
      <c r="F393" t="str">
        <f t="shared" si="35"/>
        <v>D</v>
      </c>
    </row>
    <row r="394" spans="1:6">
      <c r="A394" t="s">
        <v>1785</v>
      </c>
      <c r="B394" t="s">
        <v>5039</v>
      </c>
      <c r="C394">
        <v>41.5</v>
      </c>
      <c r="D394" t="s">
        <v>140</v>
      </c>
      <c r="E394" s="60">
        <f t="shared" si="34"/>
        <v>2E-3</v>
      </c>
      <c r="F394" t="str">
        <f t="shared" si="35"/>
        <v>F</v>
      </c>
    </row>
    <row r="395" spans="1:6">
      <c r="A395" t="s">
        <v>1788</v>
      </c>
      <c r="B395" t="s">
        <v>5040</v>
      </c>
      <c r="C395">
        <v>80.2</v>
      </c>
      <c r="D395" t="s">
        <v>147</v>
      </c>
      <c r="E395" s="60">
        <f t="shared" si="34"/>
        <v>0.47599999999999998</v>
      </c>
      <c r="F395" t="str">
        <f t="shared" si="35"/>
        <v>B</v>
      </c>
    </row>
    <row r="396" spans="1:6">
      <c r="A396" t="s">
        <v>1791</v>
      </c>
      <c r="B396" t="s">
        <v>5041</v>
      </c>
      <c r="C396">
        <v>78.099999999999994</v>
      </c>
      <c r="D396" t="s">
        <v>147</v>
      </c>
      <c r="E396" s="60">
        <f t="shared" si="34"/>
        <v>0.40699999999999997</v>
      </c>
      <c r="F396" t="str">
        <f t="shared" si="35"/>
        <v>C</v>
      </c>
    </row>
    <row r="397" spans="1:6">
      <c r="A397" t="s">
        <v>1821</v>
      </c>
      <c r="B397" t="s">
        <v>5042</v>
      </c>
      <c r="C397">
        <v>75.7</v>
      </c>
      <c r="D397" t="s">
        <v>147</v>
      </c>
      <c r="E397" s="60">
        <f t="shared" si="34"/>
        <v>0.34</v>
      </c>
      <c r="F397" t="str">
        <f t="shared" si="35"/>
        <v>C</v>
      </c>
    </row>
    <row r="398" spans="1:6">
      <c r="A398" t="s">
        <v>1825</v>
      </c>
      <c r="B398" t="s">
        <v>5043</v>
      </c>
      <c r="C398">
        <v>86.1</v>
      </c>
      <c r="D398" t="s">
        <v>147</v>
      </c>
      <c r="E398" s="60">
        <f t="shared" si="34"/>
        <v>0.66500000000000004</v>
      </c>
      <c r="F398" t="str">
        <f t="shared" si="35"/>
        <v>B</v>
      </c>
    </row>
    <row r="399" spans="1:6">
      <c r="A399" t="s">
        <v>1828</v>
      </c>
      <c r="B399" t="s">
        <v>5044</v>
      </c>
      <c r="C399">
        <v>78.3</v>
      </c>
      <c r="D399" t="s">
        <v>147</v>
      </c>
      <c r="E399" s="60">
        <f t="shared" si="34"/>
        <v>0.41399999999999998</v>
      </c>
      <c r="F399" t="str">
        <f t="shared" si="35"/>
        <v>C</v>
      </c>
    </row>
    <row r="400" spans="1:6">
      <c r="A400" t="s">
        <v>1831</v>
      </c>
      <c r="B400" t="s">
        <v>5045</v>
      </c>
      <c r="C400">
        <v>65.2</v>
      </c>
      <c r="D400" t="s">
        <v>138</v>
      </c>
      <c r="E400" s="60">
        <f t="shared" si="34"/>
        <v>0.1</v>
      </c>
      <c r="F400" t="str">
        <f t="shared" si="35"/>
        <v>D</v>
      </c>
    </row>
    <row r="401" spans="1:6">
      <c r="A401" t="s">
        <v>1834</v>
      </c>
      <c r="B401" t="s">
        <v>5046</v>
      </c>
      <c r="C401">
        <v>98.5</v>
      </c>
      <c r="D401" t="s">
        <v>147</v>
      </c>
      <c r="E401" s="60">
        <f t="shared" si="34"/>
        <v>0.94399999999999995</v>
      </c>
      <c r="F401" t="str">
        <f t="shared" si="35"/>
        <v>A</v>
      </c>
    </row>
    <row r="402" spans="1:6">
      <c r="A402" t="s">
        <v>1837</v>
      </c>
      <c r="B402" t="s">
        <v>5047</v>
      </c>
      <c r="C402">
        <v>78.5</v>
      </c>
      <c r="D402" t="s">
        <v>147</v>
      </c>
      <c r="E402" s="60">
        <f t="shared" si="34"/>
        <v>0.42</v>
      </c>
      <c r="F402" t="str">
        <f t="shared" si="35"/>
        <v>C</v>
      </c>
    </row>
    <row r="403" spans="1:6">
      <c r="A403" t="s">
        <v>1840</v>
      </c>
      <c r="B403" t="s">
        <v>5048</v>
      </c>
      <c r="C403">
        <v>90</v>
      </c>
      <c r="D403" t="s">
        <v>147</v>
      </c>
      <c r="E403" s="60">
        <f t="shared" si="34"/>
        <v>0.76400000000000001</v>
      </c>
      <c r="F403" t="str">
        <f t="shared" si="35"/>
        <v>A</v>
      </c>
    </row>
    <row r="404" spans="1:6">
      <c r="A404" t="s">
        <v>1843</v>
      </c>
      <c r="B404" t="s">
        <v>5049</v>
      </c>
      <c r="C404">
        <v>83.1</v>
      </c>
      <c r="D404" t="s">
        <v>147</v>
      </c>
      <c r="E404" s="60">
        <f t="shared" si="34"/>
        <v>0.55800000000000005</v>
      </c>
      <c r="F404" t="str">
        <f t="shared" si="35"/>
        <v>B</v>
      </c>
    </row>
    <row r="405" spans="1:6">
      <c r="A405" t="s">
        <v>1846</v>
      </c>
      <c r="B405" t="s">
        <v>5050</v>
      </c>
      <c r="C405">
        <v>86.3</v>
      </c>
      <c r="D405" t="s">
        <v>147</v>
      </c>
      <c r="E405" s="60">
        <f t="shared" si="34"/>
        <v>0.67100000000000004</v>
      </c>
      <c r="F405" t="str">
        <f t="shared" si="35"/>
        <v>B</v>
      </c>
    </row>
    <row r="406" spans="1:6">
      <c r="A406" t="s">
        <v>1849</v>
      </c>
      <c r="B406" t="s">
        <v>5051</v>
      </c>
      <c r="C406">
        <v>91</v>
      </c>
      <c r="D406" t="s">
        <v>147</v>
      </c>
      <c r="E406" s="60">
        <f t="shared" si="34"/>
        <v>0.79400000000000004</v>
      </c>
      <c r="F406" t="str">
        <f t="shared" si="35"/>
        <v>A</v>
      </c>
    </row>
    <row r="407" spans="1:6">
      <c r="A407" t="s">
        <v>1852</v>
      </c>
      <c r="B407" t="s">
        <v>5052</v>
      </c>
      <c r="C407">
        <v>60.7</v>
      </c>
      <c r="D407" t="s">
        <v>138</v>
      </c>
      <c r="E407" s="60">
        <f t="shared" si="34"/>
        <v>5.0999999999999997E-2</v>
      </c>
      <c r="F407" t="str">
        <f t="shared" si="35"/>
        <v>D</v>
      </c>
    </row>
    <row r="408" spans="1:6">
      <c r="A408" t="s">
        <v>1855</v>
      </c>
      <c r="B408" t="s">
        <v>5053</v>
      </c>
      <c r="C408">
        <v>96.7</v>
      </c>
      <c r="D408" t="s">
        <v>147</v>
      </c>
      <c r="E408" s="60">
        <f t="shared" si="34"/>
        <v>0.90300000000000002</v>
      </c>
      <c r="F408" t="str">
        <f t="shared" si="35"/>
        <v>A</v>
      </c>
    </row>
    <row r="409" spans="1:6">
      <c r="A409" t="s">
        <v>1858</v>
      </c>
      <c r="B409" t="s">
        <v>5054</v>
      </c>
      <c r="C409">
        <v>72.599999999999994</v>
      </c>
      <c r="D409" t="s">
        <v>147</v>
      </c>
      <c r="E409" s="60">
        <f t="shared" si="34"/>
        <v>0.253</v>
      </c>
      <c r="F409" t="str">
        <f t="shared" si="35"/>
        <v>C</v>
      </c>
    </row>
    <row r="410" spans="1:6">
      <c r="A410" t="s">
        <v>1861</v>
      </c>
      <c r="B410" t="s">
        <v>5055</v>
      </c>
      <c r="C410">
        <v>85.1</v>
      </c>
      <c r="D410" t="s">
        <v>147</v>
      </c>
      <c r="E410" s="60">
        <f t="shared" si="34"/>
        <v>0.626</v>
      </c>
      <c r="F410" t="str">
        <f t="shared" si="35"/>
        <v>B</v>
      </c>
    </row>
    <row r="411" spans="1:6">
      <c r="A411" t="s">
        <v>1864</v>
      </c>
      <c r="B411" t="s">
        <v>1865</v>
      </c>
      <c r="C411">
        <v>100.7</v>
      </c>
      <c r="D411" t="s">
        <v>147</v>
      </c>
      <c r="E411" s="60">
        <f t="shared" si="34"/>
        <v>0.96199999999999997</v>
      </c>
      <c r="F411" t="str">
        <f t="shared" si="35"/>
        <v>A</v>
      </c>
    </row>
    <row r="412" spans="1:6">
      <c r="A412" t="s">
        <v>1867</v>
      </c>
      <c r="B412" t="s">
        <v>1868</v>
      </c>
      <c r="C412">
        <v>91.3</v>
      </c>
      <c r="D412" t="s">
        <v>147</v>
      </c>
      <c r="E412" s="60">
        <f t="shared" si="34"/>
        <v>0.80200000000000005</v>
      </c>
      <c r="F412" t="str">
        <f t="shared" si="35"/>
        <v>A</v>
      </c>
    </row>
    <row r="413" spans="1:6">
      <c r="A413" t="s">
        <v>1870</v>
      </c>
      <c r="B413" t="s">
        <v>1871</v>
      </c>
      <c r="C413">
        <v>90.5</v>
      </c>
      <c r="D413" t="s">
        <v>147</v>
      </c>
      <c r="E413" s="60">
        <f t="shared" si="34"/>
        <v>0.77600000000000002</v>
      </c>
      <c r="F413" t="str">
        <f t="shared" si="35"/>
        <v>A</v>
      </c>
    </row>
    <row r="414" spans="1:6">
      <c r="A414" t="s">
        <v>1873</v>
      </c>
      <c r="B414" t="s">
        <v>1874</v>
      </c>
    </row>
    <row r="415" spans="1:6">
      <c r="A415" t="s">
        <v>1876</v>
      </c>
      <c r="B415" t="s">
        <v>1877</v>
      </c>
      <c r="C415">
        <v>82.4</v>
      </c>
      <c r="D415" t="s">
        <v>147</v>
      </c>
      <c r="E415" s="60">
        <f>PERCENTRANK($C$3:$C$1060,C415)</f>
        <v>0.54200000000000004</v>
      </c>
      <c r="F415" t="str">
        <f>(IF(E415&gt;0.75,"A",(IF(E415&gt;0.45,"B",(IF(E415&gt;0.15,"C",(IF(E415&gt;0.05,"D","F"))))))))</f>
        <v>B</v>
      </c>
    </row>
    <row r="416" spans="1:6">
      <c r="A416" t="s">
        <v>1879</v>
      </c>
      <c r="B416" t="s">
        <v>1880</v>
      </c>
      <c r="C416">
        <v>85.3</v>
      </c>
      <c r="D416" t="s">
        <v>147</v>
      </c>
      <c r="E416" s="60">
        <f>PERCENTRANK($C$3:$C$1060,C416)</f>
        <v>0.63400000000000001</v>
      </c>
      <c r="F416" t="str">
        <f>(IF(E416&gt;0.75,"A",(IF(E416&gt;0.45,"B",(IF(E416&gt;0.15,"C",(IF(E416&gt;0.05,"D","F"))))))))</f>
        <v>B</v>
      </c>
    </row>
    <row r="417" spans="1:6">
      <c r="A417" t="s">
        <v>1882</v>
      </c>
      <c r="B417" t="s">
        <v>1883</v>
      </c>
      <c r="C417">
        <v>75.5</v>
      </c>
      <c r="D417" t="s">
        <v>147</v>
      </c>
      <c r="E417" s="60">
        <f>PERCENTRANK($C$3:$C$1060,C417)</f>
        <v>0.33300000000000002</v>
      </c>
      <c r="F417" t="str">
        <f>(IF(E417&gt;0.75,"A",(IF(E417&gt;0.45,"B",(IF(E417&gt;0.15,"C",(IF(E417&gt;0.05,"D","F"))))))))</f>
        <v>C</v>
      </c>
    </row>
    <row r="418" spans="1:6">
      <c r="A418" t="s">
        <v>1885</v>
      </c>
      <c r="B418" t="s">
        <v>5056</v>
      </c>
    </row>
    <row r="419" spans="1:6">
      <c r="A419" t="s">
        <v>1888</v>
      </c>
      <c r="B419" t="s">
        <v>5057</v>
      </c>
      <c r="C419">
        <v>83.1</v>
      </c>
      <c r="D419" t="s">
        <v>147</v>
      </c>
      <c r="E419" s="60">
        <f t="shared" ref="E419:E430" si="36">PERCENTRANK($C$3:$C$1060,C419)</f>
        <v>0.55800000000000005</v>
      </c>
      <c r="F419" t="str">
        <f t="shared" ref="F419:F430" si="37">(IF(E419&gt;0.75,"A",(IF(E419&gt;0.45,"B",(IF(E419&gt;0.15,"C",(IF(E419&gt;0.05,"D","F"))))))))</f>
        <v>B</v>
      </c>
    </row>
    <row r="420" spans="1:6">
      <c r="A420" t="s">
        <v>1891</v>
      </c>
      <c r="B420" t="s">
        <v>5058</v>
      </c>
      <c r="C420">
        <v>105</v>
      </c>
      <c r="D420" t="s">
        <v>147</v>
      </c>
      <c r="E420" s="60">
        <f t="shared" si="36"/>
        <v>0.99099999999999999</v>
      </c>
      <c r="F420" t="str">
        <f t="shared" si="37"/>
        <v>A</v>
      </c>
    </row>
    <row r="421" spans="1:6">
      <c r="A421" t="s">
        <v>1894</v>
      </c>
      <c r="B421" s="43" t="s">
        <v>5059</v>
      </c>
      <c r="C421">
        <v>52.7</v>
      </c>
      <c r="D421" t="s">
        <v>139</v>
      </c>
      <c r="E421" s="60">
        <f t="shared" si="36"/>
        <v>1.7000000000000001E-2</v>
      </c>
      <c r="F421" t="str">
        <f t="shared" si="37"/>
        <v>F</v>
      </c>
    </row>
    <row r="422" spans="1:6">
      <c r="A422" t="s">
        <v>1906</v>
      </c>
      <c r="B422" t="s">
        <v>5060</v>
      </c>
      <c r="C422">
        <v>91.6</v>
      </c>
      <c r="D422" t="s">
        <v>147</v>
      </c>
      <c r="E422" s="60">
        <f t="shared" si="36"/>
        <v>0.80900000000000005</v>
      </c>
      <c r="F422" t="str">
        <f t="shared" si="37"/>
        <v>A</v>
      </c>
    </row>
    <row r="423" spans="1:6">
      <c r="A423" t="s">
        <v>1909</v>
      </c>
      <c r="B423" t="s">
        <v>5061</v>
      </c>
      <c r="C423">
        <v>94.9</v>
      </c>
      <c r="D423" t="s">
        <v>147</v>
      </c>
      <c r="E423" s="60">
        <f t="shared" si="36"/>
        <v>0.87</v>
      </c>
      <c r="F423" t="str">
        <f t="shared" si="37"/>
        <v>A</v>
      </c>
    </row>
    <row r="424" spans="1:6">
      <c r="A424" t="s">
        <v>1912</v>
      </c>
      <c r="B424" t="s">
        <v>5062</v>
      </c>
      <c r="C424">
        <v>55.3</v>
      </c>
      <c r="D424" s="44" t="s">
        <v>138</v>
      </c>
      <c r="E424" s="59">
        <f t="shared" si="36"/>
        <v>2.3E-2</v>
      </c>
      <c r="F424" s="44" t="str">
        <f t="shared" si="37"/>
        <v>F</v>
      </c>
    </row>
    <row r="425" spans="1:6">
      <c r="A425" t="s">
        <v>1915</v>
      </c>
      <c r="B425" t="s">
        <v>5063</v>
      </c>
      <c r="C425">
        <v>94.1</v>
      </c>
      <c r="D425" t="s">
        <v>147</v>
      </c>
      <c r="E425" s="60">
        <f t="shared" si="36"/>
        <v>0.85599999999999998</v>
      </c>
      <c r="F425" t="str">
        <f t="shared" si="37"/>
        <v>A</v>
      </c>
    </row>
    <row r="426" spans="1:6">
      <c r="A426" t="s">
        <v>1921</v>
      </c>
      <c r="B426" t="s">
        <v>5064</v>
      </c>
      <c r="C426">
        <v>79.900000000000006</v>
      </c>
      <c r="D426" t="s">
        <v>147</v>
      </c>
      <c r="E426" s="60">
        <f t="shared" si="36"/>
        <v>0.46300000000000002</v>
      </c>
      <c r="F426" t="str">
        <f t="shared" si="37"/>
        <v>B</v>
      </c>
    </row>
    <row r="427" spans="1:6">
      <c r="A427" t="s">
        <v>1924</v>
      </c>
      <c r="B427" t="s">
        <v>5065</v>
      </c>
      <c r="C427">
        <v>61.7</v>
      </c>
      <c r="D427" t="s">
        <v>138</v>
      </c>
      <c r="E427" s="60">
        <f t="shared" si="36"/>
        <v>5.8999999999999997E-2</v>
      </c>
      <c r="F427" t="str">
        <f t="shared" si="37"/>
        <v>D</v>
      </c>
    </row>
    <row r="428" spans="1:6">
      <c r="A428" t="s">
        <v>1927</v>
      </c>
      <c r="B428" t="s">
        <v>5066</v>
      </c>
      <c r="C428">
        <v>73.900000000000006</v>
      </c>
      <c r="D428" t="s">
        <v>147</v>
      </c>
      <c r="E428" s="60">
        <f t="shared" si="36"/>
        <v>0.29399999999999998</v>
      </c>
      <c r="F428" t="str">
        <f t="shared" si="37"/>
        <v>C</v>
      </c>
    </row>
    <row r="429" spans="1:6">
      <c r="A429" t="s">
        <v>1930</v>
      </c>
      <c r="B429" t="s">
        <v>5067</v>
      </c>
      <c r="C429">
        <v>80</v>
      </c>
      <c r="D429" t="s">
        <v>147</v>
      </c>
      <c r="E429" s="60">
        <f t="shared" si="36"/>
        <v>0.47199999999999998</v>
      </c>
      <c r="F429" t="str">
        <f t="shared" si="37"/>
        <v>B</v>
      </c>
    </row>
    <row r="430" spans="1:6">
      <c r="A430" t="s">
        <v>1933</v>
      </c>
      <c r="B430" t="s">
        <v>5068</v>
      </c>
      <c r="C430">
        <v>89.5</v>
      </c>
      <c r="D430" t="s">
        <v>147</v>
      </c>
      <c r="E430" s="60">
        <f t="shared" si="36"/>
        <v>0.751</v>
      </c>
      <c r="F430" t="str">
        <f t="shared" si="37"/>
        <v>A</v>
      </c>
    </row>
    <row r="431" spans="1:6">
      <c r="A431" t="s">
        <v>1936</v>
      </c>
      <c r="B431" t="s">
        <v>5069</v>
      </c>
    </row>
    <row r="432" spans="1:6">
      <c r="A432" t="s">
        <v>1939</v>
      </c>
      <c r="B432" t="s">
        <v>4662</v>
      </c>
    </row>
    <row r="433" spans="1:7">
      <c r="A433" t="s">
        <v>1960</v>
      </c>
      <c r="B433" t="s">
        <v>5070</v>
      </c>
      <c r="C433">
        <v>80.8</v>
      </c>
      <c r="D433" t="s">
        <v>147</v>
      </c>
      <c r="E433" s="60">
        <f t="shared" ref="E433:E446" si="38">PERCENTRANK($C$3:$C$1060,C433)</f>
        <v>0.49099999999999999</v>
      </c>
      <c r="F433" t="str">
        <f t="shared" ref="F433:F446" si="39">(IF(E433&gt;0.75,"A",(IF(E433&gt;0.45,"B",(IF(E433&gt;0.15,"C",(IF(E433&gt;0.05,"D","F"))))))))</f>
        <v>B</v>
      </c>
    </row>
    <row r="434" spans="1:7">
      <c r="A434" t="s">
        <v>1966</v>
      </c>
      <c r="B434" t="s">
        <v>5071</v>
      </c>
      <c r="C434">
        <v>72.3</v>
      </c>
      <c r="D434" t="s">
        <v>147</v>
      </c>
      <c r="E434" s="60">
        <f t="shared" si="38"/>
        <v>0.245</v>
      </c>
      <c r="F434" t="str">
        <f t="shared" si="39"/>
        <v>C</v>
      </c>
    </row>
    <row r="435" spans="1:7">
      <c r="A435" t="s">
        <v>1970</v>
      </c>
      <c r="B435" t="s">
        <v>5072</v>
      </c>
      <c r="C435">
        <v>84.4</v>
      </c>
      <c r="D435" t="s">
        <v>147</v>
      </c>
      <c r="E435" s="60">
        <f t="shared" si="38"/>
        <v>0.60499999999999998</v>
      </c>
      <c r="F435" t="str">
        <f t="shared" si="39"/>
        <v>B</v>
      </c>
    </row>
    <row r="436" spans="1:7">
      <c r="A436" t="s">
        <v>1973</v>
      </c>
      <c r="B436" t="s">
        <v>5073</v>
      </c>
      <c r="C436">
        <v>73.2</v>
      </c>
      <c r="D436" t="s">
        <v>147</v>
      </c>
      <c r="E436" s="60">
        <f t="shared" si="38"/>
        <v>0.27400000000000002</v>
      </c>
      <c r="F436" t="str">
        <f t="shared" si="39"/>
        <v>C</v>
      </c>
    </row>
    <row r="437" spans="1:7">
      <c r="A437" t="s">
        <v>1976</v>
      </c>
      <c r="B437" t="s">
        <v>5074</v>
      </c>
      <c r="C437">
        <v>77.2</v>
      </c>
      <c r="D437" t="s">
        <v>147</v>
      </c>
      <c r="E437" s="60">
        <f t="shared" si="38"/>
        <v>0.38400000000000001</v>
      </c>
      <c r="F437" t="str">
        <f t="shared" si="39"/>
        <v>C</v>
      </c>
    </row>
    <row r="438" spans="1:7">
      <c r="A438" t="s">
        <v>1979</v>
      </c>
      <c r="B438" t="s">
        <v>5075</v>
      </c>
      <c r="C438">
        <v>73.7</v>
      </c>
      <c r="D438" t="s">
        <v>147</v>
      </c>
      <c r="E438" s="60">
        <f t="shared" si="38"/>
        <v>0.28799999999999998</v>
      </c>
      <c r="F438" t="str">
        <f t="shared" si="39"/>
        <v>C</v>
      </c>
    </row>
    <row r="439" spans="1:7">
      <c r="A439" t="s">
        <v>1982</v>
      </c>
      <c r="B439" t="s">
        <v>5076</v>
      </c>
      <c r="C439">
        <v>79.400000000000006</v>
      </c>
      <c r="D439" t="s">
        <v>147</v>
      </c>
      <c r="E439" s="60">
        <f t="shared" si="38"/>
        <v>0.44500000000000001</v>
      </c>
      <c r="F439" t="str">
        <f t="shared" si="39"/>
        <v>C</v>
      </c>
      <c r="G439">
        <f>COUNT(C439:C746)</f>
        <v>299</v>
      </c>
    </row>
    <row r="440" spans="1:7">
      <c r="A440" t="s">
        <v>1985</v>
      </c>
      <c r="B440" t="s">
        <v>5077</v>
      </c>
      <c r="C440">
        <v>76.8</v>
      </c>
      <c r="D440" t="s">
        <v>147</v>
      </c>
      <c r="E440" s="60">
        <f t="shared" si="38"/>
        <v>0.36599999999999999</v>
      </c>
      <c r="F440" t="str">
        <f t="shared" si="39"/>
        <v>C</v>
      </c>
    </row>
    <row r="441" spans="1:7">
      <c r="A441" t="s">
        <v>1988</v>
      </c>
      <c r="B441" t="s">
        <v>5078</v>
      </c>
      <c r="C441">
        <v>83</v>
      </c>
      <c r="D441" t="s">
        <v>147</v>
      </c>
      <c r="E441" s="60">
        <f t="shared" si="38"/>
        <v>0.55600000000000005</v>
      </c>
      <c r="F441" t="str">
        <f t="shared" si="39"/>
        <v>B</v>
      </c>
    </row>
    <row r="442" spans="1:7">
      <c r="A442" t="s">
        <v>1991</v>
      </c>
      <c r="B442" t="s">
        <v>5079</v>
      </c>
      <c r="C442">
        <v>52.1</v>
      </c>
      <c r="D442" t="s">
        <v>139</v>
      </c>
      <c r="E442" s="60">
        <f t="shared" si="38"/>
        <v>1.2999999999999999E-2</v>
      </c>
      <c r="F442" t="str">
        <f t="shared" si="39"/>
        <v>F</v>
      </c>
    </row>
    <row r="443" spans="1:7">
      <c r="A443" t="s">
        <v>1994</v>
      </c>
      <c r="B443" t="s">
        <v>5080</v>
      </c>
      <c r="C443">
        <v>77.7</v>
      </c>
      <c r="D443" t="s">
        <v>147</v>
      </c>
      <c r="E443" s="60">
        <f t="shared" si="38"/>
        <v>0.39900000000000002</v>
      </c>
      <c r="F443" t="str">
        <f t="shared" si="39"/>
        <v>C</v>
      </c>
    </row>
    <row r="444" spans="1:7">
      <c r="A444" t="s">
        <v>1997</v>
      </c>
      <c r="B444" t="s">
        <v>5081</v>
      </c>
      <c r="C444">
        <v>90.6</v>
      </c>
      <c r="D444" t="s">
        <v>147</v>
      </c>
      <c r="E444" s="60">
        <f t="shared" si="38"/>
        <v>0.78400000000000003</v>
      </c>
      <c r="F444" t="str">
        <f t="shared" si="39"/>
        <v>A</v>
      </c>
    </row>
    <row r="445" spans="1:7">
      <c r="A445" t="s">
        <v>2000</v>
      </c>
      <c r="B445" t="s">
        <v>5082</v>
      </c>
      <c r="C445">
        <v>58.5</v>
      </c>
      <c r="D445" s="44" t="s">
        <v>138</v>
      </c>
      <c r="E445" s="59">
        <f t="shared" si="38"/>
        <v>4.1000000000000002E-2</v>
      </c>
      <c r="F445" s="44" t="str">
        <f t="shared" si="39"/>
        <v>F</v>
      </c>
    </row>
    <row r="446" spans="1:7">
      <c r="A446" t="s">
        <v>2003</v>
      </c>
      <c r="B446" t="s">
        <v>5083</v>
      </c>
      <c r="C446">
        <v>68</v>
      </c>
      <c r="D446" t="s">
        <v>147</v>
      </c>
      <c r="E446" s="60">
        <f t="shared" si="38"/>
        <v>0.156</v>
      </c>
      <c r="F446" t="str">
        <f t="shared" si="39"/>
        <v>C</v>
      </c>
    </row>
    <row r="447" spans="1:7">
      <c r="A447" t="s">
        <v>2006</v>
      </c>
      <c r="B447" t="s">
        <v>5084</v>
      </c>
    </row>
    <row r="448" spans="1:7">
      <c r="A448" t="s">
        <v>2009</v>
      </c>
      <c r="B448" t="s">
        <v>5085</v>
      </c>
      <c r="C448">
        <v>81.099999999999994</v>
      </c>
      <c r="D448" t="s">
        <v>147</v>
      </c>
      <c r="E448" s="60">
        <f>PERCENTRANK($C$3:$C$1060,C448)</f>
        <v>0.50700000000000001</v>
      </c>
      <c r="F448" t="str">
        <f>(IF(E448&gt;0.75,"A",(IF(E448&gt;0.45,"B",(IF(E448&gt;0.15,"C",(IF(E448&gt;0.05,"D","F"))))))))</f>
        <v>B</v>
      </c>
    </row>
    <row r="449" spans="1:6">
      <c r="A449" t="s">
        <v>2012</v>
      </c>
      <c r="B449" t="s">
        <v>5086</v>
      </c>
      <c r="C449">
        <v>68.599999999999994</v>
      </c>
      <c r="D449" t="s">
        <v>147</v>
      </c>
      <c r="E449" s="60">
        <f>PERCENTRANK($C$3:$C$1060,C449)</f>
        <v>0.16700000000000001</v>
      </c>
      <c r="F449" t="str">
        <f>(IF(E449&gt;0.75,"A",(IF(E449&gt;0.45,"B",(IF(E449&gt;0.15,"C",(IF(E449&gt;0.05,"D","F"))))))))</f>
        <v>C</v>
      </c>
    </row>
    <row r="450" spans="1:6">
      <c r="A450" t="s">
        <v>2015</v>
      </c>
      <c r="B450" t="s">
        <v>5087</v>
      </c>
    </row>
    <row r="451" spans="1:6">
      <c r="A451" t="s">
        <v>2018</v>
      </c>
      <c r="B451" t="s">
        <v>5088</v>
      </c>
      <c r="C451">
        <v>68.5</v>
      </c>
      <c r="D451" t="s">
        <v>147</v>
      </c>
      <c r="E451" s="60">
        <f t="shared" ref="E451:E472" si="40">PERCENTRANK($C$3:$C$1060,C451)</f>
        <v>0.16400000000000001</v>
      </c>
      <c r="F451" t="str">
        <f t="shared" ref="F451:F472" si="41">(IF(E451&gt;0.75,"A",(IF(E451&gt;0.45,"B",(IF(E451&gt;0.15,"C",(IF(E451&gt;0.05,"D","F"))))))))</f>
        <v>C</v>
      </c>
    </row>
    <row r="452" spans="1:6">
      <c r="A452" t="s">
        <v>2021</v>
      </c>
      <c r="B452" t="s">
        <v>5089</v>
      </c>
      <c r="C452">
        <v>72.900000000000006</v>
      </c>
      <c r="D452" t="s">
        <v>147</v>
      </c>
      <c r="E452" s="60">
        <f t="shared" si="40"/>
        <v>0.26400000000000001</v>
      </c>
      <c r="F452" t="str">
        <f t="shared" si="41"/>
        <v>C</v>
      </c>
    </row>
    <row r="453" spans="1:6">
      <c r="A453" t="s">
        <v>2024</v>
      </c>
      <c r="B453" t="s">
        <v>5090</v>
      </c>
      <c r="C453">
        <v>70.2</v>
      </c>
      <c r="D453" t="s">
        <v>147</v>
      </c>
      <c r="E453" s="60">
        <f t="shared" si="40"/>
        <v>0.19900000000000001</v>
      </c>
      <c r="F453" t="str">
        <f t="shared" si="41"/>
        <v>C</v>
      </c>
    </row>
    <row r="454" spans="1:6">
      <c r="A454" t="s">
        <v>2027</v>
      </c>
      <c r="B454" t="s">
        <v>5091</v>
      </c>
      <c r="C454">
        <v>56.9</v>
      </c>
      <c r="D454" s="44" t="s">
        <v>138</v>
      </c>
      <c r="E454" s="59">
        <f t="shared" si="40"/>
        <v>2.7E-2</v>
      </c>
      <c r="F454" s="44" t="str">
        <f t="shared" si="41"/>
        <v>F</v>
      </c>
    </row>
    <row r="455" spans="1:6">
      <c r="A455" t="s">
        <v>2030</v>
      </c>
      <c r="B455" t="s">
        <v>5092</v>
      </c>
      <c r="C455">
        <v>82</v>
      </c>
      <c r="D455" t="s">
        <v>147</v>
      </c>
      <c r="E455" s="60">
        <f t="shared" si="40"/>
        <v>0.53300000000000003</v>
      </c>
      <c r="F455" t="str">
        <f t="shared" si="41"/>
        <v>B</v>
      </c>
    </row>
    <row r="456" spans="1:6">
      <c r="A456" t="s">
        <v>2033</v>
      </c>
      <c r="B456" t="s">
        <v>5093</v>
      </c>
      <c r="C456">
        <v>67.599999999999994</v>
      </c>
      <c r="D456" t="s">
        <v>138</v>
      </c>
      <c r="E456" s="60">
        <f t="shared" si="40"/>
        <v>0.14499999999999999</v>
      </c>
      <c r="F456" t="str">
        <f t="shared" si="41"/>
        <v>D</v>
      </c>
    </row>
    <row r="457" spans="1:6">
      <c r="A457" t="s">
        <v>2036</v>
      </c>
      <c r="B457" t="s">
        <v>5094</v>
      </c>
      <c r="C457">
        <v>69.900000000000006</v>
      </c>
      <c r="D457" t="s">
        <v>147</v>
      </c>
      <c r="E457" s="60">
        <f t="shared" si="40"/>
        <v>0.189</v>
      </c>
      <c r="F457" t="str">
        <f t="shared" si="41"/>
        <v>C</v>
      </c>
    </row>
    <row r="458" spans="1:6">
      <c r="A458" t="s">
        <v>2039</v>
      </c>
      <c r="B458" t="s">
        <v>5095</v>
      </c>
      <c r="C458">
        <v>78.099999999999994</v>
      </c>
      <c r="D458" t="s">
        <v>147</v>
      </c>
      <c r="E458" s="60">
        <f t="shared" si="40"/>
        <v>0.40699999999999997</v>
      </c>
      <c r="F458" t="str">
        <f t="shared" si="41"/>
        <v>C</v>
      </c>
    </row>
    <row r="459" spans="1:6">
      <c r="A459" t="s">
        <v>2042</v>
      </c>
      <c r="B459" t="s">
        <v>5096</v>
      </c>
      <c r="C459">
        <v>64.400000000000006</v>
      </c>
      <c r="D459" t="s">
        <v>138</v>
      </c>
      <c r="E459" s="60">
        <f t="shared" si="40"/>
        <v>9.1999999999999998E-2</v>
      </c>
      <c r="F459" t="str">
        <f t="shared" si="41"/>
        <v>D</v>
      </c>
    </row>
    <row r="460" spans="1:6">
      <c r="A460" t="s">
        <v>2045</v>
      </c>
      <c r="B460" t="s">
        <v>5097</v>
      </c>
      <c r="C460">
        <v>62.1</v>
      </c>
      <c r="D460" t="s">
        <v>138</v>
      </c>
      <c r="E460" s="60">
        <f t="shared" si="40"/>
        <v>6.2E-2</v>
      </c>
      <c r="F460" t="str">
        <f t="shared" si="41"/>
        <v>D</v>
      </c>
    </row>
    <row r="461" spans="1:6">
      <c r="A461" t="s">
        <v>2066</v>
      </c>
      <c r="B461" t="s">
        <v>5098</v>
      </c>
      <c r="C461">
        <v>65.599999999999994</v>
      </c>
      <c r="D461" t="s">
        <v>138</v>
      </c>
      <c r="E461" s="60">
        <f t="shared" si="40"/>
        <v>0.107</v>
      </c>
      <c r="F461" t="str">
        <f t="shared" si="41"/>
        <v>D</v>
      </c>
    </row>
    <row r="462" spans="1:6">
      <c r="A462" t="s">
        <v>2075</v>
      </c>
      <c r="B462" t="s">
        <v>5099</v>
      </c>
      <c r="C462">
        <v>45.2</v>
      </c>
      <c r="D462" t="s">
        <v>139</v>
      </c>
      <c r="E462" s="60">
        <f t="shared" si="40"/>
        <v>4.0000000000000001E-3</v>
      </c>
      <c r="F462" t="str">
        <f t="shared" si="41"/>
        <v>F</v>
      </c>
    </row>
    <row r="463" spans="1:6">
      <c r="A463" t="s">
        <v>2078</v>
      </c>
      <c r="B463" t="s">
        <v>2079</v>
      </c>
      <c r="C463">
        <v>63.4</v>
      </c>
      <c r="D463" t="s">
        <v>138</v>
      </c>
      <c r="E463" s="60">
        <f t="shared" si="40"/>
        <v>8.3000000000000004E-2</v>
      </c>
      <c r="F463" t="str">
        <f t="shared" si="41"/>
        <v>D</v>
      </c>
    </row>
    <row r="464" spans="1:6">
      <c r="A464" t="s">
        <v>2081</v>
      </c>
      <c r="B464" t="s">
        <v>5100</v>
      </c>
      <c r="C464">
        <v>74.099999999999994</v>
      </c>
      <c r="D464" t="s">
        <v>147</v>
      </c>
      <c r="E464" s="60">
        <f t="shared" si="40"/>
        <v>0.29799999999999999</v>
      </c>
      <c r="F464" t="str">
        <f t="shared" si="41"/>
        <v>C</v>
      </c>
    </row>
    <row r="465" spans="1:6">
      <c r="A465" t="s">
        <v>2087</v>
      </c>
      <c r="B465" t="s">
        <v>5101</v>
      </c>
      <c r="C465">
        <v>45.6</v>
      </c>
      <c r="D465" t="s">
        <v>139</v>
      </c>
      <c r="E465" s="60">
        <f t="shared" si="40"/>
        <v>6.0000000000000001E-3</v>
      </c>
      <c r="F465" t="str">
        <f t="shared" si="41"/>
        <v>F</v>
      </c>
    </row>
    <row r="466" spans="1:6">
      <c r="A466" t="s">
        <v>2096</v>
      </c>
      <c r="B466" t="s">
        <v>5102</v>
      </c>
      <c r="C466">
        <v>90.5</v>
      </c>
      <c r="D466" t="s">
        <v>147</v>
      </c>
      <c r="E466" s="60">
        <f t="shared" si="40"/>
        <v>0.77600000000000002</v>
      </c>
      <c r="F466" t="str">
        <f t="shared" si="41"/>
        <v>A</v>
      </c>
    </row>
    <row r="467" spans="1:6">
      <c r="A467" t="s">
        <v>2100</v>
      </c>
      <c r="B467" t="s">
        <v>5103</v>
      </c>
      <c r="C467">
        <v>98.3</v>
      </c>
      <c r="D467" t="s">
        <v>147</v>
      </c>
      <c r="E467" s="60">
        <f t="shared" si="40"/>
        <v>0.93700000000000006</v>
      </c>
      <c r="F467" t="str">
        <f t="shared" si="41"/>
        <v>A</v>
      </c>
    </row>
    <row r="468" spans="1:6">
      <c r="A468" t="s">
        <v>2103</v>
      </c>
      <c r="B468" t="s">
        <v>5104</v>
      </c>
      <c r="C468">
        <v>62.2</v>
      </c>
      <c r="D468" t="s">
        <v>138</v>
      </c>
      <c r="E468" s="60">
        <f t="shared" si="40"/>
        <v>6.5000000000000002E-2</v>
      </c>
      <c r="F468" t="str">
        <f t="shared" si="41"/>
        <v>D</v>
      </c>
    </row>
    <row r="469" spans="1:6">
      <c r="A469" t="s">
        <v>2106</v>
      </c>
      <c r="B469" t="s">
        <v>5105</v>
      </c>
      <c r="C469">
        <v>64.099999999999994</v>
      </c>
      <c r="D469" t="s">
        <v>138</v>
      </c>
      <c r="E469" s="60">
        <f t="shared" si="40"/>
        <v>0.09</v>
      </c>
      <c r="F469" t="str">
        <f t="shared" si="41"/>
        <v>D</v>
      </c>
    </row>
    <row r="470" spans="1:6">
      <c r="A470" t="s">
        <v>2109</v>
      </c>
      <c r="B470" t="s">
        <v>5106</v>
      </c>
      <c r="C470">
        <v>72.5</v>
      </c>
      <c r="D470" t="s">
        <v>147</v>
      </c>
      <c r="E470" s="60">
        <f t="shared" si="40"/>
        <v>0.25</v>
      </c>
      <c r="F470" t="str">
        <f t="shared" si="41"/>
        <v>C</v>
      </c>
    </row>
    <row r="471" spans="1:6">
      <c r="A471" t="s">
        <v>2112</v>
      </c>
      <c r="B471" t="s">
        <v>5107</v>
      </c>
      <c r="C471">
        <v>83.9</v>
      </c>
      <c r="D471" t="s">
        <v>147</v>
      </c>
      <c r="E471" s="60">
        <f t="shared" si="40"/>
        <v>0.59</v>
      </c>
      <c r="F471" t="str">
        <f t="shared" si="41"/>
        <v>B</v>
      </c>
    </row>
    <row r="472" spans="1:6">
      <c r="A472" t="s">
        <v>2115</v>
      </c>
      <c r="B472" t="s">
        <v>5108</v>
      </c>
      <c r="C472">
        <v>86.8</v>
      </c>
      <c r="D472" t="s">
        <v>147</v>
      </c>
      <c r="E472" s="60">
        <f t="shared" si="40"/>
        <v>0.68600000000000005</v>
      </c>
      <c r="F472" t="str">
        <f t="shared" si="41"/>
        <v>B</v>
      </c>
    </row>
    <row r="473" spans="1:6">
      <c r="A473" t="s">
        <v>2118</v>
      </c>
      <c r="B473" t="s">
        <v>5109</v>
      </c>
    </row>
    <row r="474" spans="1:6">
      <c r="A474" t="s">
        <v>2121</v>
      </c>
      <c r="B474" t="s">
        <v>5110</v>
      </c>
      <c r="C474">
        <v>82</v>
      </c>
      <c r="D474" t="s">
        <v>147</v>
      </c>
      <c r="E474" s="60">
        <f t="shared" ref="E474:E493" si="42">PERCENTRANK($C$3:$C$1060,C474)</f>
        <v>0.53300000000000003</v>
      </c>
      <c r="F474" t="str">
        <f t="shared" ref="F474:F493" si="43">(IF(E474&gt;0.75,"A",(IF(E474&gt;0.45,"B",(IF(E474&gt;0.15,"C",(IF(E474&gt;0.05,"D","F"))))))))</f>
        <v>B</v>
      </c>
    </row>
    <row r="475" spans="1:6">
      <c r="A475" t="s">
        <v>2124</v>
      </c>
      <c r="B475" t="s">
        <v>5111</v>
      </c>
      <c r="C475">
        <v>69.099999999999994</v>
      </c>
      <c r="D475" t="s">
        <v>147</v>
      </c>
      <c r="E475" s="60">
        <f t="shared" si="42"/>
        <v>0.17499999999999999</v>
      </c>
      <c r="F475" t="str">
        <f t="shared" si="43"/>
        <v>C</v>
      </c>
    </row>
    <row r="476" spans="1:6">
      <c r="A476" t="s">
        <v>2127</v>
      </c>
      <c r="B476" t="s">
        <v>5112</v>
      </c>
      <c r="C476">
        <v>78.2</v>
      </c>
      <c r="D476" t="s">
        <v>147</v>
      </c>
      <c r="E476" s="60">
        <f t="shared" si="42"/>
        <v>0.41099999999999998</v>
      </c>
      <c r="F476" t="str">
        <f t="shared" si="43"/>
        <v>C</v>
      </c>
    </row>
    <row r="477" spans="1:6">
      <c r="A477" t="s">
        <v>2130</v>
      </c>
      <c r="B477" t="s">
        <v>5113</v>
      </c>
      <c r="C477">
        <v>84.9</v>
      </c>
      <c r="D477" t="s">
        <v>147</v>
      </c>
      <c r="E477" s="60">
        <f t="shared" si="42"/>
        <v>0.61899999999999999</v>
      </c>
      <c r="F477" t="str">
        <f t="shared" si="43"/>
        <v>B</v>
      </c>
    </row>
    <row r="478" spans="1:6">
      <c r="A478" t="s">
        <v>2133</v>
      </c>
      <c r="B478" t="s">
        <v>5114</v>
      </c>
      <c r="C478">
        <v>79.3</v>
      </c>
      <c r="D478" t="s">
        <v>147</v>
      </c>
      <c r="E478" s="60">
        <f t="shared" si="42"/>
        <v>0.441</v>
      </c>
      <c r="F478" t="str">
        <f t="shared" si="43"/>
        <v>C</v>
      </c>
    </row>
    <row r="479" spans="1:6">
      <c r="A479" t="s">
        <v>2136</v>
      </c>
      <c r="B479" t="s">
        <v>5115</v>
      </c>
      <c r="C479">
        <v>88.2</v>
      </c>
      <c r="D479" t="s">
        <v>147</v>
      </c>
      <c r="E479" s="60">
        <f t="shared" si="42"/>
        <v>0.72699999999999998</v>
      </c>
      <c r="F479" t="str">
        <f t="shared" si="43"/>
        <v>B</v>
      </c>
    </row>
    <row r="480" spans="1:6">
      <c r="A480" t="s">
        <v>2139</v>
      </c>
      <c r="B480" t="s">
        <v>5116</v>
      </c>
      <c r="C480">
        <v>65</v>
      </c>
      <c r="D480" t="s">
        <v>138</v>
      </c>
      <c r="E480" s="60">
        <f t="shared" si="42"/>
        <v>9.6000000000000002E-2</v>
      </c>
      <c r="F480" t="str">
        <f t="shared" si="43"/>
        <v>D</v>
      </c>
    </row>
    <row r="481" spans="1:6">
      <c r="A481" t="s">
        <v>2142</v>
      </c>
      <c r="B481" t="s">
        <v>5117</v>
      </c>
      <c r="C481">
        <v>82.9</v>
      </c>
      <c r="D481" t="s">
        <v>147</v>
      </c>
      <c r="E481" s="60">
        <f t="shared" si="42"/>
        <v>0.55400000000000005</v>
      </c>
      <c r="F481" t="str">
        <f t="shared" si="43"/>
        <v>B</v>
      </c>
    </row>
    <row r="482" spans="1:6">
      <c r="A482" t="s">
        <v>2145</v>
      </c>
      <c r="B482" t="s">
        <v>5118</v>
      </c>
      <c r="C482">
        <v>55.6</v>
      </c>
      <c r="D482" s="44" t="s">
        <v>138</v>
      </c>
      <c r="E482" s="59">
        <f t="shared" si="42"/>
        <v>2.5000000000000001E-2</v>
      </c>
      <c r="F482" s="44" t="str">
        <f t="shared" si="43"/>
        <v>F</v>
      </c>
    </row>
    <row r="483" spans="1:6">
      <c r="A483" t="s">
        <v>2148</v>
      </c>
      <c r="B483" t="s">
        <v>5119</v>
      </c>
      <c r="C483">
        <v>85.4</v>
      </c>
      <c r="D483" t="s">
        <v>147</v>
      </c>
      <c r="E483" s="60">
        <f t="shared" si="42"/>
        <v>0.63800000000000001</v>
      </c>
      <c r="F483" t="str">
        <f t="shared" si="43"/>
        <v>B</v>
      </c>
    </row>
    <row r="484" spans="1:6">
      <c r="A484" t="s">
        <v>2151</v>
      </c>
      <c r="B484" t="s">
        <v>5120</v>
      </c>
      <c r="C484">
        <v>85.1</v>
      </c>
      <c r="D484" t="s">
        <v>147</v>
      </c>
      <c r="E484" s="60">
        <f t="shared" si="42"/>
        <v>0.626</v>
      </c>
      <c r="F484" t="str">
        <f t="shared" si="43"/>
        <v>B</v>
      </c>
    </row>
    <row r="485" spans="1:6">
      <c r="A485" t="s">
        <v>2154</v>
      </c>
      <c r="B485" t="s">
        <v>5121</v>
      </c>
      <c r="C485">
        <v>75.2</v>
      </c>
      <c r="D485" t="s">
        <v>147</v>
      </c>
      <c r="E485" s="60">
        <f t="shared" si="42"/>
        <v>0.32700000000000001</v>
      </c>
      <c r="F485" t="str">
        <f t="shared" si="43"/>
        <v>C</v>
      </c>
    </row>
    <row r="486" spans="1:6">
      <c r="A486" t="s">
        <v>2157</v>
      </c>
      <c r="B486" t="s">
        <v>5122</v>
      </c>
      <c r="C486">
        <v>79.3</v>
      </c>
      <c r="D486" t="s">
        <v>147</v>
      </c>
      <c r="E486" s="60">
        <f t="shared" si="42"/>
        <v>0.441</v>
      </c>
      <c r="F486" t="str">
        <f t="shared" si="43"/>
        <v>C</v>
      </c>
    </row>
    <row r="487" spans="1:6">
      <c r="A487" t="s">
        <v>2160</v>
      </c>
      <c r="B487" t="s">
        <v>5123</v>
      </c>
      <c r="C487">
        <v>62.7</v>
      </c>
      <c r="D487" t="s">
        <v>138</v>
      </c>
      <c r="E487" s="60">
        <f t="shared" si="42"/>
        <v>7.2999999999999995E-2</v>
      </c>
      <c r="F487" t="str">
        <f t="shared" si="43"/>
        <v>D</v>
      </c>
    </row>
    <row r="488" spans="1:6">
      <c r="A488" t="s">
        <v>2163</v>
      </c>
      <c r="B488" t="s">
        <v>5124</v>
      </c>
      <c r="C488">
        <v>69.8</v>
      </c>
      <c r="D488" t="s">
        <v>147</v>
      </c>
      <c r="E488" s="60">
        <f t="shared" si="42"/>
        <v>0.188</v>
      </c>
      <c r="F488" t="str">
        <f t="shared" si="43"/>
        <v>C</v>
      </c>
    </row>
    <row r="489" spans="1:6">
      <c r="A489" t="s">
        <v>2169</v>
      </c>
      <c r="B489" t="s">
        <v>5125</v>
      </c>
      <c r="C489">
        <v>74.5</v>
      </c>
      <c r="D489" t="s">
        <v>147</v>
      </c>
      <c r="E489" s="60">
        <f t="shared" si="42"/>
        <v>0.309</v>
      </c>
      <c r="F489" t="str">
        <f t="shared" si="43"/>
        <v>C</v>
      </c>
    </row>
    <row r="490" spans="1:6">
      <c r="A490" t="s">
        <v>2172</v>
      </c>
      <c r="B490" t="s">
        <v>5126</v>
      </c>
      <c r="C490">
        <v>89.1</v>
      </c>
      <c r="D490" t="s">
        <v>147</v>
      </c>
      <c r="E490" s="60">
        <f t="shared" si="42"/>
        <v>0.74</v>
      </c>
      <c r="F490" t="str">
        <f t="shared" si="43"/>
        <v>B</v>
      </c>
    </row>
    <row r="491" spans="1:6">
      <c r="A491" t="s">
        <v>2202</v>
      </c>
      <c r="B491" t="s">
        <v>5127</v>
      </c>
      <c r="C491">
        <v>90</v>
      </c>
      <c r="D491" t="s">
        <v>147</v>
      </c>
      <c r="E491" s="60">
        <f t="shared" si="42"/>
        <v>0.76400000000000001</v>
      </c>
      <c r="F491" t="str">
        <f t="shared" si="43"/>
        <v>A</v>
      </c>
    </row>
    <row r="492" spans="1:6">
      <c r="A492" t="s">
        <v>2205</v>
      </c>
      <c r="B492" t="s">
        <v>2206</v>
      </c>
      <c r="C492">
        <v>91.7</v>
      </c>
      <c r="D492" t="s">
        <v>147</v>
      </c>
      <c r="E492" s="60">
        <f t="shared" si="42"/>
        <v>0.81299999999999994</v>
      </c>
      <c r="F492" t="str">
        <f t="shared" si="43"/>
        <v>A</v>
      </c>
    </row>
    <row r="493" spans="1:6">
      <c r="A493" t="s">
        <v>2208</v>
      </c>
      <c r="B493" t="s">
        <v>5128</v>
      </c>
      <c r="C493">
        <v>82.1</v>
      </c>
      <c r="D493" t="s">
        <v>147</v>
      </c>
      <c r="E493" s="60">
        <f t="shared" si="42"/>
        <v>0.53800000000000003</v>
      </c>
      <c r="F493" t="str">
        <f t="shared" si="43"/>
        <v>B</v>
      </c>
    </row>
    <row r="494" spans="1:6">
      <c r="A494" t="s">
        <v>2214</v>
      </c>
      <c r="B494" t="s">
        <v>5129</v>
      </c>
    </row>
    <row r="495" spans="1:6">
      <c r="A495" t="s">
        <v>2223</v>
      </c>
      <c r="B495" t="s">
        <v>5130</v>
      </c>
      <c r="C495">
        <v>79.8</v>
      </c>
      <c r="D495" t="s">
        <v>147</v>
      </c>
      <c r="E495" s="60">
        <f>PERCENTRANK($C$3:$C$1060,C495)</f>
        <v>0.45900000000000002</v>
      </c>
      <c r="F495" t="str">
        <f>(IF(E495&gt;0.75,"A",(IF(E495&gt;0.45,"B",(IF(E495&gt;0.15,"C",(IF(E495&gt;0.05,"D","F"))))))))</f>
        <v>B</v>
      </c>
    </row>
    <row r="496" spans="1:6">
      <c r="A496" t="s">
        <v>2227</v>
      </c>
      <c r="B496" t="s">
        <v>5131</v>
      </c>
      <c r="C496">
        <v>95.3</v>
      </c>
      <c r="D496" t="s">
        <v>147</v>
      </c>
      <c r="E496" s="60">
        <f>PERCENTRANK($C$3:$C$1060,C496)</f>
        <v>0.879</v>
      </c>
      <c r="F496" t="str">
        <f>(IF(E496&gt;0.75,"A",(IF(E496&gt;0.45,"B",(IF(E496&gt;0.15,"C",(IF(E496&gt;0.05,"D","F"))))))))</f>
        <v>A</v>
      </c>
    </row>
    <row r="497" spans="1:6">
      <c r="A497" t="s">
        <v>2230</v>
      </c>
      <c r="B497" t="s">
        <v>5132</v>
      </c>
      <c r="C497">
        <v>95.6</v>
      </c>
      <c r="D497" t="s">
        <v>147</v>
      </c>
      <c r="E497" s="60">
        <f>PERCENTRANK($C$3:$C$1060,C497)</f>
        <v>0.88200000000000001</v>
      </c>
      <c r="F497" t="str">
        <f>(IF(E497&gt;0.75,"A",(IF(E497&gt;0.45,"B",(IF(E497&gt;0.15,"C",(IF(E497&gt;0.05,"D","F"))))))))</f>
        <v>A</v>
      </c>
    </row>
    <row r="498" spans="1:6">
      <c r="A498" t="s">
        <v>2233</v>
      </c>
      <c r="B498" t="s">
        <v>2234</v>
      </c>
      <c r="C498">
        <v>93.6</v>
      </c>
      <c r="D498" t="s">
        <v>147</v>
      </c>
      <c r="E498" s="60">
        <f>PERCENTRANK($C$3:$C$1060,C498)</f>
        <v>0.84599999999999997</v>
      </c>
      <c r="F498" t="str">
        <f>(IF(E498&gt;0.75,"A",(IF(E498&gt;0.45,"B",(IF(E498&gt;0.15,"C",(IF(E498&gt;0.05,"D","F"))))))))</f>
        <v>A</v>
      </c>
    </row>
    <row r="499" spans="1:6">
      <c r="A499" t="s">
        <v>2236</v>
      </c>
      <c r="B499" t="s">
        <v>5133</v>
      </c>
    </row>
    <row r="500" spans="1:6">
      <c r="A500" t="s">
        <v>2239</v>
      </c>
      <c r="B500" t="s">
        <v>5134</v>
      </c>
      <c r="C500">
        <v>72.7</v>
      </c>
      <c r="D500" t="s">
        <v>147</v>
      </c>
      <c r="E500" s="60">
        <f t="shared" ref="E500:E549" si="44">PERCENTRANK($C$3:$C$1060,C500)</f>
        <v>0.25800000000000001</v>
      </c>
      <c r="F500" t="str">
        <f t="shared" ref="F500:F549" si="45">(IF(E500&gt;0.75,"A",(IF(E500&gt;0.45,"B",(IF(E500&gt;0.15,"C",(IF(E500&gt;0.05,"D","F"))))))))</f>
        <v>C</v>
      </c>
    </row>
    <row r="501" spans="1:6">
      <c r="A501" t="s">
        <v>2242</v>
      </c>
      <c r="B501" t="s">
        <v>5135</v>
      </c>
      <c r="C501">
        <v>94.9</v>
      </c>
      <c r="D501" t="s">
        <v>147</v>
      </c>
      <c r="E501" s="60">
        <f t="shared" si="44"/>
        <v>0.87</v>
      </c>
      <c r="F501" t="str">
        <f t="shared" si="45"/>
        <v>A</v>
      </c>
    </row>
    <row r="502" spans="1:6">
      <c r="A502" t="s">
        <v>2245</v>
      </c>
      <c r="B502" t="s">
        <v>5136</v>
      </c>
      <c r="C502">
        <v>79.900000000000006</v>
      </c>
      <c r="D502" t="s">
        <v>147</v>
      </c>
      <c r="E502" s="60">
        <f t="shared" si="44"/>
        <v>0.46300000000000002</v>
      </c>
      <c r="F502" t="str">
        <f t="shared" si="45"/>
        <v>B</v>
      </c>
    </row>
    <row r="503" spans="1:6">
      <c r="A503" t="s">
        <v>2248</v>
      </c>
      <c r="B503" t="s">
        <v>5137</v>
      </c>
      <c r="C503">
        <v>85.1</v>
      </c>
      <c r="D503" t="s">
        <v>147</v>
      </c>
      <c r="E503" s="60">
        <f t="shared" si="44"/>
        <v>0.626</v>
      </c>
      <c r="F503" t="str">
        <f t="shared" si="45"/>
        <v>B</v>
      </c>
    </row>
    <row r="504" spans="1:6">
      <c r="A504" t="s">
        <v>2251</v>
      </c>
      <c r="B504" t="s">
        <v>5138</v>
      </c>
      <c r="C504">
        <v>73.3</v>
      </c>
      <c r="D504" t="s">
        <v>147</v>
      </c>
      <c r="E504" s="60">
        <f t="shared" si="44"/>
        <v>0.28100000000000003</v>
      </c>
      <c r="F504" t="str">
        <f t="shared" si="45"/>
        <v>C</v>
      </c>
    </row>
    <row r="505" spans="1:6">
      <c r="A505" t="s">
        <v>2254</v>
      </c>
      <c r="B505" t="s">
        <v>5139</v>
      </c>
      <c r="C505">
        <v>93.2</v>
      </c>
      <c r="D505" t="s">
        <v>147</v>
      </c>
      <c r="E505" s="60">
        <f t="shared" si="44"/>
        <v>0.83799999999999997</v>
      </c>
      <c r="F505" t="str">
        <f t="shared" si="45"/>
        <v>A</v>
      </c>
    </row>
    <row r="506" spans="1:6">
      <c r="A506" t="s">
        <v>2257</v>
      </c>
      <c r="B506" t="s">
        <v>5140</v>
      </c>
      <c r="C506">
        <v>84.7</v>
      </c>
      <c r="D506" t="s">
        <v>147</v>
      </c>
      <c r="E506" s="60">
        <f t="shared" si="44"/>
        <v>0.61099999999999999</v>
      </c>
      <c r="F506" t="str">
        <f t="shared" si="45"/>
        <v>B</v>
      </c>
    </row>
    <row r="507" spans="1:6">
      <c r="A507" t="s">
        <v>2260</v>
      </c>
      <c r="B507" t="s">
        <v>5141</v>
      </c>
      <c r="C507">
        <v>88.7</v>
      </c>
      <c r="D507" t="s">
        <v>147</v>
      </c>
      <c r="E507" s="60">
        <f t="shared" si="44"/>
        <v>0.73499999999999999</v>
      </c>
      <c r="F507" t="str">
        <f t="shared" si="45"/>
        <v>B</v>
      </c>
    </row>
    <row r="508" spans="1:6">
      <c r="A508" t="s">
        <v>2263</v>
      </c>
      <c r="B508" t="s">
        <v>5142</v>
      </c>
      <c r="C508">
        <v>68.900000000000006</v>
      </c>
      <c r="D508" t="s">
        <v>147</v>
      </c>
      <c r="E508" s="60">
        <f t="shared" si="44"/>
        <v>0.17399999999999999</v>
      </c>
      <c r="F508" t="str">
        <f t="shared" si="45"/>
        <v>C</v>
      </c>
    </row>
    <row r="509" spans="1:6">
      <c r="A509" t="s">
        <v>2266</v>
      </c>
      <c r="B509" t="s">
        <v>5143</v>
      </c>
      <c r="C509">
        <v>74.3</v>
      </c>
      <c r="D509" t="s">
        <v>147</v>
      </c>
      <c r="E509" s="60">
        <f t="shared" si="44"/>
        <v>0.29899999999999999</v>
      </c>
      <c r="F509" t="str">
        <f t="shared" si="45"/>
        <v>C</v>
      </c>
    </row>
    <row r="510" spans="1:6">
      <c r="A510" t="s">
        <v>2269</v>
      </c>
      <c r="B510" t="s">
        <v>5144</v>
      </c>
      <c r="C510">
        <v>89.5</v>
      </c>
      <c r="D510" t="s">
        <v>147</v>
      </c>
      <c r="E510" s="60">
        <f t="shared" si="44"/>
        <v>0.751</v>
      </c>
      <c r="F510" t="str">
        <f t="shared" si="45"/>
        <v>A</v>
      </c>
    </row>
    <row r="511" spans="1:6">
      <c r="A511" t="s">
        <v>2272</v>
      </c>
      <c r="B511" t="s">
        <v>5145</v>
      </c>
      <c r="C511">
        <v>92.3</v>
      </c>
      <c r="D511" t="s">
        <v>147</v>
      </c>
      <c r="E511" s="60">
        <f t="shared" si="44"/>
        <v>0.82399999999999995</v>
      </c>
      <c r="F511" t="str">
        <f t="shared" si="45"/>
        <v>A</v>
      </c>
    </row>
    <row r="512" spans="1:6">
      <c r="A512" t="s">
        <v>2275</v>
      </c>
      <c r="B512" t="s">
        <v>5146</v>
      </c>
      <c r="C512">
        <v>80.2</v>
      </c>
      <c r="D512" t="s">
        <v>147</v>
      </c>
      <c r="E512" s="60">
        <f t="shared" si="44"/>
        <v>0.47599999999999998</v>
      </c>
      <c r="F512" t="str">
        <f t="shared" si="45"/>
        <v>B</v>
      </c>
    </row>
    <row r="513" spans="1:6">
      <c r="A513" t="s">
        <v>2278</v>
      </c>
      <c r="B513" t="s">
        <v>2279</v>
      </c>
      <c r="C513">
        <v>83.2</v>
      </c>
      <c r="D513" t="s">
        <v>147</v>
      </c>
      <c r="E513" s="60">
        <f t="shared" si="44"/>
        <v>0.56399999999999995</v>
      </c>
      <c r="F513" t="str">
        <f t="shared" si="45"/>
        <v>B</v>
      </c>
    </row>
    <row r="514" spans="1:6">
      <c r="A514" t="s">
        <v>2281</v>
      </c>
      <c r="B514" t="s">
        <v>5147</v>
      </c>
      <c r="C514">
        <v>78.5</v>
      </c>
      <c r="D514" t="s">
        <v>147</v>
      </c>
      <c r="E514" s="60">
        <f t="shared" si="44"/>
        <v>0.42</v>
      </c>
      <c r="F514" t="str">
        <f t="shared" si="45"/>
        <v>C</v>
      </c>
    </row>
    <row r="515" spans="1:6">
      <c r="A515" t="s">
        <v>2284</v>
      </c>
      <c r="B515" t="s">
        <v>5148</v>
      </c>
      <c r="C515">
        <v>72.900000000000006</v>
      </c>
      <c r="D515" t="s">
        <v>147</v>
      </c>
      <c r="E515" s="60">
        <f t="shared" si="44"/>
        <v>0.26400000000000001</v>
      </c>
      <c r="F515" t="str">
        <f t="shared" si="45"/>
        <v>C</v>
      </c>
    </row>
    <row r="516" spans="1:6">
      <c r="A516" t="s">
        <v>2287</v>
      </c>
      <c r="B516" t="s">
        <v>5149</v>
      </c>
      <c r="C516">
        <v>93.9</v>
      </c>
      <c r="D516" t="s">
        <v>147</v>
      </c>
      <c r="E516" s="60">
        <f t="shared" si="44"/>
        <v>0.85099999999999998</v>
      </c>
      <c r="F516" t="str">
        <f t="shared" si="45"/>
        <v>A</v>
      </c>
    </row>
    <row r="517" spans="1:6">
      <c r="A517" t="s">
        <v>2290</v>
      </c>
      <c r="B517" t="s">
        <v>5150</v>
      </c>
      <c r="C517">
        <v>74</v>
      </c>
      <c r="D517" t="s">
        <v>147</v>
      </c>
      <c r="E517" s="60">
        <f t="shared" si="44"/>
        <v>0.29599999999999999</v>
      </c>
      <c r="F517" t="str">
        <f t="shared" si="45"/>
        <v>C</v>
      </c>
    </row>
    <row r="518" spans="1:6">
      <c r="A518" t="s">
        <v>2293</v>
      </c>
      <c r="B518" t="s">
        <v>5151</v>
      </c>
      <c r="C518">
        <v>81.7</v>
      </c>
      <c r="D518" t="s">
        <v>147</v>
      </c>
      <c r="E518" s="60">
        <f t="shared" si="44"/>
        <v>0.52400000000000002</v>
      </c>
      <c r="F518" t="str">
        <f t="shared" si="45"/>
        <v>B</v>
      </c>
    </row>
    <row r="519" spans="1:6">
      <c r="A519" t="s">
        <v>2296</v>
      </c>
      <c r="B519" t="s">
        <v>2297</v>
      </c>
      <c r="C519">
        <v>85.6</v>
      </c>
      <c r="D519" t="s">
        <v>147</v>
      </c>
      <c r="E519" s="60">
        <f t="shared" si="44"/>
        <v>0.64800000000000002</v>
      </c>
      <c r="F519" t="str">
        <f t="shared" si="45"/>
        <v>B</v>
      </c>
    </row>
    <row r="520" spans="1:6">
      <c r="A520" t="s">
        <v>2299</v>
      </c>
      <c r="B520" t="s">
        <v>5152</v>
      </c>
      <c r="C520">
        <v>84.3</v>
      </c>
      <c r="D520" t="s">
        <v>147</v>
      </c>
      <c r="E520" s="60">
        <f t="shared" si="44"/>
        <v>0.6</v>
      </c>
      <c r="F520" t="str">
        <f t="shared" si="45"/>
        <v>B</v>
      </c>
    </row>
    <row r="521" spans="1:6">
      <c r="A521" t="s">
        <v>2302</v>
      </c>
      <c r="B521" t="s">
        <v>5153</v>
      </c>
      <c r="C521">
        <v>85.8</v>
      </c>
      <c r="D521" t="s">
        <v>147</v>
      </c>
      <c r="E521" s="60">
        <f t="shared" si="44"/>
        <v>0.65500000000000003</v>
      </c>
      <c r="F521" t="str">
        <f t="shared" si="45"/>
        <v>B</v>
      </c>
    </row>
    <row r="522" spans="1:6">
      <c r="A522" t="s">
        <v>2305</v>
      </c>
      <c r="B522" t="s">
        <v>5154</v>
      </c>
      <c r="C522">
        <v>88.4</v>
      </c>
      <c r="D522" t="s">
        <v>147</v>
      </c>
      <c r="E522" s="60">
        <f t="shared" si="44"/>
        <v>0.72699999999999998</v>
      </c>
      <c r="F522" t="str">
        <f t="shared" si="45"/>
        <v>B</v>
      </c>
    </row>
    <row r="523" spans="1:6">
      <c r="A523" t="s">
        <v>2308</v>
      </c>
      <c r="B523" t="s">
        <v>5155</v>
      </c>
      <c r="C523">
        <v>100.2</v>
      </c>
      <c r="D523" t="s">
        <v>147</v>
      </c>
      <c r="E523" s="60">
        <f t="shared" si="44"/>
        <v>0.95699999999999996</v>
      </c>
      <c r="F523" t="str">
        <f t="shared" si="45"/>
        <v>A</v>
      </c>
    </row>
    <row r="524" spans="1:6">
      <c r="A524" t="s">
        <v>2311</v>
      </c>
      <c r="B524" t="s">
        <v>5156</v>
      </c>
      <c r="C524">
        <v>94.8</v>
      </c>
      <c r="D524" t="s">
        <v>147</v>
      </c>
      <c r="E524" s="60">
        <f t="shared" si="44"/>
        <v>0.86599999999999999</v>
      </c>
      <c r="F524" t="str">
        <f t="shared" si="45"/>
        <v>A</v>
      </c>
    </row>
    <row r="525" spans="1:6">
      <c r="A525" t="s">
        <v>2314</v>
      </c>
      <c r="B525" t="s">
        <v>5157</v>
      </c>
      <c r="C525">
        <v>63.9</v>
      </c>
      <c r="D525" t="s">
        <v>138</v>
      </c>
      <c r="E525" s="60">
        <f t="shared" si="44"/>
        <v>8.6999999999999994E-2</v>
      </c>
      <c r="F525" t="str">
        <f t="shared" si="45"/>
        <v>D</v>
      </c>
    </row>
    <row r="526" spans="1:6">
      <c r="A526" t="s">
        <v>2317</v>
      </c>
      <c r="B526" t="s">
        <v>5158</v>
      </c>
      <c r="C526">
        <v>86.5</v>
      </c>
      <c r="D526" t="s">
        <v>147</v>
      </c>
      <c r="E526" s="60">
        <f t="shared" si="44"/>
        <v>0.67800000000000005</v>
      </c>
      <c r="F526" t="str">
        <f t="shared" si="45"/>
        <v>B</v>
      </c>
    </row>
    <row r="527" spans="1:6">
      <c r="A527" t="s">
        <v>2320</v>
      </c>
      <c r="B527" t="s">
        <v>5159</v>
      </c>
      <c r="C527">
        <v>80.400000000000006</v>
      </c>
      <c r="D527" t="s">
        <v>147</v>
      </c>
      <c r="E527" s="60">
        <f t="shared" si="44"/>
        <v>0.48299999999999998</v>
      </c>
      <c r="F527" t="str">
        <f t="shared" si="45"/>
        <v>B</v>
      </c>
    </row>
    <row r="528" spans="1:6">
      <c r="A528" t="s">
        <v>2323</v>
      </c>
      <c r="B528" t="s">
        <v>5160</v>
      </c>
      <c r="C528">
        <v>69.5</v>
      </c>
      <c r="D528" t="s">
        <v>147</v>
      </c>
      <c r="E528" s="60">
        <f t="shared" si="44"/>
        <v>0.183</v>
      </c>
      <c r="F528" t="str">
        <f t="shared" si="45"/>
        <v>C</v>
      </c>
    </row>
    <row r="529" spans="1:6">
      <c r="A529" t="s">
        <v>2326</v>
      </c>
      <c r="B529" t="s">
        <v>5161</v>
      </c>
      <c r="C529">
        <v>84.5</v>
      </c>
      <c r="D529" t="s">
        <v>147</v>
      </c>
      <c r="E529" s="60">
        <f t="shared" si="44"/>
        <v>0.60599999999999998</v>
      </c>
      <c r="F529" t="str">
        <f t="shared" si="45"/>
        <v>B</v>
      </c>
    </row>
    <row r="530" spans="1:6">
      <c r="A530" t="s">
        <v>2342</v>
      </c>
      <c r="B530" t="s">
        <v>5162</v>
      </c>
      <c r="C530">
        <v>83.7</v>
      </c>
      <c r="D530" t="s">
        <v>147</v>
      </c>
      <c r="E530" s="60">
        <f t="shared" si="44"/>
        <v>0.58199999999999996</v>
      </c>
      <c r="F530" t="str">
        <f t="shared" si="45"/>
        <v>B</v>
      </c>
    </row>
    <row r="531" spans="1:6">
      <c r="A531" t="s">
        <v>2345</v>
      </c>
      <c r="B531" t="s">
        <v>5163</v>
      </c>
      <c r="C531">
        <v>76.400000000000006</v>
      </c>
      <c r="D531" t="s">
        <v>147</v>
      </c>
      <c r="E531" s="60">
        <f t="shared" si="44"/>
        <v>0.36</v>
      </c>
      <c r="F531" t="str">
        <f t="shared" si="45"/>
        <v>C</v>
      </c>
    </row>
    <row r="532" spans="1:6">
      <c r="A532" t="s">
        <v>2349</v>
      </c>
      <c r="B532" t="s">
        <v>5164</v>
      </c>
      <c r="C532">
        <v>62.9</v>
      </c>
      <c r="D532" t="s">
        <v>138</v>
      </c>
      <c r="E532" s="60">
        <f t="shared" si="44"/>
        <v>7.9000000000000001E-2</v>
      </c>
      <c r="F532" t="str">
        <f t="shared" si="45"/>
        <v>D</v>
      </c>
    </row>
    <row r="533" spans="1:6">
      <c r="A533" t="s">
        <v>2352</v>
      </c>
      <c r="B533" t="s">
        <v>5165</v>
      </c>
      <c r="C533">
        <v>73.099999999999994</v>
      </c>
      <c r="D533" t="s">
        <v>147</v>
      </c>
      <c r="E533" s="60">
        <f t="shared" si="44"/>
        <v>0.26900000000000002</v>
      </c>
      <c r="F533" t="str">
        <f t="shared" si="45"/>
        <v>C</v>
      </c>
    </row>
    <row r="534" spans="1:6">
      <c r="A534" t="s">
        <v>2355</v>
      </c>
      <c r="B534" t="s">
        <v>5166</v>
      </c>
      <c r="C534">
        <v>77</v>
      </c>
      <c r="D534" t="s">
        <v>147</v>
      </c>
      <c r="E534" s="60">
        <f t="shared" si="44"/>
        <v>0.372</v>
      </c>
      <c r="F534" t="str">
        <f t="shared" si="45"/>
        <v>C</v>
      </c>
    </row>
    <row r="535" spans="1:6">
      <c r="A535" t="s">
        <v>2358</v>
      </c>
      <c r="B535" t="s">
        <v>5167</v>
      </c>
      <c r="C535">
        <v>41.9</v>
      </c>
      <c r="D535" t="s">
        <v>140</v>
      </c>
      <c r="E535" s="60">
        <f t="shared" si="44"/>
        <v>3.0000000000000001E-3</v>
      </c>
      <c r="F535" t="str">
        <f t="shared" si="45"/>
        <v>F</v>
      </c>
    </row>
    <row r="536" spans="1:6">
      <c r="A536" t="s">
        <v>2361</v>
      </c>
      <c r="B536" t="s">
        <v>5168</v>
      </c>
      <c r="C536">
        <v>76.8</v>
      </c>
      <c r="D536" t="s">
        <v>147</v>
      </c>
      <c r="E536" s="60">
        <f t="shared" si="44"/>
        <v>0.36599999999999999</v>
      </c>
      <c r="F536" t="str">
        <f t="shared" si="45"/>
        <v>C</v>
      </c>
    </row>
    <row r="537" spans="1:6">
      <c r="A537" t="s">
        <v>2364</v>
      </c>
      <c r="B537" t="s">
        <v>5169</v>
      </c>
      <c r="C537">
        <v>91.6</v>
      </c>
      <c r="D537" t="s">
        <v>147</v>
      </c>
      <c r="E537" s="60">
        <f t="shared" si="44"/>
        <v>0.80900000000000005</v>
      </c>
      <c r="F537" t="str">
        <f t="shared" si="45"/>
        <v>A</v>
      </c>
    </row>
    <row r="538" spans="1:6">
      <c r="A538" t="s">
        <v>2367</v>
      </c>
      <c r="B538" t="s">
        <v>5170</v>
      </c>
      <c r="C538">
        <v>72.400000000000006</v>
      </c>
      <c r="D538" t="s">
        <v>147</v>
      </c>
      <c r="E538" s="60">
        <f t="shared" si="44"/>
        <v>0.249</v>
      </c>
      <c r="F538" t="str">
        <f t="shared" si="45"/>
        <v>C</v>
      </c>
    </row>
    <row r="539" spans="1:6">
      <c r="A539" t="s">
        <v>2370</v>
      </c>
      <c r="B539" t="s">
        <v>5171</v>
      </c>
      <c r="C539">
        <v>68.5</v>
      </c>
      <c r="D539" t="s">
        <v>147</v>
      </c>
      <c r="E539" s="60">
        <f t="shared" si="44"/>
        <v>0.16400000000000001</v>
      </c>
      <c r="F539" t="str">
        <f t="shared" si="45"/>
        <v>C</v>
      </c>
    </row>
    <row r="540" spans="1:6">
      <c r="A540" t="s">
        <v>2373</v>
      </c>
      <c r="B540" t="s">
        <v>5172</v>
      </c>
      <c r="C540">
        <v>89.2</v>
      </c>
      <c r="D540" t="s">
        <v>147</v>
      </c>
      <c r="E540" s="60">
        <f t="shared" si="44"/>
        <v>0.74299999999999999</v>
      </c>
      <c r="F540" t="str">
        <f t="shared" si="45"/>
        <v>B</v>
      </c>
    </row>
    <row r="541" spans="1:6">
      <c r="A541" t="s">
        <v>2376</v>
      </c>
      <c r="B541" t="s">
        <v>5173</v>
      </c>
      <c r="C541">
        <v>102.1</v>
      </c>
      <c r="D541" t="s">
        <v>147</v>
      </c>
      <c r="E541" s="60">
        <f t="shared" si="44"/>
        <v>0.97399999999999998</v>
      </c>
      <c r="F541" t="str">
        <f t="shared" si="45"/>
        <v>A</v>
      </c>
    </row>
    <row r="542" spans="1:6">
      <c r="A542" t="s">
        <v>2379</v>
      </c>
      <c r="B542" t="s">
        <v>5174</v>
      </c>
      <c r="C542">
        <v>77.099999999999994</v>
      </c>
      <c r="D542" t="s">
        <v>147</v>
      </c>
      <c r="E542" s="60">
        <f t="shared" si="44"/>
        <v>0.375</v>
      </c>
      <c r="F542" t="str">
        <f t="shared" si="45"/>
        <v>C</v>
      </c>
    </row>
    <row r="543" spans="1:6">
      <c r="A543" t="s">
        <v>2382</v>
      </c>
      <c r="B543" t="s">
        <v>5175</v>
      </c>
      <c r="C543">
        <v>74.3</v>
      </c>
      <c r="D543" t="s">
        <v>147</v>
      </c>
      <c r="E543" s="60">
        <f t="shared" si="44"/>
        <v>0.29899999999999999</v>
      </c>
      <c r="F543" t="str">
        <f t="shared" si="45"/>
        <v>C</v>
      </c>
    </row>
    <row r="544" spans="1:6">
      <c r="A544" t="s">
        <v>2385</v>
      </c>
      <c r="B544" t="s">
        <v>5176</v>
      </c>
      <c r="C544">
        <v>58.1</v>
      </c>
      <c r="D544" s="44" t="s">
        <v>138</v>
      </c>
      <c r="E544" s="59">
        <f t="shared" si="44"/>
        <v>3.6999999999999998E-2</v>
      </c>
      <c r="F544" s="44" t="str">
        <f t="shared" si="45"/>
        <v>F</v>
      </c>
    </row>
    <row r="545" spans="1:6">
      <c r="A545" t="s">
        <v>2388</v>
      </c>
      <c r="B545" t="s">
        <v>5177</v>
      </c>
      <c r="C545">
        <v>100.7</v>
      </c>
      <c r="D545" t="s">
        <v>147</v>
      </c>
      <c r="E545" s="60">
        <f t="shared" si="44"/>
        <v>0.96199999999999997</v>
      </c>
      <c r="F545" t="str">
        <f t="shared" si="45"/>
        <v>A</v>
      </c>
    </row>
    <row r="546" spans="1:6">
      <c r="A546" t="s">
        <v>2391</v>
      </c>
      <c r="B546" t="s">
        <v>5178</v>
      </c>
      <c r="C546">
        <v>92.1</v>
      </c>
      <c r="D546" t="s">
        <v>147</v>
      </c>
      <c r="E546" s="60">
        <f t="shared" si="44"/>
        <v>0.81899999999999995</v>
      </c>
      <c r="F546" t="str">
        <f t="shared" si="45"/>
        <v>A</v>
      </c>
    </row>
    <row r="547" spans="1:6">
      <c r="A547" t="s">
        <v>2394</v>
      </c>
      <c r="B547" t="s">
        <v>5179</v>
      </c>
      <c r="C547">
        <v>48</v>
      </c>
      <c r="D547" t="s">
        <v>139</v>
      </c>
      <c r="E547" s="60">
        <f t="shared" si="44"/>
        <v>8.0000000000000002E-3</v>
      </c>
      <c r="F547" t="str">
        <f t="shared" si="45"/>
        <v>F</v>
      </c>
    </row>
    <row r="548" spans="1:6">
      <c r="A548" t="s">
        <v>2400</v>
      </c>
      <c r="B548" t="s">
        <v>5180</v>
      </c>
      <c r="C548">
        <v>65</v>
      </c>
      <c r="D548" t="s">
        <v>138</v>
      </c>
      <c r="E548" s="60">
        <f t="shared" si="44"/>
        <v>9.6000000000000002E-2</v>
      </c>
      <c r="F548" t="str">
        <f t="shared" si="45"/>
        <v>D</v>
      </c>
    </row>
    <row r="549" spans="1:6">
      <c r="A549" t="s">
        <v>2403</v>
      </c>
      <c r="B549" t="s">
        <v>2404</v>
      </c>
      <c r="C549">
        <v>83.3</v>
      </c>
      <c r="D549" t="s">
        <v>147</v>
      </c>
      <c r="E549" s="60">
        <f t="shared" si="44"/>
        <v>0.56999999999999995</v>
      </c>
      <c r="F549" t="str">
        <f t="shared" si="45"/>
        <v>B</v>
      </c>
    </row>
    <row r="550" spans="1:6">
      <c r="A550" t="s">
        <v>2409</v>
      </c>
      <c r="B550" t="s">
        <v>5181</v>
      </c>
    </row>
    <row r="551" spans="1:6">
      <c r="A551" t="s">
        <v>2412</v>
      </c>
      <c r="B551" t="s">
        <v>2414</v>
      </c>
      <c r="C551">
        <v>80</v>
      </c>
      <c r="D551" t="s">
        <v>147</v>
      </c>
      <c r="E551" s="60">
        <f t="shared" ref="E551:E593" si="46">PERCENTRANK($C$3:$C$1060,C551)</f>
        <v>0.47199999999999998</v>
      </c>
      <c r="F551" t="str">
        <f t="shared" ref="F551:F593" si="47">(IF(E551&gt;0.75,"A",(IF(E551&gt;0.45,"B",(IF(E551&gt;0.15,"C",(IF(E551&gt;0.05,"D","F"))))))))</f>
        <v>B</v>
      </c>
    </row>
    <row r="552" spans="1:6">
      <c r="A552" t="s">
        <v>2416</v>
      </c>
      <c r="B552" t="s">
        <v>2417</v>
      </c>
      <c r="C552">
        <v>70</v>
      </c>
      <c r="D552" t="s">
        <v>147</v>
      </c>
      <c r="E552" s="60">
        <f t="shared" si="46"/>
        <v>0.192</v>
      </c>
      <c r="F552" t="str">
        <f t="shared" si="47"/>
        <v>C</v>
      </c>
    </row>
    <row r="553" spans="1:6">
      <c r="A553" t="s">
        <v>2419</v>
      </c>
      <c r="B553" t="s">
        <v>2420</v>
      </c>
      <c r="C553">
        <v>88.5</v>
      </c>
      <c r="D553" t="s">
        <v>147</v>
      </c>
      <c r="E553" s="60">
        <f t="shared" si="46"/>
        <v>0.72899999999999998</v>
      </c>
      <c r="F553" t="str">
        <f t="shared" si="47"/>
        <v>B</v>
      </c>
    </row>
    <row r="554" spans="1:6">
      <c r="A554" t="s">
        <v>2422</v>
      </c>
      <c r="B554" t="s">
        <v>2423</v>
      </c>
      <c r="C554">
        <v>71.900000000000006</v>
      </c>
      <c r="D554" t="s">
        <v>147</v>
      </c>
      <c r="E554" s="60">
        <f t="shared" si="46"/>
        <v>0.23799999999999999</v>
      </c>
      <c r="F554" t="str">
        <f t="shared" si="47"/>
        <v>C</v>
      </c>
    </row>
    <row r="555" spans="1:6">
      <c r="A555" t="s">
        <v>2425</v>
      </c>
      <c r="B555" t="s">
        <v>5182</v>
      </c>
      <c r="C555">
        <v>75.599999999999994</v>
      </c>
      <c r="D555" t="s">
        <v>147</v>
      </c>
      <c r="E555" s="60">
        <f t="shared" si="46"/>
        <v>0.33400000000000002</v>
      </c>
      <c r="F555" t="str">
        <f t="shared" si="47"/>
        <v>C</v>
      </c>
    </row>
    <row r="556" spans="1:6">
      <c r="A556" t="s">
        <v>2428</v>
      </c>
      <c r="B556" t="s">
        <v>5183</v>
      </c>
      <c r="C556">
        <v>77.099999999999994</v>
      </c>
      <c r="D556" t="s">
        <v>147</v>
      </c>
      <c r="E556" s="60">
        <f t="shared" si="46"/>
        <v>0.375</v>
      </c>
      <c r="F556" t="str">
        <f t="shared" si="47"/>
        <v>C</v>
      </c>
    </row>
    <row r="557" spans="1:6">
      <c r="A557" t="s">
        <v>2431</v>
      </c>
      <c r="B557" t="s">
        <v>5184</v>
      </c>
      <c r="C557">
        <v>72.900000000000006</v>
      </c>
      <c r="D557" t="s">
        <v>147</v>
      </c>
      <c r="E557" s="60">
        <f t="shared" si="46"/>
        <v>0.26400000000000001</v>
      </c>
      <c r="F557" t="str">
        <f t="shared" si="47"/>
        <v>C</v>
      </c>
    </row>
    <row r="558" spans="1:6">
      <c r="A558" t="s">
        <v>2434</v>
      </c>
      <c r="B558" t="s">
        <v>5185</v>
      </c>
      <c r="C558">
        <v>85.3</v>
      </c>
      <c r="D558" t="s">
        <v>147</v>
      </c>
      <c r="E558" s="60">
        <f t="shared" si="46"/>
        <v>0.63400000000000001</v>
      </c>
      <c r="F558" t="str">
        <f t="shared" si="47"/>
        <v>B</v>
      </c>
    </row>
    <row r="559" spans="1:6">
      <c r="A559" t="s">
        <v>2437</v>
      </c>
      <c r="B559" t="s">
        <v>5186</v>
      </c>
      <c r="C559">
        <v>80.2</v>
      </c>
      <c r="D559" t="s">
        <v>147</v>
      </c>
      <c r="E559" s="60">
        <f t="shared" si="46"/>
        <v>0.47599999999999998</v>
      </c>
      <c r="F559" t="str">
        <f t="shared" si="47"/>
        <v>B</v>
      </c>
    </row>
    <row r="560" spans="1:6">
      <c r="A560" t="s">
        <v>2440</v>
      </c>
      <c r="B560" t="s">
        <v>5187</v>
      </c>
      <c r="C560">
        <v>77.099999999999994</v>
      </c>
      <c r="D560" t="s">
        <v>147</v>
      </c>
      <c r="E560" s="60">
        <f t="shared" si="46"/>
        <v>0.375</v>
      </c>
      <c r="F560" t="str">
        <f t="shared" si="47"/>
        <v>C</v>
      </c>
    </row>
    <row r="561" spans="1:6">
      <c r="A561" t="s">
        <v>2443</v>
      </c>
      <c r="B561" t="s">
        <v>5188</v>
      </c>
      <c r="C561">
        <v>85.3</v>
      </c>
      <c r="D561" t="s">
        <v>147</v>
      </c>
      <c r="E561" s="60">
        <f t="shared" si="46"/>
        <v>0.63400000000000001</v>
      </c>
      <c r="F561" t="str">
        <f t="shared" si="47"/>
        <v>B</v>
      </c>
    </row>
    <row r="562" spans="1:6">
      <c r="A562" t="s">
        <v>2446</v>
      </c>
      <c r="B562" t="s">
        <v>5189</v>
      </c>
      <c r="C562">
        <v>97.5</v>
      </c>
      <c r="D562" t="s">
        <v>147</v>
      </c>
      <c r="E562" s="60">
        <f t="shared" si="46"/>
        <v>0.91600000000000004</v>
      </c>
      <c r="F562" t="str">
        <f t="shared" si="47"/>
        <v>A</v>
      </c>
    </row>
    <row r="563" spans="1:6">
      <c r="A563" t="s">
        <v>2449</v>
      </c>
      <c r="B563" t="s">
        <v>5190</v>
      </c>
      <c r="C563">
        <v>66.2</v>
      </c>
      <c r="D563" t="s">
        <v>138</v>
      </c>
      <c r="E563" s="60">
        <f t="shared" si="46"/>
        <v>0.121</v>
      </c>
      <c r="F563" t="str">
        <f t="shared" si="47"/>
        <v>D</v>
      </c>
    </row>
    <row r="564" spans="1:6">
      <c r="A564" t="s">
        <v>2452</v>
      </c>
      <c r="B564" t="s">
        <v>5191</v>
      </c>
      <c r="C564">
        <v>78.900000000000006</v>
      </c>
      <c r="D564" t="s">
        <v>147</v>
      </c>
      <c r="E564" s="60">
        <f t="shared" si="46"/>
        <v>0.433</v>
      </c>
      <c r="F564" t="str">
        <f t="shared" si="47"/>
        <v>C</v>
      </c>
    </row>
    <row r="565" spans="1:6">
      <c r="A565" t="s">
        <v>2455</v>
      </c>
      <c r="B565" t="s">
        <v>5192</v>
      </c>
      <c r="C565">
        <v>90.5</v>
      </c>
      <c r="D565" t="s">
        <v>147</v>
      </c>
      <c r="E565" s="60">
        <f t="shared" si="46"/>
        <v>0.77600000000000002</v>
      </c>
      <c r="F565" t="str">
        <f t="shared" si="47"/>
        <v>A</v>
      </c>
    </row>
    <row r="566" spans="1:6">
      <c r="A566" t="s">
        <v>2458</v>
      </c>
      <c r="B566" t="s">
        <v>5193</v>
      </c>
      <c r="C566">
        <v>70</v>
      </c>
      <c r="D566" t="s">
        <v>147</v>
      </c>
      <c r="E566" s="60">
        <f t="shared" si="46"/>
        <v>0.192</v>
      </c>
      <c r="F566" t="str">
        <f t="shared" si="47"/>
        <v>C</v>
      </c>
    </row>
    <row r="567" spans="1:6">
      <c r="A567" t="s">
        <v>2461</v>
      </c>
      <c r="B567" t="s">
        <v>5194</v>
      </c>
      <c r="C567">
        <v>57.6</v>
      </c>
      <c r="D567" s="44" t="s">
        <v>138</v>
      </c>
      <c r="E567" s="59">
        <f t="shared" si="46"/>
        <v>3.3000000000000002E-2</v>
      </c>
      <c r="F567" s="44" t="str">
        <f t="shared" si="47"/>
        <v>F</v>
      </c>
    </row>
    <row r="568" spans="1:6">
      <c r="A568" t="s">
        <v>2464</v>
      </c>
      <c r="B568" t="s">
        <v>5195</v>
      </c>
      <c r="C568">
        <v>81</v>
      </c>
      <c r="D568" t="s">
        <v>147</v>
      </c>
      <c r="E568" s="60">
        <f t="shared" si="46"/>
        <v>0.501</v>
      </c>
      <c r="F568" t="str">
        <f t="shared" si="47"/>
        <v>B</v>
      </c>
    </row>
    <row r="569" spans="1:6">
      <c r="A569" t="s">
        <v>2467</v>
      </c>
      <c r="B569" s="43" t="s">
        <v>5196</v>
      </c>
      <c r="C569">
        <v>53.2</v>
      </c>
      <c r="D569" t="s">
        <v>139</v>
      </c>
      <c r="E569" s="60">
        <f t="shared" si="46"/>
        <v>1.9E-2</v>
      </c>
      <c r="F569" t="str">
        <f t="shared" si="47"/>
        <v>F</v>
      </c>
    </row>
    <row r="570" spans="1:6">
      <c r="A570" t="s">
        <v>2470</v>
      </c>
      <c r="B570" t="s">
        <v>2471</v>
      </c>
      <c r="C570">
        <v>54.9</v>
      </c>
      <c r="D570" s="44" t="s">
        <v>138</v>
      </c>
      <c r="E570" s="59">
        <f t="shared" si="46"/>
        <v>2.1000000000000001E-2</v>
      </c>
      <c r="F570" s="44" t="str">
        <f t="shared" si="47"/>
        <v>F</v>
      </c>
    </row>
    <row r="571" spans="1:6">
      <c r="A571" t="s">
        <v>2473</v>
      </c>
      <c r="B571" t="s">
        <v>5197</v>
      </c>
      <c r="C571">
        <v>90.5</v>
      </c>
      <c r="D571" t="s">
        <v>147</v>
      </c>
      <c r="E571" s="60">
        <f t="shared" si="46"/>
        <v>0.77600000000000002</v>
      </c>
      <c r="F571" t="str">
        <f t="shared" si="47"/>
        <v>A</v>
      </c>
    </row>
    <row r="572" spans="1:6">
      <c r="A572" t="s">
        <v>2476</v>
      </c>
      <c r="B572" t="s">
        <v>5198</v>
      </c>
      <c r="C572">
        <v>74.8</v>
      </c>
      <c r="D572" t="s">
        <v>147</v>
      </c>
      <c r="E572" s="60">
        <f t="shared" si="46"/>
        <v>0.315</v>
      </c>
      <c r="F572" t="str">
        <f t="shared" si="47"/>
        <v>C</v>
      </c>
    </row>
    <row r="573" spans="1:6">
      <c r="A573" t="s">
        <v>2479</v>
      </c>
      <c r="B573" t="s">
        <v>5199</v>
      </c>
      <c r="C573">
        <v>94.9</v>
      </c>
      <c r="D573" t="s">
        <v>147</v>
      </c>
      <c r="E573" s="60">
        <f t="shared" si="46"/>
        <v>0.87</v>
      </c>
      <c r="F573" t="str">
        <f t="shared" si="47"/>
        <v>A</v>
      </c>
    </row>
    <row r="574" spans="1:6">
      <c r="A574" t="s">
        <v>2482</v>
      </c>
      <c r="B574" t="s">
        <v>5200</v>
      </c>
      <c r="C574">
        <v>100.3</v>
      </c>
      <c r="D574" t="s">
        <v>147</v>
      </c>
      <c r="E574" s="60">
        <f t="shared" si="46"/>
        <v>0.95799999999999996</v>
      </c>
      <c r="F574" t="str">
        <f t="shared" si="47"/>
        <v>A</v>
      </c>
    </row>
    <row r="575" spans="1:6">
      <c r="A575" t="s">
        <v>2485</v>
      </c>
      <c r="B575" t="s">
        <v>5201</v>
      </c>
      <c r="C575">
        <v>52.3</v>
      </c>
      <c r="D575" t="s">
        <v>139</v>
      </c>
      <c r="E575" s="60">
        <f t="shared" si="46"/>
        <v>1.4999999999999999E-2</v>
      </c>
      <c r="F575" t="str">
        <f t="shared" si="47"/>
        <v>F</v>
      </c>
    </row>
    <row r="576" spans="1:6">
      <c r="A576" t="s">
        <v>2488</v>
      </c>
      <c r="B576" t="s">
        <v>2489</v>
      </c>
      <c r="C576">
        <v>71.8</v>
      </c>
      <c r="D576" t="s">
        <v>147</v>
      </c>
      <c r="E576" s="60">
        <f t="shared" si="46"/>
        <v>0.23599999999999999</v>
      </c>
      <c r="F576" t="str">
        <f t="shared" si="47"/>
        <v>C</v>
      </c>
    </row>
    <row r="577" spans="1:6">
      <c r="A577" t="s">
        <v>2491</v>
      </c>
      <c r="B577" t="s">
        <v>5202</v>
      </c>
      <c r="C577">
        <v>75</v>
      </c>
      <c r="D577" t="s">
        <v>147</v>
      </c>
      <c r="E577" s="60">
        <f t="shared" si="46"/>
        <v>0.32200000000000001</v>
      </c>
      <c r="F577" t="str">
        <f t="shared" si="47"/>
        <v>C</v>
      </c>
    </row>
    <row r="578" spans="1:6">
      <c r="A578" t="s">
        <v>2494</v>
      </c>
      <c r="B578" t="s">
        <v>5203</v>
      </c>
      <c r="C578">
        <v>88.1</v>
      </c>
      <c r="D578" t="s">
        <v>147</v>
      </c>
      <c r="E578" s="60">
        <f t="shared" si="46"/>
        <v>0.72299999999999998</v>
      </c>
      <c r="F578" t="str">
        <f t="shared" si="47"/>
        <v>B</v>
      </c>
    </row>
    <row r="579" spans="1:6">
      <c r="A579" t="s">
        <v>2497</v>
      </c>
      <c r="B579" t="s">
        <v>5204</v>
      </c>
      <c r="C579">
        <v>84.8</v>
      </c>
      <c r="D579" t="s">
        <v>147</v>
      </c>
      <c r="E579" s="60">
        <f t="shared" si="46"/>
        <v>0.61699999999999999</v>
      </c>
      <c r="F579" t="str">
        <f t="shared" si="47"/>
        <v>B</v>
      </c>
    </row>
    <row r="580" spans="1:6">
      <c r="A580" t="s">
        <v>2503</v>
      </c>
      <c r="B580" t="s">
        <v>5205</v>
      </c>
      <c r="C580">
        <v>77.7</v>
      </c>
      <c r="D580" t="s">
        <v>147</v>
      </c>
      <c r="E580" s="60">
        <f t="shared" si="46"/>
        <v>0.39900000000000002</v>
      </c>
      <c r="F580" t="str">
        <f t="shared" si="47"/>
        <v>C</v>
      </c>
    </row>
    <row r="581" spans="1:6">
      <c r="A581" t="s">
        <v>2512</v>
      </c>
      <c r="B581" t="s">
        <v>5206</v>
      </c>
      <c r="C581">
        <v>80.3</v>
      </c>
      <c r="D581" t="s">
        <v>147</v>
      </c>
      <c r="E581" s="60">
        <f t="shared" si="46"/>
        <v>0.47899999999999998</v>
      </c>
      <c r="F581" t="str">
        <f t="shared" si="47"/>
        <v>B</v>
      </c>
    </row>
    <row r="582" spans="1:6">
      <c r="A582" t="s">
        <v>2516</v>
      </c>
      <c r="B582" t="s">
        <v>5207</v>
      </c>
      <c r="C582">
        <v>61</v>
      </c>
      <c r="D582" t="s">
        <v>138</v>
      </c>
      <c r="E582" s="60">
        <f t="shared" si="46"/>
        <v>5.2999999999999999E-2</v>
      </c>
      <c r="F582" t="str">
        <f t="shared" si="47"/>
        <v>D</v>
      </c>
    </row>
    <row r="583" spans="1:6">
      <c r="A583" t="s">
        <v>2525</v>
      </c>
      <c r="B583" t="s">
        <v>5208</v>
      </c>
      <c r="C583">
        <v>59.8</v>
      </c>
      <c r="D583" t="s">
        <v>138</v>
      </c>
      <c r="E583" s="60">
        <f t="shared" si="46"/>
        <v>4.7E-2</v>
      </c>
      <c r="F583" t="str">
        <f t="shared" si="47"/>
        <v>F</v>
      </c>
    </row>
    <row r="584" spans="1:6">
      <c r="A584" t="s">
        <v>2540</v>
      </c>
      <c r="B584" t="s">
        <v>5209</v>
      </c>
      <c r="C584">
        <v>78.3</v>
      </c>
      <c r="D584" t="s">
        <v>147</v>
      </c>
      <c r="E584" s="60">
        <f t="shared" si="46"/>
        <v>0.41399999999999998</v>
      </c>
      <c r="F584" t="str">
        <f t="shared" si="47"/>
        <v>C</v>
      </c>
    </row>
    <row r="585" spans="1:6">
      <c r="A585" t="s">
        <v>2543</v>
      </c>
      <c r="B585" t="s">
        <v>5210</v>
      </c>
      <c r="C585">
        <v>70.5</v>
      </c>
      <c r="D585" t="s">
        <v>147</v>
      </c>
      <c r="E585" s="60">
        <f t="shared" si="46"/>
        <v>0.20899999999999999</v>
      </c>
      <c r="F585" t="str">
        <f t="shared" si="47"/>
        <v>C</v>
      </c>
    </row>
    <row r="586" spans="1:6">
      <c r="A586" t="s">
        <v>2552</v>
      </c>
      <c r="B586" t="s">
        <v>2554</v>
      </c>
      <c r="C586">
        <v>94.7</v>
      </c>
      <c r="D586" t="s">
        <v>147</v>
      </c>
      <c r="E586" s="60">
        <f t="shared" si="46"/>
        <v>0.86299999999999999</v>
      </c>
      <c r="F586" t="str">
        <f t="shared" si="47"/>
        <v>A</v>
      </c>
    </row>
    <row r="587" spans="1:6">
      <c r="A587" t="s">
        <v>2556</v>
      </c>
      <c r="B587" t="s">
        <v>5211</v>
      </c>
      <c r="C587">
        <v>85.5</v>
      </c>
      <c r="D587" t="s">
        <v>147</v>
      </c>
      <c r="E587" s="60">
        <f t="shared" si="46"/>
        <v>0.64100000000000001</v>
      </c>
      <c r="F587" t="str">
        <f t="shared" si="47"/>
        <v>B</v>
      </c>
    </row>
    <row r="588" spans="1:6">
      <c r="A588" t="s">
        <v>2559</v>
      </c>
      <c r="B588" t="s">
        <v>5212</v>
      </c>
      <c r="C588">
        <v>64.3</v>
      </c>
      <c r="D588" t="s">
        <v>138</v>
      </c>
      <c r="E588" s="60">
        <f t="shared" si="46"/>
        <v>9.0999999999999998E-2</v>
      </c>
      <c r="F588" t="str">
        <f t="shared" si="47"/>
        <v>D</v>
      </c>
    </row>
    <row r="589" spans="1:6">
      <c r="A589" t="s">
        <v>2562</v>
      </c>
      <c r="B589" t="s">
        <v>5213</v>
      </c>
      <c r="C589">
        <v>71.900000000000006</v>
      </c>
      <c r="D589" t="s">
        <v>147</v>
      </c>
      <c r="E589" s="60">
        <f t="shared" si="46"/>
        <v>0.23799999999999999</v>
      </c>
      <c r="F589" t="str">
        <f t="shared" si="47"/>
        <v>C</v>
      </c>
    </row>
    <row r="590" spans="1:6">
      <c r="A590" t="s">
        <v>2565</v>
      </c>
      <c r="B590" t="s">
        <v>5214</v>
      </c>
      <c r="C590">
        <v>77.5</v>
      </c>
      <c r="D590" t="s">
        <v>147</v>
      </c>
      <c r="E590" s="60">
        <f t="shared" si="46"/>
        <v>0.39300000000000002</v>
      </c>
      <c r="F590" t="str">
        <f t="shared" si="47"/>
        <v>C</v>
      </c>
    </row>
    <row r="591" spans="1:6">
      <c r="A591" t="s">
        <v>2568</v>
      </c>
      <c r="B591" t="s">
        <v>5215</v>
      </c>
      <c r="C591">
        <v>73.5</v>
      </c>
      <c r="D591" t="s">
        <v>147</v>
      </c>
      <c r="E591" s="60">
        <f t="shared" si="46"/>
        <v>0.28499999999999998</v>
      </c>
      <c r="F591" t="str">
        <f t="shared" si="47"/>
        <v>C</v>
      </c>
    </row>
    <row r="592" spans="1:6">
      <c r="A592" t="s">
        <v>2571</v>
      </c>
      <c r="B592" t="s">
        <v>5216</v>
      </c>
      <c r="C592">
        <v>93.4</v>
      </c>
      <c r="D592" t="s">
        <v>147</v>
      </c>
      <c r="E592" s="60">
        <f t="shared" si="46"/>
        <v>0.84199999999999997</v>
      </c>
      <c r="F592" t="str">
        <f t="shared" si="47"/>
        <v>A</v>
      </c>
    </row>
    <row r="593" spans="1:6">
      <c r="A593" t="s">
        <v>2574</v>
      </c>
      <c r="B593" t="s">
        <v>5217</v>
      </c>
      <c r="C593">
        <v>83.8</v>
      </c>
      <c r="D593" t="s">
        <v>147</v>
      </c>
      <c r="E593" s="60">
        <f t="shared" si="46"/>
        <v>0.58499999999999996</v>
      </c>
      <c r="F593" t="str">
        <f t="shared" si="47"/>
        <v>B</v>
      </c>
    </row>
    <row r="594" spans="1:6">
      <c r="A594" t="s">
        <v>2577</v>
      </c>
      <c r="B594" t="s">
        <v>5218</v>
      </c>
    </row>
    <row r="595" spans="1:6">
      <c r="A595" t="s">
        <v>2580</v>
      </c>
      <c r="B595" t="s">
        <v>5219</v>
      </c>
      <c r="C595">
        <v>90.5</v>
      </c>
      <c r="D595" t="s">
        <v>147</v>
      </c>
      <c r="E595" s="60">
        <f>PERCENTRANK($C$3:$C$1060,C595)</f>
        <v>0.77600000000000002</v>
      </c>
      <c r="F595" t="str">
        <f>(IF(E595&gt;0.75,"A",(IF(E595&gt;0.45,"B",(IF(E595&gt;0.15,"C",(IF(E595&gt;0.05,"D","F"))))))))</f>
        <v>A</v>
      </c>
    </row>
    <row r="596" spans="1:6">
      <c r="A596" t="s">
        <v>2583</v>
      </c>
      <c r="B596" t="s">
        <v>5220</v>
      </c>
      <c r="C596">
        <v>70.8</v>
      </c>
      <c r="D596" t="s">
        <v>147</v>
      </c>
      <c r="E596" s="60">
        <f>PERCENTRANK($C$3:$C$1060,C596)</f>
        <v>0.21299999999999999</v>
      </c>
      <c r="F596" t="str">
        <f>(IF(E596&gt;0.75,"A",(IF(E596&gt;0.45,"B",(IF(E596&gt;0.15,"C",(IF(E596&gt;0.05,"D","F"))))))))</f>
        <v>C</v>
      </c>
    </row>
    <row r="597" spans="1:6">
      <c r="A597" t="s">
        <v>2586</v>
      </c>
      <c r="B597" t="s">
        <v>5221</v>
      </c>
      <c r="C597">
        <v>87.5</v>
      </c>
      <c r="D597" t="s">
        <v>147</v>
      </c>
      <c r="E597" s="60">
        <f>PERCENTRANK($C$3:$C$1060,C597)</f>
        <v>0.70699999999999996</v>
      </c>
      <c r="F597" t="str">
        <f>(IF(E597&gt;0.75,"A",(IF(E597&gt;0.45,"B",(IF(E597&gt;0.15,"C",(IF(E597&gt;0.05,"D","F"))))))))</f>
        <v>B</v>
      </c>
    </row>
    <row r="598" spans="1:6">
      <c r="A598" t="s">
        <v>2589</v>
      </c>
      <c r="B598" t="s">
        <v>5222</v>
      </c>
    </row>
    <row r="599" spans="1:6">
      <c r="A599" t="s">
        <v>2592</v>
      </c>
      <c r="B599" t="s">
        <v>5223</v>
      </c>
      <c r="C599">
        <v>94.8</v>
      </c>
      <c r="D599" t="s">
        <v>147</v>
      </c>
      <c r="E599" s="60">
        <f t="shared" ref="E599:E609" si="48">PERCENTRANK($C$3:$C$1060,C599)</f>
        <v>0.86599999999999999</v>
      </c>
      <c r="F599" t="str">
        <f t="shared" ref="F599:F609" si="49">(IF(E599&gt;0.75,"A",(IF(E599&gt;0.45,"B",(IF(E599&gt;0.15,"C",(IF(E599&gt;0.05,"D","F"))))))))</f>
        <v>A</v>
      </c>
    </row>
    <row r="600" spans="1:6">
      <c r="A600" t="s">
        <v>2595</v>
      </c>
      <c r="B600" t="s">
        <v>5224</v>
      </c>
      <c r="C600">
        <v>71.7</v>
      </c>
      <c r="D600" t="s">
        <v>147</v>
      </c>
      <c r="E600" s="60">
        <f t="shared" si="48"/>
        <v>0.23100000000000001</v>
      </c>
      <c r="F600" t="str">
        <f t="shared" si="49"/>
        <v>C</v>
      </c>
    </row>
    <row r="601" spans="1:6">
      <c r="A601" t="s">
        <v>2598</v>
      </c>
      <c r="B601" t="s">
        <v>5225</v>
      </c>
      <c r="C601">
        <v>77.3</v>
      </c>
      <c r="D601" t="s">
        <v>147</v>
      </c>
      <c r="E601" s="60">
        <f t="shared" si="48"/>
        <v>0.38900000000000001</v>
      </c>
      <c r="F601" t="str">
        <f t="shared" si="49"/>
        <v>C</v>
      </c>
    </row>
    <row r="602" spans="1:6">
      <c r="A602" t="s">
        <v>2601</v>
      </c>
      <c r="B602" t="s">
        <v>5226</v>
      </c>
      <c r="C602">
        <v>73.599999999999994</v>
      </c>
      <c r="D602" t="s">
        <v>147</v>
      </c>
      <c r="E602" s="60">
        <f t="shared" si="48"/>
        <v>0.28599999999999998</v>
      </c>
      <c r="F602" t="str">
        <f t="shared" si="49"/>
        <v>C</v>
      </c>
    </row>
    <row r="603" spans="1:6">
      <c r="A603" t="s">
        <v>2604</v>
      </c>
      <c r="B603" t="s">
        <v>5227</v>
      </c>
      <c r="C603">
        <v>63.6</v>
      </c>
      <c r="D603" t="s">
        <v>138</v>
      </c>
      <c r="E603" s="60">
        <f t="shared" si="48"/>
        <v>8.5000000000000006E-2</v>
      </c>
      <c r="F603" t="str">
        <f t="shared" si="49"/>
        <v>D</v>
      </c>
    </row>
    <row r="604" spans="1:6">
      <c r="A604" t="s">
        <v>2631</v>
      </c>
      <c r="B604" t="s">
        <v>5228</v>
      </c>
      <c r="C604">
        <v>98.6</v>
      </c>
      <c r="D604" t="s">
        <v>147</v>
      </c>
      <c r="E604" s="60">
        <f t="shared" si="48"/>
        <v>0.94499999999999995</v>
      </c>
      <c r="F604" t="str">
        <f t="shared" si="49"/>
        <v>A</v>
      </c>
    </row>
    <row r="605" spans="1:6">
      <c r="A605" t="s">
        <v>2634</v>
      </c>
      <c r="B605" t="s">
        <v>5229</v>
      </c>
      <c r="C605">
        <v>100.5</v>
      </c>
      <c r="D605" t="s">
        <v>147</v>
      </c>
      <c r="E605" s="60">
        <f t="shared" si="48"/>
        <v>0.95899999999999996</v>
      </c>
      <c r="F605" t="str">
        <f t="shared" si="49"/>
        <v>A</v>
      </c>
    </row>
    <row r="606" spans="1:6">
      <c r="A606" t="s">
        <v>2640</v>
      </c>
      <c r="B606" t="s">
        <v>5230</v>
      </c>
      <c r="C606">
        <v>97.8</v>
      </c>
      <c r="D606" t="s">
        <v>147</v>
      </c>
      <c r="E606" s="60">
        <f t="shared" si="48"/>
        <v>0.92</v>
      </c>
      <c r="F606" t="str">
        <f t="shared" si="49"/>
        <v>A</v>
      </c>
    </row>
    <row r="607" spans="1:6">
      <c r="A607" t="s">
        <v>2658</v>
      </c>
      <c r="B607" t="s">
        <v>5231</v>
      </c>
      <c r="C607">
        <v>95.9</v>
      </c>
      <c r="D607" t="s">
        <v>147</v>
      </c>
      <c r="E607" s="60">
        <f t="shared" si="48"/>
        <v>0.88800000000000001</v>
      </c>
      <c r="F607" t="str">
        <f t="shared" si="49"/>
        <v>A</v>
      </c>
    </row>
    <row r="608" spans="1:6">
      <c r="A608" t="s">
        <v>2662</v>
      </c>
      <c r="B608" t="s">
        <v>5232</v>
      </c>
      <c r="C608">
        <v>65.2</v>
      </c>
      <c r="D608" t="s">
        <v>138</v>
      </c>
      <c r="E608" s="60">
        <f t="shared" si="48"/>
        <v>0.1</v>
      </c>
      <c r="F608" t="str">
        <f t="shared" si="49"/>
        <v>D</v>
      </c>
    </row>
    <row r="609" spans="1:6">
      <c r="A609" t="s">
        <v>2665</v>
      </c>
      <c r="B609" t="s">
        <v>5233</v>
      </c>
      <c r="C609">
        <v>92.7</v>
      </c>
      <c r="D609" t="s">
        <v>147</v>
      </c>
      <c r="E609" s="60">
        <f t="shared" si="48"/>
        <v>0.83</v>
      </c>
      <c r="F609" t="str">
        <f t="shared" si="49"/>
        <v>A</v>
      </c>
    </row>
    <row r="610" spans="1:6">
      <c r="A610" t="s">
        <v>2668</v>
      </c>
      <c r="B610" t="s">
        <v>5234</v>
      </c>
    </row>
    <row r="611" spans="1:6">
      <c r="A611" t="s">
        <v>2671</v>
      </c>
      <c r="B611" t="s">
        <v>5235</v>
      </c>
      <c r="C611">
        <v>73.7</v>
      </c>
      <c r="D611" t="s">
        <v>147</v>
      </c>
      <c r="E611" s="60">
        <f t="shared" ref="E611:E674" si="50">PERCENTRANK($C$3:$C$1060,C611)</f>
        <v>0.28799999999999998</v>
      </c>
      <c r="F611" t="str">
        <f t="shared" ref="F611:F674" si="51">(IF(E611&gt;0.75,"A",(IF(E611&gt;0.45,"B",(IF(E611&gt;0.15,"C",(IF(E611&gt;0.05,"D","F"))))))))</f>
        <v>C</v>
      </c>
    </row>
    <row r="612" spans="1:6">
      <c r="A612" t="s">
        <v>2674</v>
      </c>
      <c r="B612" t="s">
        <v>5236</v>
      </c>
      <c r="C612">
        <v>79.3</v>
      </c>
      <c r="D612" t="s">
        <v>147</v>
      </c>
      <c r="E612" s="60">
        <f t="shared" si="50"/>
        <v>0.441</v>
      </c>
      <c r="F612" t="str">
        <f t="shared" si="51"/>
        <v>C</v>
      </c>
    </row>
    <row r="613" spans="1:6">
      <c r="A613" t="s">
        <v>2677</v>
      </c>
      <c r="B613" t="s">
        <v>5237</v>
      </c>
      <c r="C613">
        <v>74</v>
      </c>
      <c r="D613" t="s">
        <v>147</v>
      </c>
      <c r="E613" s="60">
        <f t="shared" si="50"/>
        <v>0.29599999999999999</v>
      </c>
      <c r="F613" t="str">
        <f t="shared" si="51"/>
        <v>C</v>
      </c>
    </row>
    <row r="614" spans="1:6">
      <c r="A614" t="s">
        <v>2680</v>
      </c>
      <c r="B614" t="s">
        <v>5238</v>
      </c>
      <c r="C614">
        <v>85.5</v>
      </c>
      <c r="D614" t="s">
        <v>147</v>
      </c>
      <c r="E614" s="60">
        <f t="shared" si="50"/>
        <v>0.64100000000000001</v>
      </c>
      <c r="F614" t="str">
        <f t="shared" si="51"/>
        <v>B</v>
      </c>
    </row>
    <row r="615" spans="1:6">
      <c r="A615" t="s">
        <v>2683</v>
      </c>
      <c r="B615" t="s">
        <v>5239</v>
      </c>
      <c r="C615">
        <v>73.099999999999994</v>
      </c>
      <c r="D615" t="s">
        <v>147</v>
      </c>
      <c r="E615" s="60">
        <f t="shared" si="50"/>
        <v>0.26900000000000002</v>
      </c>
      <c r="F615" t="str">
        <f t="shared" si="51"/>
        <v>C</v>
      </c>
    </row>
    <row r="616" spans="1:6">
      <c r="A616" t="s">
        <v>2686</v>
      </c>
      <c r="B616" t="s">
        <v>5240</v>
      </c>
      <c r="C616">
        <v>62.1</v>
      </c>
      <c r="D616" t="s">
        <v>138</v>
      </c>
      <c r="E616" s="60">
        <f t="shared" si="50"/>
        <v>6.2E-2</v>
      </c>
      <c r="F616" t="str">
        <f t="shared" si="51"/>
        <v>D</v>
      </c>
    </row>
    <row r="617" spans="1:6">
      <c r="A617" t="s">
        <v>2689</v>
      </c>
      <c r="B617" t="s">
        <v>5241</v>
      </c>
      <c r="C617">
        <v>63.5</v>
      </c>
      <c r="D617" t="s">
        <v>138</v>
      </c>
      <c r="E617" s="60">
        <f t="shared" si="50"/>
        <v>8.4000000000000005E-2</v>
      </c>
      <c r="F617" t="str">
        <f t="shared" si="51"/>
        <v>D</v>
      </c>
    </row>
    <row r="618" spans="1:6">
      <c r="A618" t="s">
        <v>2692</v>
      </c>
      <c r="B618" t="s">
        <v>5242</v>
      </c>
      <c r="C618">
        <v>59.9</v>
      </c>
      <c r="D618" t="s">
        <v>138</v>
      </c>
      <c r="E618" s="60">
        <f t="shared" si="50"/>
        <v>4.8000000000000001E-2</v>
      </c>
      <c r="F618" t="str">
        <f t="shared" si="51"/>
        <v>F</v>
      </c>
    </row>
    <row r="619" spans="1:6">
      <c r="A619" t="s">
        <v>2695</v>
      </c>
      <c r="B619" t="s">
        <v>5243</v>
      </c>
      <c r="C619">
        <v>83.4</v>
      </c>
      <c r="D619" t="s">
        <v>147</v>
      </c>
      <c r="E619" s="60">
        <f t="shared" si="50"/>
        <v>0.57199999999999995</v>
      </c>
      <c r="F619" t="str">
        <f t="shared" si="51"/>
        <v>B</v>
      </c>
    </row>
    <row r="620" spans="1:6">
      <c r="A620" t="s">
        <v>2698</v>
      </c>
      <c r="B620" t="s">
        <v>5244</v>
      </c>
      <c r="C620">
        <v>83.1</v>
      </c>
      <c r="D620" t="s">
        <v>147</v>
      </c>
      <c r="E620" s="60">
        <f t="shared" si="50"/>
        <v>0.55800000000000005</v>
      </c>
      <c r="F620" t="str">
        <f t="shared" si="51"/>
        <v>B</v>
      </c>
    </row>
    <row r="621" spans="1:6">
      <c r="A621" t="s">
        <v>2701</v>
      </c>
      <c r="B621" t="s">
        <v>5245</v>
      </c>
      <c r="C621">
        <v>75.900000000000006</v>
      </c>
      <c r="D621" t="s">
        <v>147</v>
      </c>
      <c r="E621" s="60">
        <f t="shared" si="50"/>
        <v>0.34399999999999997</v>
      </c>
      <c r="F621" t="str">
        <f t="shared" si="51"/>
        <v>C</v>
      </c>
    </row>
    <row r="622" spans="1:6">
      <c r="A622" t="s">
        <v>2704</v>
      </c>
      <c r="B622" t="s">
        <v>5246</v>
      </c>
      <c r="C622">
        <v>88.8</v>
      </c>
      <c r="D622" t="s">
        <v>147</v>
      </c>
      <c r="E622" s="60">
        <f t="shared" si="50"/>
        <v>0.73899999999999999</v>
      </c>
      <c r="F622" t="str">
        <f t="shared" si="51"/>
        <v>B</v>
      </c>
    </row>
    <row r="623" spans="1:6">
      <c r="A623" t="s">
        <v>2707</v>
      </c>
      <c r="B623" t="s">
        <v>5247</v>
      </c>
      <c r="C623">
        <v>86.4</v>
      </c>
      <c r="D623" t="s">
        <v>147</v>
      </c>
      <c r="E623" s="60">
        <f t="shared" si="50"/>
        <v>0.67500000000000004</v>
      </c>
      <c r="F623" t="str">
        <f t="shared" si="51"/>
        <v>B</v>
      </c>
    </row>
    <row r="624" spans="1:6">
      <c r="A624" t="s">
        <v>2710</v>
      </c>
      <c r="B624" t="s">
        <v>5248</v>
      </c>
      <c r="C624">
        <v>82.2</v>
      </c>
      <c r="D624" t="s">
        <v>147</v>
      </c>
      <c r="E624" s="60">
        <f t="shared" si="50"/>
        <v>0.53900000000000003</v>
      </c>
      <c r="F624" t="str">
        <f t="shared" si="51"/>
        <v>B</v>
      </c>
    </row>
    <row r="625" spans="1:6">
      <c r="A625" t="s">
        <v>2713</v>
      </c>
      <c r="B625" t="s">
        <v>5249</v>
      </c>
      <c r="C625">
        <v>55.6</v>
      </c>
      <c r="D625" s="44" t="s">
        <v>138</v>
      </c>
      <c r="E625" s="59">
        <f t="shared" si="50"/>
        <v>2.5000000000000001E-2</v>
      </c>
      <c r="F625" s="44" t="str">
        <f t="shared" si="51"/>
        <v>F</v>
      </c>
    </row>
    <row r="626" spans="1:6">
      <c r="A626" t="s">
        <v>2716</v>
      </c>
      <c r="B626" t="s">
        <v>5250</v>
      </c>
      <c r="C626">
        <v>77.2</v>
      </c>
      <c r="D626" t="s">
        <v>147</v>
      </c>
      <c r="E626" s="60">
        <f t="shared" si="50"/>
        <v>0.38400000000000001</v>
      </c>
      <c r="F626" t="str">
        <f t="shared" si="51"/>
        <v>C</v>
      </c>
    </row>
    <row r="627" spans="1:6">
      <c r="A627" t="s">
        <v>2719</v>
      </c>
      <c r="B627" t="s">
        <v>5251</v>
      </c>
      <c r="C627">
        <v>80.400000000000006</v>
      </c>
      <c r="D627" t="s">
        <v>147</v>
      </c>
      <c r="E627" s="60">
        <f t="shared" si="50"/>
        <v>0.48299999999999998</v>
      </c>
      <c r="F627" t="str">
        <f t="shared" si="51"/>
        <v>B</v>
      </c>
    </row>
    <row r="628" spans="1:6">
      <c r="A628" t="s">
        <v>2722</v>
      </c>
      <c r="B628" t="s">
        <v>5252</v>
      </c>
      <c r="C628">
        <v>81</v>
      </c>
      <c r="D628" t="s">
        <v>147</v>
      </c>
      <c r="E628" s="60">
        <f t="shared" si="50"/>
        <v>0.501</v>
      </c>
      <c r="F628" t="str">
        <f t="shared" si="51"/>
        <v>B</v>
      </c>
    </row>
    <row r="629" spans="1:6">
      <c r="A629" t="s">
        <v>2725</v>
      </c>
      <c r="B629" t="s">
        <v>5253</v>
      </c>
      <c r="C629">
        <v>63.7</v>
      </c>
      <c r="D629" t="s">
        <v>138</v>
      </c>
      <c r="E629" s="60">
        <f t="shared" si="50"/>
        <v>8.5999999999999993E-2</v>
      </c>
      <c r="F629" t="str">
        <f t="shared" si="51"/>
        <v>D</v>
      </c>
    </row>
    <row r="630" spans="1:6">
      <c r="A630" t="s">
        <v>2728</v>
      </c>
      <c r="B630" t="s">
        <v>5254</v>
      </c>
      <c r="C630">
        <v>73.3</v>
      </c>
      <c r="D630" t="s">
        <v>147</v>
      </c>
      <c r="E630" s="60">
        <f t="shared" si="50"/>
        <v>0.28100000000000003</v>
      </c>
      <c r="F630" t="str">
        <f t="shared" si="51"/>
        <v>C</v>
      </c>
    </row>
    <row r="631" spans="1:6">
      <c r="A631" t="s">
        <v>2731</v>
      </c>
      <c r="B631" t="s">
        <v>5255</v>
      </c>
      <c r="C631">
        <v>62.4</v>
      </c>
      <c r="D631" t="s">
        <v>138</v>
      </c>
      <c r="E631" s="60">
        <f t="shared" si="50"/>
        <v>6.8000000000000005E-2</v>
      </c>
      <c r="F631" t="str">
        <f t="shared" si="51"/>
        <v>D</v>
      </c>
    </row>
    <row r="632" spans="1:6">
      <c r="A632" t="s">
        <v>2734</v>
      </c>
      <c r="B632" t="s">
        <v>5256</v>
      </c>
      <c r="C632">
        <v>69.2</v>
      </c>
      <c r="D632" t="s">
        <v>147</v>
      </c>
      <c r="E632" s="60">
        <f t="shared" si="50"/>
        <v>0.17599999999999999</v>
      </c>
      <c r="F632" t="str">
        <f t="shared" si="51"/>
        <v>C</v>
      </c>
    </row>
    <row r="633" spans="1:6">
      <c r="A633" t="s">
        <v>2737</v>
      </c>
      <c r="B633" t="s">
        <v>5257</v>
      </c>
      <c r="C633">
        <v>70.400000000000006</v>
      </c>
      <c r="D633" t="s">
        <v>147</v>
      </c>
      <c r="E633" s="60">
        <f t="shared" si="50"/>
        <v>0.20499999999999999</v>
      </c>
      <c r="F633" t="str">
        <f t="shared" si="51"/>
        <v>C</v>
      </c>
    </row>
    <row r="634" spans="1:6">
      <c r="A634" t="s">
        <v>2740</v>
      </c>
      <c r="B634" t="s">
        <v>5258</v>
      </c>
      <c r="C634">
        <v>75.400000000000006</v>
      </c>
      <c r="D634" t="s">
        <v>147</v>
      </c>
      <c r="E634" s="60">
        <f t="shared" si="50"/>
        <v>0.33100000000000002</v>
      </c>
      <c r="F634" t="str">
        <f t="shared" si="51"/>
        <v>C</v>
      </c>
    </row>
    <row r="635" spans="1:6">
      <c r="A635" t="s">
        <v>2743</v>
      </c>
      <c r="B635" t="s">
        <v>5259</v>
      </c>
      <c r="C635">
        <v>79.099999999999994</v>
      </c>
      <c r="D635" t="s">
        <v>147</v>
      </c>
      <c r="E635" s="60">
        <f t="shared" si="50"/>
        <v>0.438</v>
      </c>
      <c r="F635" t="str">
        <f t="shared" si="51"/>
        <v>C</v>
      </c>
    </row>
    <row r="636" spans="1:6">
      <c r="A636" t="s">
        <v>2746</v>
      </c>
      <c r="B636" t="s">
        <v>5260</v>
      </c>
      <c r="C636">
        <v>70.900000000000006</v>
      </c>
      <c r="D636" t="s">
        <v>147</v>
      </c>
      <c r="E636" s="60">
        <f t="shared" si="50"/>
        <v>0.215</v>
      </c>
      <c r="F636" t="str">
        <f t="shared" si="51"/>
        <v>C</v>
      </c>
    </row>
    <row r="637" spans="1:6">
      <c r="A637" t="s">
        <v>2752</v>
      </c>
      <c r="B637" t="s">
        <v>5261</v>
      </c>
      <c r="C637">
        <v>70.099999999999994</v>
      </c>
      <c r="D637" t="s">
        <v>147</v>
      </c>
      <c r="E637" s="60">
        <f t="shared" si="50"/>
        <v>0.19700000000000001</v>
      </c>
      <c r="F637" t="str">
        <f t="shared" si="51"/>
        <v>C</v>
      </c>
    </row>
    <row r="638" spans="1:6">
      <c r="A638" t="s">
        <v>2785</v>
      </c>
      <c r="B638" t="s">
        <v>5262</v>
      </c>
      <c r="C638">
        <v>88.1</v>
      </c>
      <c r="D638" t="s">
        <v>147</v>
      </c>
      <c r="E638" s="60">
        <f t="shared" si="50"/>
        <v>0.72299999999999998</v>
      </c>
      <c r="F638" t="str">
        <f t="shared" si="51"/>
        <v>B</v>
      </c>
    </row>
    <row r="639" spans="1:6">
      <c r="A639" t="s">
        <v>2789</v>
      </c>
      <c r="B639" t="s">
        <v>5263</v>
      </c>
      <c r="C639">
        <v>84.7</v>
      </c>
      <c r="D639" t="s">
        <v>147</v>
      </c>
      <c r="E639" s="60">
        <f t="shared" si="50"/>
        <v>0.61099999999999999</v>
      </c>
      <c r="F639" t="str">
        <f t="shared" si="51"/>
        <v>B</v>
      </c>
    </row>
    <row r="640" spans="1:6">
      <c r="A640" t="s">
        <v>2792</v>
      </c>
      <c r="B640" t="s">
        <v>5264</v>
      </c>
      <c r="C640">
        <v>90.9</v>
      </c>
      <c r="D640" t="s">
        <v>147</v>
      </c>
      <c r="E640" s="60">
        <f t="shared" si="50"/>
        <v>0.79</v>
      </c>
      <c r="F640" t="str">
        <f t="shared" si="51"/>
        <v>A</v>
      </c>
    </row>
    <row r="641" spans="1:6">
      <c r="A641" t="s">
        <v>2795</v>
      </c>
      <c r="B641" t="s">
        <v>5265</v>
      </c>
      <c r="C641">
        <v>75.900000000000006</v>
      </c>
      <c r="D641" t="s">
        <v>147</v>
      </c>
      <c r="E641" s="60">
        <f t="shared" si="50"/>
        <v>0.34399999999999997</v>
      </c>
      <c r="F641" t="str">
        <f t="shared" si="51"/>
        <v>C</v>
      </c>
    </row>
    <row r="642" spans="1:6">
      <c r="A642" t="s">
        <v>2798</v>
      </c>
      <c r="B642" t="s">
        <v>5266</v>
      </c>
      <c r="C642">
        <v>82.8</v>
      </c>
      <c r="D642" t="s">
        <v>147</v>
      </c>
      <c r="E642" s="60">
        <f t="shared" si="50"/>
        <v>0.55000000000000004</v>
      </c>
      <c r="F642" t="str">
        <f t="shared" si="51"/>
        <v>B</v>
      </c>
    </row>
    <row r="643" spans="1:6">
      <c r="A643" t="s">
        <v>2801</v>
      </c>
      <c r="B643" t="s">
        <v>5267</v>
      </c>
      <c r="C643">
        <v>67.3</v>
      </c>
      <c r="D643" t="s">
        <v>138</v>
      </c>
      <c r="E643" s="60">
        <f t="shared" si="50"/>
        <v>0.14000000000000001</v>
      </c>
      <c r="F643" t="str">
        <f t="shared" si="51"/>
        <v>D</v>
      </c>
    </row>
    <row r="644" spans="1:6">
      <c r="A644" t="s">
        <v>2804</v>
      </c>
      <c r="B644" t="s">
        <v>5268</v>
      </c>
      <c r="C644">
        <v>85.3</v>
      </c>
      <c r="D644" t="s">
        <v>147</v>
      </c>
      <c r="E644" s="60">
        <f t="shared" si="50"/>
        <v>0.63400000000000001</v>
      </c>
      <c r="F644" t="str">
        <f t="shared" si="51"/>
        <v>B</v>
      </c>
    </row>
    <row r="645" spans="1:6">
      <c r="A645" t="s">
        <v>2807</v>
      </c>
      <c r="B645" t="s">
        <v>5269</v>
      </c>
      <c r="C645">
        <v>81.3</v>
      </c>
      <c r="D645" t="s">
        <v>147</v>
      </c>
      <c r="E645" s="60">
        <f t="shared" si="50"/>
        <v>0.51200000000000001</v>
      </c>
      <c r="F645" t="str">
        <f t="shared" si="51"/>
        <v>B</v>
      </c>
    </row>
    <row r="646" spans="1:6">
      <c r="A646" t="s">
        <v>2810</v>
      </c>
      <c r="B646" t="s">
        <v>5270</v>
      </c>
      <c r="C646">
        <v>65.3</v>
      </c>
      <c r="D646" t="s">
        <v>138</v>
      </c>
      <c r="E646" s="60">
        <f t="shared" si="50"/>
        <v>0.10299999999999999</v>
      </c>
      <c r="F646" t="str">
        <f t="shared" si="51"/>
        <v>D</v>
      </c>
    </row>
    <row r="647" spans="1:6">
      <c r="A647" t="s">
        <v>2813</v>
      </c>
      <c r="B647" t="s">
        <v>5271</v>
      </c>
      <c r="C647">
        <v>79</v>
      </c>
      <c r="D647" t="s">
        <v>147</v>
      </c>
      <c r="E647" s="60">
        <f t="shared" si="50"/>
        <v>0.437</v>
      </c>
      <c r="F647" t="str">
        <f t="shared" si="51"/>
        <v>C</v>
      </c>
    </row>
    <row r="648" spans="1:6">
      <c r="A648" t="s">
        <v>2816</v>
      </c>
      <c r="B648" t="s">
        <v>5272</v>
      </c>
      <c r="C648">
        <v>81.099999999999994</v>
      </c>
      <c r="D648" t="s">
        <v>147</v>
      </c>
      <c r="E648" s="60">
        <f t="shared" si="50"/>
        <v>0.50700000000000001</v>
      </c>
      <c r="F648" t="str">
        <f t="shared" si="51"/>
        <v>B</v>
      </c>
    </row>
    <row r="649" spans="1:6">
      <c r="A649" t="s">
        <v>2819</v>
      </c>
      <c r="B649" t="s">
        <v>5273</v>
      </c>
      <c r="C649">
        <v>108</v>
      </c>
      <c r="D649" t="s">
        <v>147</v>
      </c>
      <c r="E649" s="60">
        <f t="shared" si="50"/>
        <v>0.999</v>
      </c>
      <c r="F649" t="str">
        <f t="shared" si="51"/>
        <v>A</v>
      </c>
    </row>
    <row r="650" spans="1:6">
      <c r="A650" t="s">
        <v>2822</v>
      </c>
      <c r="B650" t="s">
        <v>5274</v>
      </c>
      <c r="C650">
        <v>87.2</v>
      </c>
      <c r="D650" t="s">
        <v>147</v>
      </c>
      <c r="E650" s="60">
        <f t="shared" si="50"/>
        <v>0.69399999999999995</v>
      </c>
      <c r="F650" t="str">
        <f t="shared" si="51"/>
        <v>B</v>
      </c>
    </row>
    <row r="651" spans="1:6">
      <c r="A651" t="s">
        <v>2825</v>
      </c>
      <c r="B651" t="s">
        <v>5275</v>
      </c>
      <c r="C651">
        <v>91.4</v>
      </c>
      <c r="D651" t="s">
        <v>147</v>
      </c>
      <c r="E651" s="60">
        <f t="shared" si="50"/>
        <v>0.80600000000000005</v>
      </c>
      <c r="F651" t="str">
        <f t="shared" si="51"/>
        <v>A</v>
      </c>
    </row>
    <row r="652" spans="1:6">
      <c r="A652" t="s">
        <v>2828</v>
      </c>
      <c r="B652" t="s">
        <v>5276</v>
      </c>
      <c r="C652">
        <v>79.8</v>
      </c>
      <c r="D652" t="s">
        <v>147</v>
      </c>
      <c r="E652" s="60">
        <f t="shared" si="50"/>
        <v>0.45900000000000002</v>
      </c>
      <c r="F652" t="str">
        <f t="shared" si="51"/>
        <v>B</v>
      </c>
    </row>
    <row r="653" spans="1:6">
      <c r="A653" t="s">
        <v>2831</v>
      </c>
      <c r="B653" t="s">
        <v>5277</v>
      </c>
      <c r="C653">
        <v>70.3</v>
      </c>
      <c r="D653" t="s">
        <v>147</v>
      </c>
      <c r="E653" s="60">
        <f t="shared" si="50"/>
        <v>0.20200000000000001</v>
      </c>
      <c r="F653" t="str">
        <f t="shared" si="51"/>
        <v>C</v>
      </c>
    </row>
    <row r="654" spans="1:6">
      <c r="A654" t="s">
        <v>2834</v>
      </c>
      <c r="B654" t="s">
        <v>5278</v>
      </c>
      <c r="C654">
        <v>69.900000000000006</v>
      </c>
      <c r="D654" t="s">
        <v>147</v>
      </c>
      <c r="E654" s="60">
        <f t="shared" si="50"/>
        <v>0.189</v>
      </c>
      <c r="F654" t="str">
        <f t="shared" si="51"/>
        <v>C</v>
      </c>
    </row>
    <row r="655" spans="1:6">
      <c r="A655" t="s">
        <v>2837</v>
      </c>
      <c r="B655" t="s">
        <v>5279</v>
      </c>
      <c r="C655">
        <v>86.3</v>
      </c>
      <c r="D655" t="s">
        <v>147</v>
      </c>
      <c r="E655" s="60">
        <f t="shared" si="50"/>
        <v>0.67100000000000004</v>
      </c>
      <c r="F655" t="str">
        <f t="shared" si="51"/>
        <v>B</v>
      </c>
    </row>
    <row r="656" spans="1:6">
      <c r="A656" t="s">
        <v>2840</v>
      </c>
      <c r="B656" t="s">
        <v>2841</v>
      </c>
      <c r="C656">
        <v>89.9</v>
      </c>
      <c r="D656" t="s">
        <v>147</v>
      </c>
      <c r="E656" s="60">
        <f t="shared" si="50"/>
        <v>0.76</v>
      </c>
      <c r="F656" t="str">
        <f t="shared" si="51"/>
        <v>A</v>
      </c>
    </row>
    <row r="657" spans="1:6">
      <c r="A657" t="s">
        <v>2843</v>
      </c>
      <c r="B657" t="s">
        <v>5280</v>
      </c>
      <c r="C657">
        <v>92.5</v>
      </c>
      <c r="D657" t="s">
        <v>147</v>
      </c>
      <c r="E657" s="60">
        <f t="shared" si="50"/>
        <v>0.82699999999999996</v>
      </c>
      <c r="F657" t="str">
        <f t="shared" si="51"/>
        <v>A</v>
      </c>
    </row>
    <row r="658" spans="1:6">
      <c r="A658" t="s">
        <v>2846</v>
      </c>
      <c r="B658" t="s">
        <v>5281</v>
      </c>
      <c r="C658">
        <v>69.3</v>
      </c>
      <c r="D658" t="s">
        <v>147</v>
      </c>
      <c r="E658" s="60">
        <f t="shared" si="50"/>
        <v>0.18099999999999999</v>
      </c>
      <c r="F658" t="str">
        <f t="shared" si="51"/>
        <v>C</v>
      </c>
    </row>
    <row r="659" spans="1:6">
      <c r="A659" t="s">
        <v>2849</v>
      </c>
      <c r="B659" t="s">
        <v>5282</v>
      </c>
      <c r="C659">
        <v>85.7</v>
      </c>
      <c r="D659" t="s">
        <v>147</v>
      </c>
      <c r="E659" s="60">
        <f t="shared" si="50"/>
        <v>0.65100000000000002</v>
      </c>
      <c r="F659" t="str">
        <f t="shared" si="51"/>
        <v>B</v>
      </c>
    </row>
    <row r="660" spans="1:6">
      <c r="A660" t="s">
        <v>2852</v>
      </c>
      <c r="B660" t="s">
        <v>5283</v>
      </c>
      <c r="C660">
        <v>84.3</v>
      </c>
      <c r="D660" t="s">
        <v>147</v>
      </c>
      <c r="E660" s="60">
        <f t="shared" si="50"/>
        <v>0.6</v>
      </c>
      <c r="F660" t="str">
        <f t="shared" si="51"/>
        <v>B</v>
      </c>
    </row>
    <row r="661" spans="1:6">
      <c r="A661" t="s">
        <v>2855</v>
      </c>
      <c r="B661" t="s">
        <v>5284</v>
      </c>
      <c r="C661">
        <v>85</v>
      </c>
      <c r="D661" t="s">
        <v>147</v>
      </c>
      <c r="E661" s="60">
        <f t="shared" si="50"/>
        <v>0.624</v>
      </c>
      <c r="F661" t="str">
        <f t="shared" si="51"/>
        <v>B</v>
      </c>
    </row>
    <row r="662" spans="1:6">
      <c r="A662" t="s">
        <v>2858</v>
      </c>
      <c r="B662" t="s">
        <v>5285</v>
      </c>
      <c r="C662">
        <v>66.2</v>
      </c>
      <c r="D662" t="s">
        <v>138</v>
      </c>
      <c r="E662" s="60">
        <f t="shared" si="50"/>
        <v>0.121</v>
      </c>
      <c r="F662" t="str">
        <f t="shared" si="51"/>
        <v>D</v>
      </c>
    </row>
    <row r="663" spans="1:6">
      <c r="A663" t="s">
        <v>2861</v>
      </c>
      <c r="B663" t="s">
        <v>5286</v>
      </c>
      <c r="C663">
        <v>91.8</v>
      </c>
      <c r="D663" t="s">
        <v>147</v>
      </c>
      <c r="E663" s="60">
        <f t="shared" si="50"/>
        <v>0.81499999999999995</v>
      </c>
      <c r="F663" t="str">
        <f t="shared" si="51"/>
        <v>A</v>
      </c>
    </row>
    <row r="664" spans="1:6">
      <c r="A664" t="s">
        <v>2864</v>
      </c>
      <c r="B664" t="s">
        <v>5287</v>
      </c>
      <c r="C664">
        <v>73.2</v>
      </c>
      <c r="D664" t="s">
        <v>147</v>
      </c>
      <c r="E664" s="60">
        <f t="shared" si="50"/>
        <v>0.27400000000000002</v>
      </c>
      <c r="F664" t="str">
        <f t="shared" si="51"/>
        <v>C</v>
      </c>
    </row>
    <row r="665" spans="1:6">
      <c r="A665" t="s">
        <v>2867</v>
      </c>
      <c r="B665" t="s">
        <v>5288</v>
      </c>
      <c r="C665">
        <v>75.2</v>
      </c>
      <c r="D665" t="s">
        <v>147</v>
      </c>
      <c r="E665" s="60">
        <f t="shared" si="50"/>
        <v>0.32700000000000001</v>
      </c>
      <c r="F665" t="str">
        <f t="shared" si="51"/>
        <v>C</v>
      </c>
    </row>
    <row r="666" spans="1:6">
      <c r="A666" t="s">
        <v>2870</v>
      </c>
      <c r="B666" t="s">
        <v>5289</v>
      </c>
      <c r="C666">
        <v>84.7</v>
      </c>
      <c r="D666" t="s">
        <v>147</v>
      </c>
      <c r="E666" s="60">
        <f t="shared" si="50"/>
        <v>0.61099999999999999</v>
      </c>
      <c r="F666" t="str">
        <f t="shared" si="51"/>
        <v>B</v>
      </c>
    </row>
    <row r="667" spans="1:6">
      <c r="A667" t="s">
        <v>2873</v>
      </c>
      <c r="B667" t="s">
        <v>5290</v>
      </c>
      <c r="C667">
        <v>80.900000000000006</v>
      </c>
      <c r="D667" t="s">
        <v>147</v>
      </c>
      <c r="E667" s="60">
        <f t="shared" si="50"/>
        <v>0.499</v>
      </c>
      <c r="F667" t="str">
        <f t="shared" si="51"/>
        <v>B</v>
      </c>
    </row>
    <row r="668" spans="1:6">
      <c r="A668" t="s">
        <v>2885</v>
      </c>
      <c r="B668" t="s">
        <v>5291</v>
      </c>
      <c r="C668">
        <v>76</v>
      </c>
      <c r="D668" t="s">
        <v>147</v>
      </c>
      <c r="E668" s="60">
        <f t="shared" si="50"/>
        <v>0.34899999999999998</v>
      </c>
      <c r="F668" t="str">
        <f t="shared" si="51"/>
        <v>C</v>
      </c>
    </row>
    <row r="669" spans="1:6">
      <c r="A669" t="s">
        <v>2891</v>
      </c>
      <c r="B669" t="s">
        <v>5292</v>
      </c>
      <c r="C669">
        <v>74.900000000000006</v>
      </c>
      <c r="D669" t="s">
        <v>147</v>
      </c>
      <c r="E669" s="60">
        <f t="shared" si="50"/>
        <v>0.318</v>
      </c>
      <c r="F669" t="str">
        <f t="shared" si="51"/>
        <v>C</v>
      </c>
    </row>
    <row r="670" spans="1:6">
      <c r="A670" t="s">
        <v>2894</v>
      </c>
      <c r="B670" t="s">
        <v>5293</v>
      </c>
      <c r="C670">
        <v>83.9</v>
      </c>
      <c r="D670" t="s">
        <v>147</v>
      </c>
      <c r="E670" s="60">
        <f t="shared" si="50"/>
        <v>0.59</v>
      </c>
      <c r="F670" t="str">
        <f t="shared" si="51"/>
        <v>B</v>
      </c>
    </row>
    <row r="671" spans="1:6">
      <c r="A671" t="s">
        <v>2897</v>
      </c>
      <c r="B671" t="s">
        <v>5294</v>
      </c>
      <c r="C671">
        <v>97.2</v>
      </c>
      <c r="D671" t="s">
        <v>147</v>
      </c>
      <c r="E671" s="60">
        <f t="shared" si="50"/>
        <v>0.91100000000000003</v>
      </c>
      <c r="F671" t="str">
        <f t="shared" si="51"/>
        <v>A</v>
      </c>
    </row>
    <row r="672" spans="1:6">
      <c r="A672" t="s">
        <v>2901</v>
      </c>
      <c r="B672" t="s">
        <v>5295</v>
      </c>
      <c r="C672">
        <v>58.6</v>
      </c>
      <c r="D672" s="44" t="s">
        <v>138</v>
      </c>
      <c r="E672" s="59">
        <f t="shared" si="50"/>
        <v>4.2000000000000003E-2</v>
      </c>
      <c r="F672" s="44" t="str">
        <f t="shared" si="51"/>
        <v>F</v>
      </c>
    </row>
    <row r="673" spans="1:6">
      <c r="A673" t="s">
        <v>2904</v>
      </c>
      <c r="B673" t="s">
        <v>5296</v>
      </c>
      <c r="C673">
        <v>77.099999999999994</v>
      </c>
      <c r="D673" t="s">
        <v>147</v>
      </c>
      <c r="E673" s="60">
        <f t="shared" si="50"/>
        <v>0.375</v>
      </c>
      <c r="F673" t="str">
        <f t="shared" si="51"/>
        <v>C</v>
      </c>
    </row>
    <row r="674" spans="1:6">
      <c r="A674" t="s">
        <v>2907</v>
      </c>
      <c r="B674" t="s">
        <v>5297</v>
      </c>
      <c r="C674">
        <v>79.8</v>
      </c>
      <c r="D674" t="s">
        <v>147</v>
      </c>
      <c r="E674" s="60">
        <f t="shared" si="50"/>
        <v>0.45900000000000002</v>
      </c>
      <c r="F674" t="str">
        <f t="shared" si="51"/>
        <v>B</v>
      </c>
    </row>
    <row r="675" spans="1:6">
      <c r="A675" t="s">
        <v>2910</v>
      </c>
      <c r="B675" t="s">
        <v>5298</v>
      </c>
      <c r="C675">
        <v>65.599999999999994</v>
      </c>
      <c r="D675" t="s">
        <v>138</v>
      </c>
      <c r="E675" s="60">
        <f t="shared" ref="E675:E738" si="52">PERCENTRANK($C$3:$C$1060,C675)</f>
        <v>0.107</v>
      </c>
      <c r="F675" t="str">
        <f t="shared" ref="F675:F738" si="53">(IF(E675&gt;0.75,"A",(IF(E675&gt;0.45,"B",(IF(E675&gt;0.15,"C",(IF(E675&gt;0.05,"D","F"))))))))</f>
        <v>D</v>
      </c>
    </row>
    <row r="676" spans="1:6">
      <c r="A676" t="s">
        <v>2913</v>
      </c>
      <c r="B676" t="s">
        <v>5299</v>
      </c>
      <c r="C676">
        <v>92.2</v>
      </c>
      <c r="D676" t="s">
        <v>147</v>
      </c>
      <c r="E676" s="60">
        <f t="shared" si="52"/>
        <v>0.82199999999999995</v>
      </c>
      <c r="F676" t="str">
        <f t="shared" si="53"/>
        <v>A</v>
      </c>
    </row>
    <row r="677" spans="1:6">
      <c r="A677" t="s">
        <v>2916</v>
      </c>
      <c r="B677" t="s">
        <v>5300</v>
      </c>
      <c r="C677">
        <v>77.400000000000006</v>
      </c>
      <c r="D677" t="s">
        <v>147</v>
      </c>
      <c r="E677" s="60">
        <f t="shared" si="52"/>
        <v>0.39200000000000002</v>
      </c>
      <c r="F677" t="str">
        <f t="shared" si="53"/>
        <v>C</v>
      </c>
    </row>
    <row r="678" spans="1:6">
      <c r="A678" t="s">
        <v>2919</v>
      </c>
      <c r="B678" t="s">
        <v>5301</v>
      </c>
      <c r="C678">
        <v>101.8</v>
      </c>
      <c r="D678" t="s">
        <v>147</v>
      </c>
      <c r="E678" s="60">
        <f t="shared" si="52"/>
        <v>0.97099999999999997</v>
      </c>
      <c r="F678" t="str">
        <f t="shared" si="53"/>
        <v>A</v>
      </c>
    </row>
    <row r="679" spans="1:6">
      <c r="A679" t="s">
        <v>2922</v>
      </c>
      <c r="B679" t="s">
        <v>5302</v>
      </c>
      <c r="C679">
        <v>87.3</v>
      </c>
      <c r="D679" t="s">
        <v>147</v>
      </c>
      <c r="E679" s="60">
        <f t="shared" si="52"/>
        <v>0.70299999999999996</v>
      </c>
      <c r="F679" t="str">
        <f t="shared" si="53"/>
        <v>B</v>
      </c>
    </row>
    <row r="680" spans="1:6">
      <c r="A680" t="s">
        <v>2925</v>
      </c>
      <c r="B680" t="s">
        <v>5303</v>
      </c>
      <c r="C680">
        <v>60.3</v>
      </c>
      <c r="D680" t="s">
        <v>138</v>
      </c>
      <c r="E680" s="60">
        <f t="shared" si="52"/>
        <v>4.9000000000000002E-2</v>
      </c>
      <c r="F680" t="str">
        <f t="shared" si="53"/>
        <v>F</v>
      </c>
    </row>
    <row r="681" spans="1:6">
      <c r="A681" t="s">
        <v>2928</v>
      </c>
      <c r="B681" t="s">
        <v>5304</v>
      </c>
      <c r="C681">
        <v>94.8</v>
      </c>
      <c r="D681" t="s">
        <v>147</v>
      </c>
      <c r="E681" s="60">
        <f t="shared" si="52"/>
        <v>0.86599999999999999</v>
      </c>
      <c r="F681" t="str">
        <f t="shared" si="53"/>
        <v>A</v>
      </c>
    </row>
    <row r="682" spans="1:6">
      <c r="A682" t="s">
        <v>2931</v>
      </c>
      <c r="B682" t="s">
        <v>5305</v>
      </c>
      <c r="C682">
        <v>81.900000000000006</v>
      </c>
      <c r="D682" t="s">
        <v>147</v>
      </c>
      <c r="E682" s="60">
        <f t="shared" si="52"/>
        <v>0.53100000000000003</v>
      </c>
      <c r="F682" t="str">
        <f t="shared" si="53"/>
        <v>B</v>
      </c>
    </row>
    <row r="683" spans="1:6">
      <c r="A683" t="s">
        <v>2934</v>
      </c>
      <c r="B683" t="s">
        <v>5306</v>
      </c>
      <c r="C683">
        <v>90.7</v>
      </c>
      <c r="D683" t="s">
        <v>147</v>
      </c>
      <c r="E683" s="60">
        <f t="shared" si="52"/>
        <v>0.78500000000000003</v>
      </c>
      <c r="F683" t="str">
        <f t="shared" si="53"/>
        <v>A</v>
      </c>
    </row>
    <row r="684" spans="1:6">
      <c r="A684" t="s">
        <v>2937</v>
      </c>
      <c r="B684" t="s">
        <v>5307</v>
      </c>
      <c r="C684">
        <v>65.8</v>
      </c>
      <c r="D684" t="s">
        <v>138</v>
      </c>
      <c r="E684" s="60">
        <f t="shared" si="52"/>
        <v>0.111</v>
      </c>
      <c r="F684" t="str">
        <f t="shared" si="53"/>
        <v>D</v>
      </c>
    </row>
    <row r="685" spans="1:6">
      <c r="A685" t="s">
        <v>2940</v>
      </c>
      <c r="B685" t="s">
        <v>5308</v>
      </c>
      <c r="C685">
        <v>68.3</v>
      </c>
      <c r="D685" t="s">
        <v>147</v>
      </c>
      <c r="E685" s="60">
        <f t="shared" si="52"/>
        <v>0.16</v>
      </c>
      <c r="F685" t="str">
        <f t="shared" si="53"/>
        <v>C</v>
      </c>
    </row>
    <row r="686" spans="1:6">
      <c r="A686" t="s">
        <v>2943</v>
      </c>
      <c r="B686" t="s">
        <v>5309</v>
      </c>
      <c r="C686">
        <v>83.5</v>
      </c>
      <c r="D686" t="s">
        <v>147</v>
      </c>
      <c r="E686" s="60">
        <f t="shared" si="52"/>
        <v>0.57699999999999996</v>
      </c>
      <c r="F686" t="str">
        <f t="shared" si="53"/>
        <v>B</v>
      </c>
    </row>
    <row r="687" spans="1:6">
      <c r="A687" t="s">
        <v>2946</v>
      </c>
      <c r="B687" t="s">
        <v>5310</v>
      </c>
      <c r="C687">
        <v>69.2</v>
      </c>
      <c r="D687" t="s">
        <v>147</v>
      </c>
      <c r="E687" s="60">
        <f t="shared" si="52"/>
        <v>0.17599999999999999</v>
      </c>
      <c r="F687" t="str">
        <f t="shared" si="53"/>
        <v>C</v>
      </c>
    </row>
    <row r="688" spans="1:6">
      <c r="A688" t="s">
        <v>2949</v>
      </c>
      <c r="B688" t="s">
        <v>5311</v>
      </c>
      <c r="C688">
        <v>93.3</v>
      </c>
      <c r="D688" t="s">
        <v>147</v>
      </c>
      <c r="E688" s="60">
        <f t="shared" si="52"/>
        <v>0.84</v>
      </c>
      <c r="F688" t="str">
        <f t="shared" si="53"/>
        <v>A</v>
      </c>
    </row>
    <row r="689" spans="1:6">
      <c r="A689" t="s">
        <v>2952</v>
      </c>
      <c r="B689" t="s">
        <v>5312</v>
      </c>
      <c r="C689">
        <v>88.7</v>
      </c>
      <c r="D689" t="s">
        <v>147</v>
      </c>
      <c r="E689" s="60">
        <f t="shared" si="52"/>
        <v>0.73499999999999999</v>
      </c>
      <c r="F689" t="str">
        <f t="shared" si="53"/>
        <v>B</v>
      </c>
    </row>
    <row r="690" spans="1:6">
      <c r="A690" t="s">
        <v>2955</v>
      </c>
      <c r="B690" t="s">
        <v>5313</v>
      </c>
      <c r="C690">
        <v>90.9</v>
      </c>
      <c r="D690" t="s">
        <v>147</v>
      </c>
      <c r="E690" s="60">
        <f t="shared" si="52"/>
        <v>0.79</v>
      </c>
      <c r="F690" t="str">
        <f t="shared" si="53"/>
        <v>A</v>
      </c>
    </row>
    <row r="691" spans="1:6">
      <c r="A691" t="s">
        <v>2958</v>
      </c>
      <c r="B691" t="s">
        <v>5314</v>
      </c>
      <c r="C691">
        <v>71.599999999999994</v>
      </c>
      <c r="D691" t="s">
        <v>147</v>
      </c>
      <c r="E691" s="60">
        <f t="shared" si="52"/>
        <v>0.22900000000000001</v>
      </c>
      <c r="F691" t="str">
        <f t="shared" si="53"/>
        <v>C</v>
      </c>
    </row>
    <row r="692" spans="1:6">
      <c r="A692" t="s">
        <v>2961</v>
      </c>
      <c r="B692" t="s">
        <v>5315</v>
      </c>
      <c r="C692">
        <v>72.8</v>
      </c>
      <c r="D692" t="s">
        <v>147</v>
      </c>
      <c r="E692" s="60">
        <f t="shared" si="52"/>
        <v>0.26100000000000001</v>
      </c>
      <c r="F692" t="str">
        <f t="shared" si="53"/>
        <v>C</v>
      </c>
    </row>
    <row r="693" spans="1:6">
      <c r="A693" t="s">
        <v>2964</v>
      </c>
      <c r="B693" t="s">
        <v>5316</v>
      </c>
      <c r="C693">
        <v>83.2</v>
      </c>
      <c r="D693" t="s">
        <v>147</v>
      </c>
      <c r="E693" s="60">
        <f t="shared" si="52"/>
        <v>0.56399999999999995</v>
      </c>
      <c r="F693" t="str">
        <f t="shared" si="53"/>
        <v>B</v>
      </c>
    </row>
    <row r="694" spans="1:6">
      <c r="A694" t="s">
        <v>2967</v>
      </c>
      <c r="B694" t="s">
        <v>2968</v>
      </c>
      <c r="C694">
        <v>102.5</v>
      </c>
      <c r="D694" t="s">
        <v>147</v>
      </c>
      <c r="E694" s="60">
        <f t="shared" si="52"/>
        <v>0.97699999999999998</v>
      </c>
      <c r="F694" t="str">
        <f t="shared" si="53"/>
        <v>A</v>
      </c>
    </row>
    <row r="695" spans="1:6">
      <c r="A695" t="s">
        <v>2970</v>
      </c>
      <c r="B695" t="s">
        <v>5317</v>
      </c>
      <c r="C695">
        <v>88.6</v>
      </c>
      <c r="D695" t="s">
        <v>147</v>
      </c>
      <c r="E695" s="60">
        <f t="shared" si="52"/>
        <v>0.73299999999999998</v>
      </c>
      <c r="F695" t="str">
        <f t="shared" si="53"/>
        <v>B</v>
      </c>
    </row>
    <row r="696" spans="1:6">
      <c r="A696" t="s">
        <v>2973</v>
      </c>
      <c r="B696" t="s">
        <v>5318</v>
      </c>
      <c r="C696">
        <v>80.3</v>
      </c>
      <c r="D696" t="s">
        <v>147</v>
      </c>
      <c r="E696" s="60">
        <f t="shared" si="52"/>
        <v>0.47899999999999998</v>
      </c>
      <c r="F696" t="str">
        <f t="shared" si="53"/>
        <v>B</v>
      </c>
    </row>
    <row r="697" spans="1:6">
      <c r="A697" t="s">
        <v>2976</v>
      </c>
      <c r="B697" t="s">
        <v>5319</v>
      </c>
      <c r="C697">
        <v>91.2</v>
      </c>
      <c r="D697" t="s">
        <v>147</v>
      </c>
      <c r="E697" s="60">
        <f t="shared" si="52"/>
        <v>0.8</v>
      </c>
      <c r="F697" t="str">
        <f t="shared" si="53"/>
        <v>A</v>
      </c>
    </row>
    <row r="698" spans="1:6">
      <c r="A698" t="s">
        <v>2979</v>
      </c>
      <c r="B698" t="s">
        <v>5320</v>
      </c>
      <c r="C698">
        <v>75.7</v>
      </c>
      <c r="D698" t="s">
        <v>147</v>
      </c>
      <c r="E698" s="60">
        <f t="shared" si="52"/>
        <v>0.34</v>
      </c>
      <c r="F698" t="str">
        <f t="shared" si="53"/>
        <v>C</v>
      </c>
    </row>
    <row r="699" spans="1:6">
      <c r="A699" t="s">
        <v>2997</v>
      </c>
      <c r="B699" t="s">
        <v>5321</v>
      </c>
      <c r="C699">
        <v>72.3</v>
      </c>
      <c r="D699" t="s">
        <v>147</v>
      </c>
      <c r="E699" s="60">
        <f t="shared" si="52"/>
        <v>0.245</v>
      </c>
      <c r="F699" t="str">
        <f t="shared" si="53"/>
        <v>C</v>
      </c>
    </row>
    <row r="700" spans="1:6">
      <c r="A700" t="s">
        <v>3015</v>
      </c>
      <c r="B700" t="s">
        <v>5322</v>
      </c>
      <c r="C700">
        <v>85.4</v>
      </c>
      <c r="D700" t="s">
        <v>147</v>
      </c>
      <c r="E700" s="60">
        <f t="shared" si="52"/>
        <v>0.63800000000000001</v>
      </c>
      <c r="F700" t="str">
        <f t="shared" si="53"/>
        <v>B</v>
      </c>
    </row>
    <row r="701" spans="1:6">
      <c r="A701" t="s">
        <v>3018</v>
      </c>
      <c r="B701" t="s">
        <v>5323</v>
      </c>
      <c r="C701">
        <v>82.5</v>
      </c>
      <c r="D701" t="s">
        <v>147</v>
      </c>
      <c r="E701" s="60">
        <f t="shared" si="52"/>
        <v>0.54500000000000004</v>
      </c>
      <c r="F701" t="str">
        <f t="shared" si="53"/>
        <v>B</v>
      </c>
    </row>
    <row r="702" spans="1:6">
      <c r="A702" t="s">
        <v>3022</v>
      </c>
      <c r="B702" t="s">
        <v>5324</v>
      </c>
      <c r="C702">
        <v>70.400000000000006</v>
      </c>
      <c r="D702" t="s">
        <v>147</v>
      </c>
      <c r="E702" s="60">
        <f t="shared" si="52"/>
        <v>0.20499999999999999</v>
      </c>
      <c r="F702" t="str">
        <f t="shared" si="53"/>
        <v>C</v>
      </c>
    </row>
    <row r="703" spans="1:6">
      <c r="A703" t="s">
        <v>3025</v>
      </c>
      <c r="B703" t="s">
        <v>5325</v>
      </c>
      <c r="C703">
        <v>73</v>
      </c>
      <c r="D703" t="s">
        <v>147</v>
      </c>
      <c r="E703" s="60">
        <f t="shared" si="52"/>
        <v>0.26700000000000002</v>
      </c>
      <c r="F703" t="str">
        <f t="shared" si="53"/>
        <v>C</v>
      </c>
    </row>
    <row r="704" spans="1:6">
      <c r="A704" t="s">
        <v>3028</v>
      </c>
      <c r="B704" t="s">
        <v>3029</v>
      </c>
      <c r="C704">
        <v>83.2</v>
      </c>
      <c r="D704" t="s">
        <v>147</v>
      </c>
      <c r="E704" s="60">
        <f t="shared" si="52"/>
        <v>0.56399999999999995</v>
      </c>
      <c r="F704" t="str">
        <f t="shared" si="53"/>
        <v>B</v>
      </c>
    </row>
    <row r="705" spans="1:6">
      <c r="A705" t="s">
        <v>3031</v>
      </c>
      <c r="B705" t="s">
        <v>5326</v>
      </c>
      <c r="C705">
        <v>75.3</v>
      </c>
      <c r="D705" t="s">
        <v>147</v>
      </c>
      <c r="E705" s="60">
        <f t="shared" si="52"/>
        <v>0.32900000000000001</v>
      </c>
      <c r="F705" t="str">
        <f t="shared" si="53"/>
        <v>C</v>
      </c>
    </row>
    <row r="706" spans="1:6">
      <c r="A706" t="s">
        <v>3034</v>
      </c>
      <c r="B706" t="s">
        <v>3035</v>
      </c>
      <c r="C706">
        <v>91.1</v>
      </c>
      <c r="D706" t="s">
        <v>147</v>
      </c>
      <c r="E706" s="60">
        <f t="shared" si="52"/>
        <v>0.79600000000000004</v>
      </c>
      <c r="F706" t="str">
        <f t="shared" si="53"/>
        <v>A</v>
      </c>
    </row>
    <row r="707" spans="1:6">
      <c r="A707" t="s">
        <v>3037</v>
      </c>
      <c r="B707" t="s">
        <v>5327</v>
      </c>
      <c r="C707">
        <v>73.900000000000006</v>
      </c>
      <c r="D707" t="s">
        <v>147</v>
      </c>
      <c r="E707" s="60">
        <f t="shared" si="52"/>
        <v>0.29399999999999998</v>
      </c>
      <c r="F707" t="str">
        <f t="shared" si="53"/>
        <v>C</v>
      </c>
    </row>
    <row r="708" spans="1:6">
      <c r="A708" t="s">
        <v>3040</v>
      </c>
      <c r="B708" t="s">
        <v>5328</v>
      </c>
      <c r="C708">
        <v>79.400000000000006</v>
      </c>
      <c r="D708" t="s">
        <v>147</v>
      </c>
      <c r="E708" s="60">
        <f t="shared" si="52"/>
        <v>0.44500000000000001</v>
      </c>
      <c r="F708" t="str">
        <f t="shared" si="53"/>
        <v>C</v>
      </c>
    </row>
    <row r="709" spans="1:6">
      <c r="A709" t="s">
        <v>3043</v>
      </c>
      <c r="B709" t="s">
        <v>5329</v>
      </c>
      <c r="C709">
        <v>79.900000000000006</v>
      </c>
      <c r="D709" t="s">
        <v>147</v>
      </c>
      <c r="E709" s="60">
        <f t="shared" si="52"/>
        <v>0.46300000000000002</v>
      </c>
      <c r="F709" t="str">
        <f t="shared" si="53"/>
        <v>B</v>
      </c>
    </row>
    <row r="710" spans="1:6">
      <c r="A710" t="s">
        <v>3046</v>
      </c>
      <c r="B710" t="s">
        <v>5330</v>
      </c>
      <c r="C710">
        <v>86.3</v>
      </c>
      <c r="D710" t="s">
        <v>147</v>
      </c>
      <c r="E710" s="60">
        <f t="shared" si="52"/>
        <v>0.67100000000000004</v>
      </c>
      <c r="F710" t="str">
        <f t="shared" si="53"/>
        <v>B</v>
      </c>
    </row>
    <row r="711" spans="1:6">
      <c r="A711" t="s">
        <v>3049</v>
      </c>
      <c r="B711" t="s">
        <v>5331</v>
      </c>
      <c r="C711">
        <v>74.900000000000006</v>
      </c>
      <c r="D711" t="s">
        <v>147</v>
      </c>
      <c r="E711" s="60">
        <f t="shared" si="52"/>
        <v>0.318</v>
      </c>
      <c r="F711" t="str">
        <f t="shared" si="53"/>
        <v>C</v>
      </c>
    </row>
    <row r="712" spans="1:6">
      <c r="A712" t="s">
        <v>3052</v>
      </c>
      <c r="B712" t="s">
        <v>5332</v>
      </c>
      <c r="C712">
        <v>81</v>
      </c>
      <c r="D712" t="s">
        <v>147</v>
      </c>
      <c r="E712" s="60">
        <f t="shared" si="52"/>
        <v>0.501</v>
      </c>
      <c r="F712" t="str">
        <f t="shared" si="53"/>
        <v>B</v>
      </c>
    </row>
    <row r="713" spans="1:6">
      <c r="A713" t="s">
        <v>3055</v>
      </c>
      <c r="B713" t="s">
        <v>5333</v>
      </c>
      <c r="C713">
        <v>68.400000000000006</v>
      </c>
      <c r="D713" t="s">
        <v>147</v>
      </c>
      <c r="E713" s="60">
        <f t="shared" si="52"/>
        <v>0.16200000000000001</v>
      </c>
      <c r="F713" t="str">
        <f t="shared" si="53"/>
        <v>C</v>
      </c>
    </row>
    <row r="714" spans="1:6">
      <c r="A714" t="s">
        <v>3058</v>
      </c>
      <c r="B714" t="s">
        <v>5334</v>
      </c>
      <c r="C714">
        <v>84.7</v>
      </c>
      <c r="D714" t="s">
        <v>147</v>
      </c>
      <c r="E714" s="60">
        <f t="shared" si="52"/>
        <v>0.61099999999999999</v>
      </c>
      <c r="F714" t="str">
        <f t="shared" si="53"/>
        <v>B</v>
      </c>
    </row>
    <row r="715" spans="1:6">
      <c r="A715" t="s">
        <v>3061</v>
      </c>
      <c r="B715" t="s">
        <v>5335</v>
      </c>
      <c r="C715">
        <v>73.599999999999994</v>
      </c>
      <c r="D715" t="s">
        <v>147</v>
      </c>
      <c r="E715" s="60">
        <f t="shared" si="52"/>
        <v>0.28599999999999998</v>
      </c>
      <c r="F715" t="str">
        <f t="shared" si="53"/>
        <v>C</v>
      </c>
    </row>
    <row r="716" spans="1:6">
      <c r="A716" t="s">
        <v>3064</v>
      </c>
      <c r="B716" t="s">
        <v>5336</v>
      </c>
      <c r="C716">
        <v>76.2</v>
      </c>
      <c r="D716" t="s">
        <v>147</v>
      </c>
      <c r="E716" s="60">
        <f t="shared" si="52"/>
        <v>0.35299999999999998</v>
      </c>
      <c r="F716" t="str">
        <f t="shared" si="53"/>
        <v>C</v>
      </c>
    </row>
    <row r="717" spans="1:6">
      <c r="A717" t="s">
        <v>3067</v>
      </c>
      <c r="B717" t="s">
        <v>5337</v>
      </c>
      <c r="C717">
        <v>90.4</v>
      </c>
      <c r="D717" t="s">
        <v>147</v>
      </c>
      <c r="E717" s="60">
        <f t="shared" si="52"/>
        <v>0.77300000000000002</v>
      </c>
      <c r="F717" t="str">
        <f t="shared" si="53"/>
        <v>A</v>
      </c>
    </row>
    <row r="718" spans="1:6">
      <c r="A718" t="s">
        <v>3070</v>
      </c>
      <c r="B718" t="s">
        <v>5338</v>
      </c>
      <c r="C718">
        <v>77.3</v>
      </c>
      <c r="D718" t="s">
        <v>147</v>
      </c>
      <c r="E718" s="60">
        <f t="shared" si="52"/>
        <v>0.38900000000000001</v>
      </c>
      <c r="F718" t="str">
        <f t="shared" si="53"/>
        <v>C</v>
      </c>
    </row>
    <row r="719" spans="1:6">
      <c r="A719" t="s">
        <v>3073</v>
      </c>
      <c r="B719" t="s">
        <v>5339</v>
      </c>
      <c r="C719">
        <v>86.1</v>
      </c>
      <c r="D719" t="s">
        <v>147</v>
      </c>
      <c r="E719" s="60">
        <f t="shared" si="52"/>
        <v>0.66500000000000004</v>
      </c>
      <c r="F719" t="str">
        <f t="shared" si="53"/>
        <v>B</v>
      </c>
    </row>
    <row r="720" spans="1:6">
      <c r="A720" t="s">
        <v>3076</v>
      </c>
      <c r="B720" t="s">
        <v>5340</v>
      </c>
      <c r="C720">
        <v>62.4</v>
      </c>
      <c r="D720" t="s">
        <v>138</v>
      </c>
      <c r="E720" s="60">
        <f t="shared" si="52"/>
        <v>6.8000000000000005E-2</v>
      </c>
      <c r="F720" t="str">
        <f t="shared" si="53"/>
        <v>D</v>
      </c>
    </row>
    <row r="721" spans="1:6">
      <c r="A721" t="s">
        <v>3079</v>
      </c>
      <c r="B721" t="s">
        <v>5341</v>
      </c>
      <c r="C721">
        <v>76.3</v>
      </c>
      <c r="D721" t="s">
        <v>147</v>
      </c>
      <c r="E721" s="60">
        <f t="shared" si="52"/>
        <v>0.35699999999999998</v>
      </c>
      <c r="F721" t="str">
        <f t="shared" si="53"/>
        <v>C</v>
      </c>
    </row>
    <row r="722" spans="1:6">
      <c r="A722" t="s">
        <v>3082</v>
      </c>
      <c r="B722" t="s">
        <v>3083</v>
      </c>
      <c r="C722">
        <v>77.099999999999994</v>
      </c>
      <c r="D722" t="s">
        <v>147</v>
      </c>
      <c r="E722" s="60">
        <f t="shared" si="52"/>
        <v>0.375</v>
      </c>
      <c r="F722" t="str">
        <f t="shared" si="53"/>
        <v>C</v>
      </c>
    </row>
    <row r="723" spans="1:6">
      <c r="A723" t="s">
        <v>3085</v>
      </c>
      <c r="B723" t="s">
        <v>5342</v>
      </c>
      <c r="C723">
        <v>72.2</v>
      </c>
      <c r="D723" t="s">
        <v>147</v>
      </c>
      <c r="E723" s="60">
        <f t="shared" si="52"/>
        <v>0.24399999999999999</v>
      </c>
      <c r="F723" t="str">
        <f t="shared" si="53"/>
        <v>C</v>
      </c>
    </row>
    <row r="724" spans="1:6">
      <c r="A724" t="s">
        <v>3088</v>
      </c>
      <c r="B724" t="s">
        <v>5343</v>
      </c>
      <c r="C724">
        <v>96.9</v>
      </c>
      <c r="D724" t="s">
        <v>147</v>
      </c>
      <c r="E724" s="60">
        <f t="shared" si="52"/>
        <v>0.90700000000000003</v>
      </c>
      <c r="F724" t="str">
        <f t="shared" si="53"/>
        <v>A</v>
      </c>
    </row>
    <row r="725" spans="1:6">
      <c r="A725" t="s">
        <v>3091</v>
      </c>
      <c r="B725" t="s">
        <v>5344</v>
      </c>
      <c r="C725">
        <v>85.1</v>
      </c>
      <c r="D725" t="s">
        <v>147</v>
      </c>
      <c r="E725" s="60">
        <f t="shared" si="52"/>
        <v>0.626</v>
      </c>
      <c r="F725" t="str">
        <f t="shared" si="53"/>
        <v>B</v>
      </c>
    </row>
    <row r="726" spans="1:6">
      <c r="A726" t="s">
        <v>3094</v>
      </c>
      <c r="B726" t="s">
        <v>5345</v>
      </c>
      <c r="C726">
        <v>73.2</v>
      </c>
      <c r="D726" t="s">
        <v>147</v>
      </c>
      <c r="E726" s="60">
        <f t="shared" si="52"/>
        <v>0.27400000000000002</v>
      </c>
      <c r="F726" t="str">
        <f t="shared" si="53"/>
        <v>C</v>
      </c>
    </row>
    <row r="727" spans="1:6">
      <c r="A727" t="s">
        <v>3097</v>
      </c>
      <c r="B727" t="s">
        <v>5346</v>
      </c>
      <c r="C727">
        <v>67.7</v>
      </c>
      <c r="D727" t="s">
        <v>138</v>
      </c>
      <c r="E727" s="60">
        <f t="shared" si="52"/>
        <v>0.14799999999999999</v>
      </c>
      <c r="F727" t="str">
        <f t="shared" si="53"/>
        <v>D</v>
      </c>
    </row>
    <row r="728" spans="1:6">
      <c r="A728" t="s">
        <v>3100</v>
      </c>
      <c r="B728" t="s">
        <v>5347</v>
      </c>
      <c r="C728">
        <v>67.900000000000006</v>
      </c>
      <c r="D728" t="s">
        <v>138</v>
      </c>
      <c r="E728" s="60">
        <f t="shared" si="52"/>
        <v>0.154</v>
      </c>
      <c r="F728" t="str">
        <f t="shared" si="53"/>
        <v>C</v>
      </c>
    </row>
    <row r="729" spans="1:6">
      <c r="A729" t="s">
        <v>3103</v>
      </c>
      <c r="B729" t="s">
        <v>5348</v>
      </c>
      <c r="C729">
        <v>87.1</v>
      </c>
      <c r="D729" t="s">
        <v>147</v>
      </c>
      <c r="E729" s="60">
        <f t="shared" si="52"/>
        <v>0.69099999999999995</v>
      </c>
      <c r="F729" t="str">
        <f t="shared" si="53"/>
        <v>B</v>
      </c>
    </row>
    <row r="730" spans="1:6">
      <c r="A730" t="s">
        <v>3106</v>
      </c>
      <c r="B730" t="s">
        <v>3107</v>
      </c>
      <c r="C730">
        <v>87.3</v>
      </c>
      <c r="D730" t="s">
        <v>147</v>
      </c>
      <c r="E730" s="60">
        <f t="shared" si="52"/>
        <v>0.70299999999999996</v>
      </c>
      <c r="F730" t="str">
        <f t="shared" si="53"/>
        <v>B</v>
      </c>
    </row>
    <row r="731" spans="1:6">
      <c r="A731" t="s">
        <v>3109</v>
      </c>
      <c r="B731" t="s">
        <v>3110</v>
      </c>
      <c r="C731">
        <v>61.2</v>
      </c>
      <c r="D731" t="s">
        <v>138</v>
      </c>
      <c r="E731" s="60">
        <f t="shared" si="52"/>
        <v>5.5E-2</v>
      </c>
      <c r="F731" t="str">
        <f t="shared" si="53"/>
        <v>D</v>
      </c>
    </row>
    <row r="732" spans="1:6">
      <c r="A732" t="s">
        <v>3124</v>
      </c>
      <c r="B732" t="s">
        <v>5349</v>
      </c>
      <c r="C732">
        <v>65.900000000000006</v>
      </c>
      <c r="D732" t="s">
        <v>138</v>
      </c>
      <c r="E732" s="60">
        <f t="shared" si="52"/>
        <v>0.113</v>
      </c>
      <c r="F732" t="str">
        <f t="shared" si="53"/>
        <v>D</v>
      </c>
    </row>
    <row r="733" spans="1:6">
      <c r="A733" t="s">
        <v>3127</v>
      </c>
      <c r="B733" t="s">
        <v>5350</v>
      </c>
      <c r="C733">
        <v>69.5</v>
      </c>
      <c r="D733" t="s">
        <v>147</v>
      </c>
      <c r="E733" s="60">
        <f t="shared" si="52"/>
        <v>0.183</v>
      </c>
      <c r="F733" t="str">
        <f t="shared" si="53"/>
        <v>C</v>
      </c>
    </row>
    <row r="734" spans="1:6">
      <c r="A734" t="s">
        <v>3131</v>
      </c>
      <c r="B734" t="s">
        <v>5351</v>
      </c>
      <c r="C734">
        <v>67.2</v>
      </c>
      <c r="D734" t="s">
        <v>138</v>
      </c>
      <c r="E734" s="60">
        <f t="shared" si="52"/>
        <v>0.13700000000000001</v>
      </c>
      <c r="F734" t="str">
        <f t="shared" si="53"/>
        <v>D</v>
      </c>
    </row>
    <row r="735" spans="1:6">
      <c r="A735" t="s">
        <v>3134</v>
      </c>
      <c r="B735" t="s">
        <v>5352</v>
      </c>
      <c r="C735">
        <v>55.3</v>
      </c>
      <c r="D735" s="44" t="s">
        <v>138</v>
      </c>
      <c r="E735" s="59">
        <f t="shared" si="52"/>
        <v>2.3E-2</v>
      </c>
      <c r="F735" s="44" t="str">
        <f t="shared" si="53"/>
        <v>F</v>
      </c>
    </row>
    <row r="736" spans="1:6">
      <c r="A736" t="s">
        <v>3137</v>
      </c>
      <c r="B736" t="s">
        <v>5353</v>
      </c>
      <c r="C736">
        <v>77.599999999999994</v>
      </c>
      <c r="D736" t="s">
        <v>147</v>
      </c>
      <c r="E736" s="60">
        <f t="shared" si="52"/>
        <v>0.39600000000000002</v>
      </c>
      <c r="F736" t="str">
        <f t="shared" si="53"/>
        <v>C</v>
      </c>
    </row>
    <row r="737" spans="1:6">
      <c r="A737" t="s">
        <v>3140</v>
      </c>
      <c r="B737" t="s">
        <v>5354</v>
      </c>
      <c r="C737">
        <v>95</v>
      </c>
      <c r="D737" t="s">
        <v>147</v>
      </c>
      <c r="E737" s="60">
        <f t="shared" si="52"/>
        <v>0.873</v>
      </c>
      <c r="F737" t="str">
        <f t="shared" si="53"/>
        <v>A</v>
      </c>
    </row>
    <row r="738" spans="1:6">
      <c r="A738" t="s">
        <v>3143</v>
      </c>
      <c r="B738" t="s">
        <v>5355</v>
      </c>
      <c r="C738">
        <v>76.2</v>
      </c>
      <c r="D738" t="s">
        <v>147</v>
      </c>
      <c r="E738" s="60">
        <f t="shared" si="52"/>
        <v>0.35299999999999998</v>
      </c>
      <c r="F738" t="str">
        <f t="shared" si="53"/>
        <v>C</v>
      </c>
    </row>
    <row r="739" spans="1:6">
      <c r="A739" t="s">
        <v>3146</v>
      </c>
      <c r="B739" t="s">
        <v>5356</v>
      </c>
      <c r="C739">
        <v>57.4</v>
      </c>
      <c r="D739" s="44" t="s">
        <v>138</v>
      </c>
      <c r="E739" s="59">
        <f t="shared" ref="E739:E750" si="54">PERCENTRANK($C$3:$C$1060,C739)</f>
        <v>2.9000000000000001E-2</v>
      </c>
      <c r="F739" s="44" t="str">
        <f t="shared" ref="F739:F750" si="55">(IF(E739&gt;0.75,"A",(IF(E739&gt;0.45,"B",(IF(E739&gt;0.15,"C",(IF(E739&gt;0.05,"D","F"))))))))</f>
        <v>F</v>
      </c>
    </row>
    <row r="740" spans="1:6">
      <c r="A740" t="s">
        <v>3149</v>
      </c>
      <c r="B740" t="s">
        <v>5357</v>
      </c>
      <c r="C740">
        <v>90.1</v>
      </c>
      <c r="D740" t="s">
        <v>147</v>
      </c>
      <c r="E740" s="60">
        <f t="shared" si="54"/>
        <v>0.76800000000000002</v>
      </c>
      <c r="F740" t="str">
        <f t="shared" si="55"/>
        <v>A</v>
      </c>
    </row>
    <row r="741" spans="1:6">
      <c r="A741" t="s">
        <v>3152</v>
      </c>
      <c r="B741" t="s">
        <v>5358</v>
      </c>
      <c r="C741">
        <v>66.8</v>
      </c>
      <c r="D741" t="s">
        <v>138</v>
      </c>
      <c r="E741" s="60">
        <f t="shared" si="54"/>
        <v>0.13</v>
      </c>
      <c r="F741" t="str">
        <f t="shared" si="55"/>
        <v>D</v>
      </c>
    </row>
    <row r="742" spans="1:6">
      <c r="A742" t="s">
        <v>3155</v>
      </c>
      <c r="B742" t="s">
        <v>5359</v>
      </c>
      <c r="C742">
        <v>69.3</v>
      </c>
      <c r="D742" t="s">
        <v>147</v>
      </c>
      <c r="E742" s="60">
        <f t="shared" si="54"/>
        <v>0.18099999999999999</v>
      </c>
      <c r="F742" t="str">
        <f t="shared" si="55"/>
        <v>C</v>
      </c>
    </row>
    <row r="743" spans="1:6">
      <c r="A743" t="s">
        <v>3158</v>
      </c>
      <c r="B743" t="s">
        <v>5360</v>
      </c>
      <c r="C743">
        <v>83.4</v>
      </c>
      <c r="D743" t="s">
        <v>147</v>
      </c>
      <c r="E743" s="60">
        <f t="shared" si="54"/>
        <v>0.57199999999999995</v>
      </c>
      <c r="F743" t="str">
        <f t="shared" si="55"/>
        <v>B</v>
      </c>
    </row>
    <row r="744" spans="1:6">
      <c r="A744" t="s">
        <v>3161</v>
      </c>
      <c r="B744" t="s">
        <v>3162</v>
      </c>
      <c r="C744">
        <v>68.2</v>
      </c>
      <c r="D744" t="s">
        <v>147</v>
      </c>
      <c r="E744" s="60">
        <f t="shared" si="54"/>
        <v>0.159</v>
      </c>
      <c r="F744" t="str">
        <f t="shared" si="55"/>
        <v>C</v>
      </c>
    </row>
    <row r="745" spans="1:6">
      <c r="A745" t="s">
        <v>3164</v>
      </c>
      <c r="B745" t="s">
        <v>5361</v>
      </c>
      <c r="C745">
        <v>76.8</v>
      </c>
      <c r="D745" t="s">
        <v>147</v>
      </c>
      <c r="E745" s="60">
        <f t="shared" si="54"/>
        <v>0.36599999999999999</v>
      </c>
      <c r="F745" t="str">
        <f t="shared" si="55"/>
        <v>C</v>
      </c>
    </row>
    <row r="746" spans="1:6">
      <c r="A746" t="s">
        <v>3167</v>
      </c>
      <c r="B746" s="43" t="s">
        <v>5362</v>
      </c>
      <c r="C746">
        <v>50.9</v>
      </c>
      <c r="D746" t="s">
        <v>139</v>
      </c>
      <c r="E746" s="60">
        <f t="shared" si="54"/>
        <v>1.0999999999999999E-2</v>
      </c>
      <c r="F746" t="str">
        <f t="shared" si="55"/>
        <v>F</v>
      </c>
    </row>
    <row r="747" spans="1:6">
      <c r="A747" t="s">
        <v>3170</v>
      </c>
      <c r="B747" t="s">
        <v>3171</v>
      </c>
      <c r="C747">
        <v>76.400000000000006</v>
      </c>
      <c r="D747" t="s">
        <v>147</v>
      </c>
      <c r="E747" s="60">
        <f t="shared" si="54"/>
        <v>0.36</v>
      </c>
      <c r="F747" t="str">
        <f t="shared" si="55"/>
        <v>C</v>
      </c>
    </row>
    <row r="748" spans="1:6">
      <c r="A748" t="s">
        <v>3173</v>
      </c>
      <c r="B748" t="s">
        <v>4628</v>
      </c>
      <c r="C748">
        <v>58.4</v>
      </c>
      <c r="D748" s="44" t="s">
        <v>138</v>
      </c>
      <c r="E748" s="59">
        <f t="shared" si="54"/>
        <v>3.9E-2</v>
      </c>
      <c r="F748" s="44" t="str">
        <f t="shared" si="55"/>
        <v>F</v>
      </c>
    </row>
    <row r="749" spans="1:6">
      <c r="A749" t="s">
        <v>3179</v>
      </c>
      <c r="B749" t="s">
        <v>5363</v>
      </c>
      <c r="C749">
        <v>70.099999999999994</v>
      </c>
      <c r="D749" t="s">
        <v>147</v>
      </c>
      <c r="E749" s="60">
        <f t="shared" si="54"/>
        <v>0.19700000000000001</v>
      </c>
      <c r="F749" t="str">
        <f t="shared" si="55"/>
        <v>C</v>
      </c>
    </row>
    <row r="750" spans="1:6">
      <c r="A750" t="s">
        <v>3182</v>
      </c>
      <c r="B750" t="s">
        <v>4629</v>
      </c>
      <c r="C750">
        <v>76</v>
      </c>
      <c r="D750" t="s">
        <v>147</v>
      </c>
      <c r="E750" s="60">
        <f t="shared" si="54"/>
        <v>0.34899999999999998</v>
      </c>
      <c r="F750" t="str">
        <f t="shared" si="55"/>
        <v>C</v>
      </c>
    </row>
    <row r="751" spans="1:6">
      <c r="A751" t="s">
        <v>3185</v>
      </c>
      <c r="B751" t="s">
        <v>5364</v>
      </c>
    </row>
    <row r="752" spans="1:6">
      <c r="A752" t="s">
        <v>3188</v>
      </c>
      <c r="B752" t="s">
        <v>5365</v>
      </c>
    </row>
    <row r="753" spans="1:6">
      <c r="A753" t="s">
        <v>3191</v>
      </c>
      <c r="B753" t="s">
        <v>5366</v>
      </c>
    </row>
    <row r="754" spans="1:6">
      <c r="A754" t="s">
        <v>3197</v>
      </c>
      <c r="B754" t="s">
        <v>5367</v>
      </c>
      <c r="C754">
        <v>72</v>
      </c>
      <c r="D754" t="s">
        <v>147</v>
      </c>
      <c r="E754" s="60">
        <f t="shared" ref="E754:E817" si="56">PERCENTRANK($C$3:$C$1060,C754)</f>
        <v>0.24099999999999999</v>
      </c>
      <c r="F754" t="str">
        <f t="shared" ref="F754:F817" si="57">(IF(E754&gt;0.75,"A",(IF(E754&gt;0.45,"B",(IF(E754&gt;0.15,"C",(IF(E754&gt;0.05,"D","F"))))))))</f>
        <v>C</v>
      </c>
    </row>
    <row r="755" spans="1:6">
      <c r="A755" t="s">
        <v>3200</v>
      </c>
      <c r="B755" t="s">
        <v>5368</v>
      </c>
      <c r="C755">
        <v>97</v>
      </c>
      <c r="D755" t="s">
        <v>147</v>
      </c>
      <c r="E755" s="60">
        <f t="shared" si="56"/>
        <v>0.90900000000000003</v>
      </c>
      <c r="F755" t="str">
        <f t="shared" si="57"/>
        <v>A</v>
      </c>
    </row>
    <row r="756" spans="1:6">
      <c r="A756" t="s">
        <v>3204</v>
      </c>
      <c r="B756" t="s">
        <v>5369</v>
      </c>
      <c r="C756">
        <v>90.4</v>
      </c>
      <c r="D756" t="s">
        <v>147</v>
      </c>
      <c r="E756" s="60">
        <f t="shared" si="56"/>
        <v>0.77300000000000002</v>
      </c>
      <c r="F756" t="str">
        <f t="shared" si="57"/>
        <v>A</v>
      </c>
    </row>
    <row r="757" spans="1:6">
      <c r="A757" t="s">
        <v>3207</v>
      </c>
      <c r="B757" t="s">
        <v>5370</v>
      </c>
      <c r="C757">
        <v>90.4</v>
      </c>
      <c r="D757" t="s">
        <v>147</v>
      </c>
      <c r="E757" s="60">
        <f t="shared" si="56"/>
        <v>0.77300000000000002</v>
      </c>
      <c r="F757" t="str">
        <f t="shared" si="57"/>
        <v>A</v>
      </c>
    </row>
    <row r="758" spans="1:6">
      <c r="A758" t="s">
        <v>3210</v>
      </c>
      <c r="B758" t="s">
        <v>5371</v>
      </c>
      <c r="C758">
        <v>91.3</v>
      </c>
      <c r="D758" t="s">
        <v>147</v>
      </c>
      <c r="E758" s="60">
        <f t="shared" si="56"/>
        <v>0.80200000000000005</v>
      </c>
      <c r="F758" t="str">
        <f t="shared" si="57"/>
        <v>A</v>
      </c>
    </row>
    <row r="759" spans="1:6">
      <c r="A759" t="s">
        <v>3213</v>
      </c>
      <c r="B759" t="s">
        <v>3214</v>
      </c>
      <c r="C759">
        <v>99.1</v>
      </c>
      <c r="D759" t="s">
        <v>147</v>
      </c>
      <c r="E759" s="60">
        <f t="shared" si="56"/>
        <v>0.95</v>
      </c>
      <c r="F759" t="str">
        <f t="shared" si="57"/>
        <v>A</v>
      </c>
    </row>
    <row r="760" spans="1:6">
      <c r="A760" t="s">
        <v>3216</v>
      </c>
      <c r="B760" t="s">
        <v>5372</v>
      </c>
      <c r="C760">
        <v>96.5</v>
      </c>
      <c r="D760" t="s">
        <v>147</v>
      </c>
      <c r="E760" s="60">
        <f t="shared" si="56"/>
        <v>0.9</v>
      </c>
      <c r="F760" t="str">
        <f t="shared" si="57"/>
        <v>A</v>
      </c>
    </row>
    <row r="761" spans="1:6">
      <c r="A761" t="s">
        <v>3219</v>
      </c>
      <c r="B761" t="s">
        <v>5373</v>
      </c>
      <c r="C761">
        <v>74.400000000000006</v>
      </c>
      <c r="D761" t="s">
        <v>147</v>
      </c>
      <c r="E761" s="60">
        <f t="shared" si="56"/>
        <v>0.30499999999999999</v>
      </c>
      <c r="F761" t="str">
        <f t="shared" si="57"/>
        <v>C</v>
      </c>
    </row>
    <row r="762" spans="1:6">
      <c r="A762" t="s">
        <v>3222</v>
      </c>
      <c r="B762" t="s">
        <v>5374</v>
      </c>
      <c r="C762">
        <v>93.9</v>
      </c>
      <c r="D762" t="s">
        <v>147</v>
      </c>
      <c r="E762" s="60">
        <f t="shared" si="56"/>
        <v>0.85099999999999998</v>
      </c>
      <c r="F762" t="str">
        <f t="shared" si="57"/>
        <v>A</v>
      </c>
    </row>
    <row r="763" spans="1:6">
      <c r="A763" t="s">
        <v>3225</v>
      </c>
      <c r="B763" t="s">
        <v>5375</v>
      </c>
      <c r="C763">
        <v>80.7</v>
      </c>
      <c r="D763" t="s">
        <v>147</v>
      </c>
      <c r="E763" s="60">
        <f t="shared" si="56"/>
        <v>0.49</v>
      </c>
      <c r="F763" t="str">
        <f t="shared" si="57"/>
        <v>B</v>
      </c>
    </row>
    <row r="764" spans="1:6">
      <c r="A764" t="s">
        <v>3228</v>
      </c>
      <c r="B764" t="s">
        <v>5376</v>
      </c>
      <c r="C764">
        <v>97.5</v>
      </c>
      <c r="D764" t="s">
        <v>147</v>
      </c>
      <c r="E764" s="60">
        <f t="shared" si="56"/>
        <v>0.91600000000000004</v>
      </c>
      <c r="F764" t="str">
        <f t="shared" si="57"/>
        <v>A</v>
      </c>
    </row>
    <row r="765" spans="1:6">
      <c r="A765" t="s">
        <v>3231</v>
      </c>
      <c r="B765" t="s">
        <v>5377</v>
      </c>
      <c r="C765">
        <v>80.099999999999994</v>
      </c>
      <c r="D765" t="s">
        <v>147</v>
      </c>
      <c r="E765" s="60">
        <f t="shared" si="56"/>
        <v>0.47499999999999998</v>
      </c>
      <c r="F765" t="str">
        <f t="shared" si="57"/>
        <v>B</v>
      </c>
    </row>
    <row r="766" spans="1:6">
      <c r="A766" t="s">
        <v>3234</v>
      </c>
      <c r="B766" t="s">
        <v>5378</v>
      </c>
      <c r="C766">
        <v>89.7</v>
      </c>
      <c r="D766" t="s">
        <v>147</v>
      </c>
      <c r="E766" s="60">
        <f t="shared" si="56"/>
        <v>0.75600000000000001</v>
      </c>
      <c r="F766" t="str">
        <f t="shared" si="57"/>
        <v>A</v>
      </c>
    </row>
    <row r="767" spans="1:6">
      <c r="A767" t="s">
        <v>3237</v>
      </c>
      <c r="B767" t="s">
        <v>3238</v>
      </c>
      <c r="C767">
        <v>87.1</v>
      </c>
      <c r="D767" t="s">
        <v>147</v>
      </c>
      <c r="E767" s="60">
        <f t="shared" si="56"/>
        <v>0.69099999999999995</v>
      </c>
      <c r="F767" t="str">
        <f t="shared" si="57"/>
        <v>B</v>
      </c>
    </row>
    <row r="768" spans="1:6">
      <c r="A768" t="s">
        <v>3240</v>
      </c>
      <c r="B768" t="s">
        <v>5379</v>
      </c>
      <c r="C768">
        <v>91.8</v>
      </c>
      <c r="D768" t="s">
        <v>147</v>
      </c>
      <c r="E768" s="60">
        <f t="shared" si="56"/>
        <v>0.81499999999999995</v>
      </c>
      <c r="F768" t="str">
        <f t="shared" si="57"/>
        <v>A</v>
      </c>
    </row>
    <row r="769" spans="1:6">
      <c r="A769" t="s">
        <v>3243</v>
      </c>
      <c r="B769" t="s">
        <v>5380</v>
      </c>
      <c r="C769">
        <v>79.5</v>
      </c>
      <c r="D769" t="s">
        <v>147</v>
      </c>
      <c r="E769" s="60">
        <f t="shared" si="56"/>
        <v>0.44800000000000001</v>
      </c>
      <c r="F769" t="str">
        <f t="shared" si="57"/>
        <v>C</v>
      </c>
    </row>
    <row r="770" spans="1:6">
      <c r="A770" t="s">
        <v>3246</v>
      </c>
      <c r="B770" t="s">
        <v>5381</v>
      </c>
      <c r="C770">
        <v>81.2</v>
      </c>
      <c r="D770" t="s">
        <v>147</v>
      </c>
      <c r="E770" s="60">
        <f t="shared" si="56"/>
        <v>0.51100000000000001</v>
      </c>
      <c r="F770" t="str">
        <f t="shared" si="57"/>
        <v>B</v>
      </c>
    </row>
    <row r="771" spans="1:6">
      <c r="A771" t="s">
        <v>3249</v>
      </c>
      <c r="B771" t="s">
        <v>5382</v>
      </c>
      <c r="C771">
        <v>86</v>
      </c>
      <c r="D771" t="s">
        <v>147</v>
      </c>
      <c r="E771" s="60">
        <f t="shared" si="56"/>
        <v>0.66300000000000003</v>
      </c>
      <c r="F771" t="str">
        <f t="shared" si="57"/>
        <v>B</v>
      </c>
    </row>
    <row r="772" spans="1:6">
      <c r="A772" t="s">
        <v>3252</v>
      </c>
      <c r="B772" t="s">
        <v>5383</v>
      </c>
      <c r="C772">
        <v>85.7</v>
      </c>
      <c r="D772" t="s">
        <v>147</v>
      </c>
      <c r="E772" s="60">
        <f t="shared" si="56"/>
        <v>0.65100000000000002</v>
      </c>
      <c r="F772" t="str">
        <f t="shared" si="57"/>
        <v>B</v>
      </c>
    </row>
    <row r="773" spans="1:6">
      <c r="A773" t="s">
        <v>3255</v>
      </c>
      <c r="B773" t="s">
        <v>5384</v>
      </c>
      <c r="C773">
        <v>82</v>
      </c>
      <c r="D773" t="s">
        <v>147</v>
      </c>
      <c r="E773" s="60">
        <f t="shared" si="56"/>
        <v>0.53300000000000003</v>
      </c>
      <c r="F773" t="str">
        <f t="shared" si="57"/>
        <v>B</v>
      </c>
    </row>
    <row r="774" spans="1:6">
      <c r="A774" t="s">
        <v>3258</v>
      </c>
      <c r="B774" t="s">
        <v>5385</v>
      </c>
      <c r="C774">
        <v>103.5</v>
      </c>
      <c r="D774" t="s">
        <v>147</v>
      </c>
      <c r="E774" s="60">
        <f t="shared" si="56"/>
        <v>0.98499999999999999</v>
      </c>
      <c r="F774" t="str">
        <f t="shared" si="57"/>
        <v>A</v>
      </c>
    </row>
    <row r="775" spans="1:6">
      <c r="A775" t="s">
        <v>3261</v>
      </c>
      <c r="B775" t="s">
        <v>5386</v>
      </c>
      <c r="C775">
        <v>87</v>
      </c>
      <c r="D775" t="s">
        <v>147</v>
      </c>
      <c r="E775" s="60">
        <f t="shared" si="56"/>
        <v>0.68899999999999995</v>
      </c>
      <c r="F775" t="str">
        <f t="shared" si="57"/>
        <v>B</v>
      </c>
    </row>
    <row r="776" spans="1:6">
      <c r="A776" t="s">
        <v>3264</v>
      </c>
      <c r="B776" t="s">
        <v>5387</v>
      </c>
      <c r="C776">
        <v>71</v>
      </c>
      <c r="D776" t="s">
        <v>147</v>
      </c>
      <c r="E776" s="60">
        <f t="shared" si="56"/>
        <v>0.218</v>
      </c>
      <c r="F776" t="str">
        <f t="shared" si="57"/>
        <v>C</v>
      </c>
    </row>
    <row r="777" spans="1:6">
      <c r="A777" t="s">
        <v>3267</v>
      </c>
      <c r="B777" t="s">
        <v>5388</v>
      </c>
      <c r="C777">
        <v>90.7</v>
      </c>
      <c r="D777" t="s">
        <v>147</v>
      </c>
      <c r="E777" s="60">
        <f t="shared" si="56"/>
        <v>0.78500000000000003</v>
      </c>
      <c r="F777" t="str">
        <f t="shared" si="57"/>
        <v>A</v>
      </c>
    </row>
    <row r="778" spans="1:6">
      <c r="A778" t="s">
        <v>3270</v>
      </c>
      <c r="B778" t="s">
        <v>5389</v>
      </c>
      <c r="C778">
        <v>78.2</v>
      </c>
      <c r="D778" t="s">
        <v>147</v>
      </c>
      <c r="E778" s="60">
        <f t="shared" si="56"/>
        <v>0.41099999999999998</v>
      </c>
      <c r="F778" t="str">
        <f t="shared" si="57"/>
        <v>C</v>
      </c>
    </row>
    <row r="779" spans="1:6">
      <c r="A779" t="s">
        <v>3273</v>
      </c>
      <c r="B779" t="s">
        <v>5390</v>
      </c>
      <c r="C779">
        <v>98</v>
      </c>
      <c r="D779" t="s">
        <v>147</v>
      </c>
      <c r="E779" s="60">
        <f t="shared" si="56"/>
        <v>0.92900000000000005</v>
      </c>
      <c r="F779" t="str">
        <f t="shared" si="57"/>
        <v>A</v>
      </c>
    </row>
    <row r="780" spans="1:6">
      <c r="A780" t="s">
        <v>3276</v>
      </c>
      <c r="B780" t="s">
        <v>5391</v>
      </c>
      <c r="C780">
        <v>94.3</v>
      </c>
      <c r="D780" t="s">
        <v>147</v>
      </c>
      <c r="E780" s="60">
        <f t="shared" si="56"/>
        <v>0.86</v>
      </c>
      <c r="F780" t="str">
        <f t="shared" si="57"/>
        <v>A</v>
      </c>
    </row>
    <row r="781" spans="1:6">
      <c r="A781" t="s">
        <v>3279</v>
      </c>
      <c r="B781" t="s">
        <v>5392</v>
      </c>
      <c r="C781">
        <v>98.2</v>
      </c>
      <c r="D781" t="s">
        <v>147</v>
      </c>
      <c r="E781" s="60">
        <f t="shared" si="56"/>
        <v>0.93400000000000005</v>
      </c>
      <c r="F781" t="str">
        <f t="shared" si="57"/>
        <v>A</v>
      </c>
    </row>
    <row r="782" spans="1:6">
      <c r="A782" t="s">
        <v>3282</v>
      </c>
      <c r="B782" t="s">
        <v>5393</v>
      </c>
      <c r="C782">
        <v>96.4</v>
      </c>
      <c r="D782" t="s">
        <v>147</v>
      </c>
      <c r="E782" s="60">
        <f t="shared" si="56"/>
        <v>0.89800000000000002</v>
      </c>
      <c r="F782" t="str">
        <f t="shared" si="57"/>
        <v>A</v>
      </c>
    </row>
    <row r="783" spans="1:6">
      <c r="A783" t="s">
        <v>3285</v>
      </c>
      <c r="B783" t="s">
        <v>3286</v>
      </c>
      <c r="C783">
        <v>95.7</v>
      </c>
      <c r="D783" t="s">
        <v>147</v>
      </c>
      <c r="E783" s="60">
        <f t="shared" si="56"/>
        <v>0.88400000000000001</v>
      </c>
      <c r="F783" t="str">
        <f t="shared" si="57"/>
        <v>A</v>
      </c>
    </row>
    <row r="784" spans="1:6">
      <c r="A784" t="s">
        <v>3318</v>
      </c>
      <c r="B784" t="s">
        <v>5394</v>
      </c>
      <c r="C784">
        <v>64</v>
      </c>
      <c r="D784" t="s">
        <v>138</v>
      </c>
      <c r="E784" s="60">
        <f t="shared" si="56"/>
        <v>8.8999999999999996E-2</v>
      </c>
      <c r="F784" t="str">
        <f t="shared" si="57"/>
        <v>D</v>
      </c>
    </row>
    <row r="785" spans="1:6">
      <c r="A785" t="s">
        <v>3327</v>
      </c>
      <c r="B785" t="s">
        <v>5395</v>
      </c>
      <c r="C785">
        <v>95.7</v>
      </c>
      <c r="D785" t="s">
        <v>147</v>
      </c>
      <c r="E785" s="60">
        <f t="shared" si="56"/>
        <v>0.88400000000000001</v>
      </c>
      <c r="F785" t="str">
        <f t="shared" si="57"/>
        <v>A</v>
      </c>
    </row>
    <row r="786" spans="1:6">
      <c r="A786" t="s">
        <v>3330</v>
      </c>
      <c r="B786" t="s">
        <v>5396</v>
      </c>
      <c r="C786">
        <v>72.7</v>
      </c>
      <c r="D786" t="s">
        <v>147</v>
      </c>
      <c r="E786" s="60">
        <f t="shared" si="56"/>
        <v>0.25800000000000001</v>
      </c>
      <c r="F786" t="str">
        <f t="shared" si="57"/>
        <v>C</v>
      </c>
    </row>
    <row r="787" spans="1:6">
      <c r="A787" t="s">
        <v>3334</v>
      </c>
      <c r="B787" t="s">
        <v>5397</v>
      </c>
      <c r="C787">
        <v>93.4</v>
      </c>
      <c r="D787" t="s">
        <v>147</v>
      </c>
      <c r="E787" s="60">
        <f t="shared" si="56"/>
        <v>0.84199999999999997</v>
      </c>
      <c r="F787" t="str">
        <f t="shared" si="57"/>
        <v>A</v>
      </c>
    </row>
    <row r="788" spans="1:6">
      <c r="A788" t="s">
        <v>3337</v>
      </c>
      <c r="B788" t="s">
        <v>5398</v>
      </c>
      <c r="C788">
        <v>75.400000000000006</v>
      </c>
      <c r="D788" t="s">
        <v>147</v>
      </c>
      <c r="E788" s="60">
        <f t="shared" si="56"/>
        <v>0.33100000000000002</v>
      </c>
      <c r="F788" t="str">
        <f t="shared" si="57"/>
        <v>C</v>
      </c>
    </row>
    <row r="789" spans="1:6">
      <c r="A789" t="s">
        <v>3340</v>
      </c>
      <c r="B789" t="s">
        <v>5399</v>
      </c>
      <c r="C789">
        <v>99.9</v>
      </c>
      <c r="D789" t="s">
        <v>147</v>
      </c>
      <c r="E789" s="60">
        <f t="shared" si="56"/>
        <v>0.95399999999999996</v>
      </c>
      <c r="F789" t="str">
        <f t="shared" si="57"/>
        <v>A</v>
      </c>
    </row>
    <row r="790" spans="1:6">
      <c r="A790" t="s">
        <v>3343</v>
      </c>
      <c r="B790" t="s">
        <v>5400</v>
      </c>
      <c r="C790">
        <v>78.599999999999994</v>
      </c>
      <c r="D790" t="s">
        <v>147</v>
      </c>
      <c r="E790" s="60">
        <f t="shared" si="56"/>
        <v>0.42199999999999999</v>
      </c>
      <c r="F790" t="str">
        <f t="shared" si="57"/>
        <v>C</v>
      </c>
    </row>
    <row r="791" spans="1:6">
      <c r="A791" t="s">
        <v>3346</v>
      </c>
      <c r="B791" t="s">
        <v>5401</v>
      </c>
      <c r="C791">
        <v>78.3</v>
      </c>
      <c r="D791" t="s">
        <v>147</v>
      </c>
      <c r="E791" s="60">
        <f t="shared" si="56"/>
        <v>0.41399999999999998</v>
      </c>
      <c r="F791" t="str">
        <f t="shared" si="57"/>
        <v>C</v>
      </c>
    </row>
    <row r="792" spans="1:6">
      <c r="A792" t="s">
        <v>3349</v>
      </c>
      <c r="B792" t="s">
        <v>5402</v>
      </c>
      <c r="C792">
        <v>98.3</v>
      </c>
      <c r="D792" t="s">
        <v>147</v>
      </c>
      <c r="E792" s="60">
        <f t="shared" si="56"/>
        <v>0.93700000000000006</v>
      </c>
      <c r="F792" t="str">
        <f t="shared" si="57"/>
        <v>A</v>
      </c>
    </row>
    <row r="793" spans="1:6">
      <c r="A793" t="s">
        <v>3352</v>
      </c>
      <c r="B793" t="s">
        <v>5403</v>
      </c>
      <c r="C793">
        <v>82.6</v>
      </c>
      <c r="D793" t="s">
        <v>147</v>
      </c>
      <c r="E793" s="60">
        <f t="shared" si="56"/>
        <v>0.54800000000000004</v>
      </c>
      <c r="F793" t="str">
        <f t="shared" si="57"/>
        <v>B</v>
      </c>
    </row>
    <row r="794" spans="1:6">
      <c r="A794" t="s">
        <v>3355</v>
      </c>
      <c r="B794" t="s">
        <v>5404</v>
      </c>
      <c r="C794">
        <v>77</v>
      </c>
      <c r="D794" t="s">
        <v>147</v>
      </c>
      <c r="E794" s="60">
        <f t="shared" si="56"/>
        <v>0.372</v>
      </c>
      <c r="F794" t="str">
        <f t="shared" si="57"/>
        <v>C</v>
      </c>
    </row>
    <row r="795" spans="1:6">
      <c r="A795" t="s">
        <v>3358</v>
      </c>
      <c r="B795" t="s">
        <v>5405</v>
      </c>
      <c r="C795">
        <v>79.7</v>
      </c>
      <c r="D795" t="s">
        <v>147</v>
      </c>
      <c r="E795" s="60">
        <f t="shared" si="56"/>
        <v>0.45500000000000002</v>
      </c>
      <c r="F795" t="str">
        <f t="shared" si="57"/>
        <v>B</v>
      </c>
    </row>
    <row r="796" spans="1:6">
      <c r="A796" t="s">
        <v>3361</v>
      </c>
      <c r="B796" t="s">
        <v>5406</v>
      </c>
      <c r="C796">
        <v>98.4</v>
      </c>
      <c r="D796" t="s">
        <v>147</v>
      </c>
      <c r="E796" s="60">
        <f t="shared" si="56"/>
        <v>0.94</v>
      </c>
      <c r="F796" t="str">
        <f t="shared" si="57"/>
        <v>A</v>
      </c>
    </row>
    <row r="797" spans="1:6">
      <c r="A797" t="s">
        <v>3364</v>
      </c>
      <c r="B797" t="s">
        <v>5407</v>
      </c>
      <c r="C797">
        <v>77.599999999999994</v>
      </c>
      <c r="D797" t="s">
        <v>147</v>
      </c>
      <c r="E797" s="60">
        <f t="shared" si="56"/>
        <v>0.39600000000000002</v>
      </c>
      <c r="F797" t="str">
        <f t="shared" si="57"/>
        <v>C</v>
      </c>
    </row>
    <row r="798" spans="1:6">
      <c r="A798" t="s">
        <v>3367</v>
      </c>
      <c r="B798" t="s">
        <v>5408</v>
      </c>
      <c r="C798">
        <v>91.1</v>
      </c>
      <c r="D798" t="s">
        <v>147</v>
      </c>
      <c r="E798" s="60">
        <f t="shared" si="56"/>
        <v>0.79600000000000004</v>
      </c>
      <c r="F798" t="str">
        <f t="shared" si="57"/>
        <v>A</v>
      </c>
    </row>
    <row r="799" spans="1:6">
      <c r="A799" t="s">
        <v>3370</v>
      </c>
      <c r="B799" t="s">
        <v>5409</v>
      </c>
      <c r="C799">
        <v>90.7</v>
      </c>
      <c r="D799" t="s">
        <v>147</v>
      </c>
      <c r="E799" s="60">
        <f t="shared" si="56"/>
        <v>0.78500000000000003</v>
      </c>
      <c r="F799" t="str">
        <f t="shared" si="57"/>
        <v>A</v>
      </c>
    </row>
    <row r="800" spans="1:6">
      <c r="A800" t="s">
        <v>3373</v>
      </c>
      <c r="B800" t="s">
        <v>5410</v>
      </c>
      <c r="C800">
        <v>81</v>
      </c>
      <c r="D800" t="s">
        <v>147</v>
      </c>
      <c r="E800" s="60">
        <f t="shared" si="56"/>
        <v>0.501</v>
      </c>
      <c r="F800" t="str">
        <f t="shared" si="57"/>
        <v>B</v>
      </c>
    </row>
    <row r="801" spans="1:6">
      <c r="A801" t="s">
        <v>3376</v>
      </c>
      <c r="B801" t="s">
        <v>5411</v>
      </c>
      <c r="C801">
        <v>80.8</v>
      </c>
      <c r="D801" t="s">
        <v>147</v>
      </c>
      <c r="E801" s="60">
        <f t="shared" si="56"/>
        <v>0.49099999999999999</v>
      </c>
      <c r="F801" t="str">
        <f t="shared" si="57"/>
        <v>B</v>
      </c>
    </row>
    <row r="802" spans="1:6">
      <c r="A802" t="s">
        <v>3379</v>
      </c>
      <c r="B802" t="s">
        <v>5412</v>
      </c>
      <c r="C802">
        <v>90.9</v>
      </c>
      <c r="D802" t="s">
        <v>147</v>
      </c>
      <c r="E802" s="60">
        <f t="shared" si="56"/>
        <v>0.79</v>
      </c>
      <c r="F802" t="str">
        <f t="shared" si="57"/>
        <v>A</v>
      </c>
    </row>
    <row r="803" spans="1:6">
      <c r="A803" t="s">
        <v>3382</v>
      </c>
      <c r="B803" t="s">
        <v>5413</v>
      </c>
      <c r="C803">
        <v>86.4</v>
      </c>
      <c r="D803" t="s">
        <v>147</v>
      </c>
      <c r="E803" s="60">
        <f t="shared" si="56"/>
        <v>0.67500000000000004</v>
      </c>
      <c r="F803" t="str">
        <f t="shared" si="57"/>
        <v>B</v>
      </c>
    </row>
    <row r="804" spans="1:6">
      <c r="A804" t="s">
        <v>3385</v>
      </c>
      <c r="B804" t="s">
        <v>5414</v>
      </c>
      <c r="C804">
        <v>80.5</v>
      </c>
      <c r="D804" t="s">
        <v>147</v>
      </c>
      <c r="E804" s="60">
        <f t="shared" si="56"/>
        <v>0.48599999999999999</v>
      </c>
      <c r="F804" t="str">
        <f t="shared" si="57"/>
        <v>B</v>
      </c>
    </row>
    <row r="805" spans="1:6">
      <c r="A805" t="s">
        <v>3388</v>
      </c>
      <c r="B805" t="s">
        <v>5415</v>
      </c>
      <c r="C805">
        <v>70.8</v>
      </c>
      <c r="D805" t="s">
        <v>147</v>
      </c>
      <c r="E805" s="60">
        <f t="shared" si="56"/>
        <v>0.21299999999999999</v>
      </c>
      <c r="F805" t="str">
        <f t="shared" si="57"/>
        <v>C</v>
      </c>
    </row>
    <row r="806" spans="1:6">
      <c r="A806" t="s">
        <v>3391</v>
      </c>
      <c r="B806" t="s">
        <v>5416</v>
      </c>
      <c r="C806">
        <v>93</v>
      </c>
      <c r="D806" t="s">
        <v>147</v>
      </c>
      <c r="E806" s="60">
        <f t="shared" si="56"/>
        <v>0.83499999999999996</v>
      </c>
      <c r="F806" t="str">
        <f t="shared" si="57"/>
        <v>A</v>
      </c>
    </row>
    <row r="807" spans="1:6">
      <c r="A807" t="s">
        <v>3394</v>
      </c>
      <c r="B807" t="s">
        <v>5417</v>
      </c>
      <c r="C807">
        <v>97.5</v>
      </c>
      <c r="D807" t="s">
        <v>147</v>
      </c>
      <c r="E807" s="60">
        <f t="shared" si="56"/>
        <v>0.91600000000000004</v>
      </c>
      <c r="F807" t="str">
        <f t="shared" si="57"/>
        <v>A</v>
      </c>
    </row>
    <row r="808" spans="1:6">
      <c r="A808" t="s">
        <v>3397</v>
      </c>
      <c r="B808" t="s">
        <v>5418</v>
      </c>
      <c r="C808">
        <v>98.3</v>
      </c>
      <c r="D808" t="s">
        <v>147</v>
      </c>
      <c r="E808" s="60">
        <f t="shared" si="56"/>
        <v>0.93700000000000006</v>
      </c>
      <c r="F808" t="str">
        <f t="shared" si="57"/>
        <v>A</v>
      </c>
    </row>
    <row r="809" spans="1:6">
      <c r="A809" t="s">
        <v>3400</v>
      </c>
      <c r="B809" t="s">
        <v>5419</v>
      </c>
      <c r="C809">
        <v>81.8</v>
      </c>
      <c r="D809" t="s">
        <v>147</v>
      </c>
      <c r="E809" s="60">
        <f t="shared" si="56"/>
        <v>0.52800000000000002</v>
      </c>
      <c r="F809" t="str">
        <f t="shared" si="57"/>
        <v>B</v>
      </c>
    </row>
    <row r="810" spans="1:6">
      <c r="A810" t="s">
        <v>3403</v>
      </c>
      <c r="B810" t="s">
        <v>5420</v>
      </c>
      <c r="C810">
        <v>71.099999999999994</v>
      </c>
      <c r="D810" t="s">
        <v>147</v>
      </c>
      <c r="E810" s="60">
        <f t="shared" si="56"/>
        <v>0.221</v>
      </c>
      <c r="F810" t="str">
        <f t="shared" si="57"/>
        <v>C</v>
      </c>
    </row>
    <row r="811" spans="1:6">
      <c r="A811" t="s">
        <v>3406</v>
      </c>
      <c r="B811" t="s">
        <v>5421</v>
      </c>
      <c r="C811">
        <v>98.2</v>
      </c>
      <c r="D811" t="s">
        <v>147</v>
      </c>
      <c r="E811" s="60">
        <f t="shared" si="56"/>
        <v>0.93400000000000005</v>
      </c>
      <c r="F811" t="str">
        <f t="shared" si="57"/>
        <v>A</v>
      </c>
    </row>
    <row r="812" spans="1:6">
      <c r="A812" t="s">
        <v>3409</v>
      </c>
      <c r="B812" t="s">
        <v>3410</v>
      </c>
      <c r="C812">
        <v>93.5</v>
      </c>
      <c r="D812" t="s">
        <v>147</v>
      </c>
      <c r="E812" s="60">
        <f t="shared" si="56"/>
        <v>0.84499999999999997</v>
      </c>
      <c r="F812" t="str">
        <f t="shared" si="57"/>
        <v>A</v>
      </c>
    </row>
    <row r="813" spans="1:6">
      <c r="A813" t="s">
        <v>3412</v>
      </c>
      <c r="B813" t="s">
        <v>5422</v>
      </c>
      <c r="C813">
        <v>81.099999999999994</v>
      </c>
      <c r="D813" t="s">
        <v>147</v>
      </c>
      <c r="E813" s="60">
        <f t="shared" si="56"/>
        <v>0.50700000000000001</v>
      </c>
      <c r="F813" t="str">
        <f t="shared" si="57"/>
        <v>B</v>
      </c>
    </row>
    <row r="814" spans="1:6">
      <c r="A814" t="s">
        <v>3415</v>
      </c>
      <c r="B814" t="s">
        <v>5423</v>
      </c>
      <c r="C814">
        <v>85.9</v>
      </c>
      <c r="D814" t="s">
        <v>147</v>
      </c>
      <c r="E814" s="60">
        <f t="shared" si="56"/>
        <v>0.66100000000000003</v>
      </c>
      <c r="F814" t="str">
        <f t="shared" si="57"/>
        <v>B</v>
      </c>
    </row>
    <row r="815" spans="1:6">
      <c r="A815" t="s">
        <v>3421</v>
      </c>
      <c r="B815" t="s">
        <v>5424</v>
      </c>
      <c r="C815">
        <v>71.7</v>
      </c>
      <c r="D815" t="s">
        <v>147</v>
      </c>
      <c r="E815" s="60">
        <f t="shared" si="56"/>
        <v>0.23100000000000001</v>
      </c>
      <c r="F815" t="str">
        <f t="shared" si="57"/>
        <v>C</v>
      </c>
    </row>
    <row r="816" spans="1:6">
      <c r="A816" t="s">
        <v>3424</v>
      </c>
      <c r="B816" t="s">
        <v>5425</v>
      </c>
      <c r="C816">
        <v>82.8</v>
      </c>
      <c r="D816" t="s">
        <v>147</v>
      </c>
      <c r="E816" s="60">
        <f t="shared" si="56"/>
        <v>0.55000000000000004</v>
      </c>
      <c r="F816" t="str">
        <f t="shared" si="57"/>
        <v>B</v>
      </c>
    </row>
    <row r="817" spans="1:6">
      <c r="A817" t="s">
        <v>3427</v>
      </c>
      <c r="B817" t="s">
        <v>5426</v>
      </c>
      <c r="C817">
        <v>83.6</v>
      </c>
      <c r="D817" t="s">
        <v>147</v>
      </c>
      <c r="E817" s="60">
        <f t="shared" si="56"/>
        <v>0.57899999999999996</v>
      </c>
      <c r="F817" t="str">
        <f t="shared" si="57"/>
        <v>B</v>
      </c>
    </row>
    <row r="818" spans="1:6">
      <c r="A818" t="s">
        <v>3436</v>
      </c>
      <c r="B818" t="s">
        <v>5427</v>
      </c>
      <c r="C818">
        <v>98.2</v>
      </c>
      <c r="D818" t="s">
        <v>147</v>
      </c>
      <c r="E818" s="60">
        <f t="shared" ref="E818:E877" si="58">PERCENTRANK($C$3:$C$1060,C818)</f>
        <v>0.93400000000000005</v>
      </c>
      <c r="F818" t="str">
        <f t="shared" ref="F818:F877" si="59">(IF(E818&gt;0.75,"A",(IF(E818&gt;0.45,"B",(IF(E818&gt;0.15,"C",(IF(E818&gt;0.05,"D","F"))))))))</f>
        <v>A</v>
      </c>
    </row>
    <row r="819" spans="1:6">
      <c r="A819" t="s">
        <v>3445</v>
      </c>
      <c r="B819" t="s">
        <v>5428</v>
      </c>
      <c r="C819">
        <v>94.7</v>
      </c>
      <c r="D819" t="s">
        <v>147</v>
      </c>
      <c r="E819" s="60">
        <f t="shared" si="58"/>
        <v>0.86299999999999999</v>
      </c>
      <c r="F819" t="str">
        <f t="shared" si="59"/>
        <v>A</v>
      </c>
    </row>
    <row r="820" spans="1:6">
      <c r="A820" t="s">
        <v>3449</v>
      </c>
      <c r="B820" t="s">
        <v>5429</v>
      </c>
      <c r="C820">
        <v>69.3</v>
      </c>
      <c r="D820" t="s">
        <v>147</v>
      </c>
      <c r="E820" s="60">
        <f t="shared" si="58"/>
        <v>0.18099999999999999</v>
      </c>
      <c r="F820" t="str">
        <f t="shared" si="59"/>
        <v>C</v>
      </c>
    </row>
    <row r="821" spans="1:6">
      <c r="A821" t="s">
        <v>3452</v>
      </c>
      <c r="B821" t="s">
        <v>5430</v>
      </c>
      <c r="C821">
        <v>78.3</v>
      </c>
      <c r="D821" t="s">
        <v>147</v>
      </c>
      <c r="E821" s="60">
        <f t="shared" si="58"/>
        <v>0.41399999999999998</v>
      </c>
      <c r="F821" t="str">
        <f t="shared" si="59"/>
        <v>C</v>
      </c>
    </row>
    <row r="822" spans="1:6">
      <c r="A822" t="s">
        <v>3455</v>
      </c>
      <c r="B822" t="s">
        <v>5431</v>
      </c>
      <c r="C822">
        <v>96</v>
      </c>
      <c r="D822" t="s">
        <v>147</v>
      </c>
      <c r="E822" s="60">
        <f t="shared" si="58"/>
        <v>0.89</v>
      </c>
      <c r="F822" t="str">
        <f t="shared" si="59"/>
        <v>A</v>
      </c>
    </row>
    <row r="823" spans="1:6">
      <c r="A823" t="s">
        <v>3458</v>
      </c>
      <c r="B823" t="s">
        <v>5432</v>
      </c>
      <c r="C823">
        <v>95.4</v>
      </c>
      <c r="D823" t="s">
        <v>147</v>
      </c>
      <c r="E823" s="60">
        <f t="shared" si="58"/>
        <v>0.88</v>
      </c>
      <c r="F823" t="str">
        <f t="shared" si="59"/>
        <v>A</v>
      </c>
    </row>
    <row r="824" spans="1:6">
      <c r="A824" t="s">
        <v>3461</v>
      </c>
      <c r="B824" t="s">
        <v>5433</v>
      </c>
      <c r="C824">
        <v>88</v>
      </c>
      <c r="D824" t="s">
        <v>147</v>
      </c>
      <c r="E824" s="60">
        <f t="shared" si="58"/>
        <v>0.71899999999999997</v>
      </c>
      <c r="F824" t="str">
        <f t="shared" si="59"/>
        <v>B</v>
      </c>
    </row>
    <row r="825" spans="1:6">
      <c r="A825" t="s">
        <v>3464</v>
      </c>
      <c r="B825" t="s">
        <v>5434</v>
      </c>
      <c r="C825">
        <v>86.6</v>
      </c>
      <c r="D825" t="s">
        <v>147</v>
      </c>
      <c r="E825" s="60">
        <f t="shared" si="58"/>
        <v>0.68200000000000005</v>
      </c>
      <c r="F825" t="str">
        <f t="shared" si="59"/>
        <v>B</v>
      </c>
    </row>
    <row r="826" spans="1:6">
      <c r="A826" t="s">
        <v>3467</v>
      </c>
      <c r="B826" t="s">
        <v>5435</v>
      </c>
      <c r="C826">
        <v>83.6</v>
      </c>
      <c r="D826" t="s">
        <v>147</v>
      </c>
      <c r="E826" s="60">
        <f t="shared" si="58"/>
        <v>0.57899999999999996</v>
      </c>
      <c r="F826" t="str">
        <f t="shared" si="59"/>
        <v>B</v>
      </c>
    </row>
    <row r="827" spans="1:6">
      <c r="A827" t="s">
        <v>3470</v>
      </c>
      <c r="B827" t="s">
        <v>5436</v>
      </c>
      <c r="C827">
        <v>63.1</v>
      </c>
      <c r="D827" t="s">
        <v>138</v>
      </c>
      <c r="E827" s="60">
        <f t="shared" si="58"/>
        <v>0.08</v>
      </c>
      <c r="F827" t="str">
        <f t="shared" si="59"/>
        <v>D</v>
      </c>
    </row>
    <row r="828" spans="1:6">
      <c r="A828" t="s">
        <v>3473</v>
      </c>
      <c r="B828" t="s">
        <v>5437</v>
      </c>
      <c r="C828">
        <v>90</v>
      </c>
      <c r="D828" t="s">
        <v>147</v>
      </c>
      <c r="E828" s="60">
        <f t="shared" si="58"/>
        <v>0.76400000000000001</v>
      </c>
      <c r="F828" t="str">
        <f t="shared" si="59"/>
        <v>A</v>
      </c>
    </row>
    <row r="829" spans="1:6">
      <c r="A829" t="s">
        <v>3476</v>
      </c>
      <c r="B829" t="s">
        <v>5438</v>
      </c>
      <c r="C829">
        <v>95.2</v>
      </c>
      <c r="D829" t="s">
        <v>147</v>
      </c>
      <c r="E829" s="60">
        <f t="shared" si="58"/>
        <v>0.878</v>
      </c>
      <c r="F829" t="str">
        <f t="shared" si="59"/>
        <v>A</v>
      </c>
    </row>
    <row r="830" spans="1:6">
      <c r="A830" t="s">
        <v>3479</v>
      </c>
      <c r="B830" t="s">
        <v>5439</v>
      </c>
      <c r="C830">
        <v>83.8</v>
      </c>
      <c r="D830" t="s">
        <v>147</v>
      </c>
      <c r="E830" s="60">
        <f t="shared" si="58"/>
        <v>0.58499999999999996</v>
      </c>
      <c r="F830" t="str">
        <f t="shared" si="59"/>
        <v>B</v>
      </c>
    </row>
    <row r="831" spans="1:6">
      <c r="A831" t="s">
        <v>3482</v>
      </c>
      <c r="B831" t="s">
        <v>3483</v>
      </c>
      <c r="C831">
        <v>89.3</v>
      </c>
      <c r="D831" t="s">
        <v>147</v>
      </c>
      <c r="E831" s="60">
        <f t="shared" si="58"/>
        <v>0.745</v>
      </c>
      <c r="F831" t="str">
        <f t="shared" si="59"/>
        <v>B</v>
      </c>
    </row>
    <row r="832" spans="1:6">
      <c r="A832" t="s">
        <v>3485</v>
      </c>
      <c r="B832" t="s">
        <v>5440</v>
      </c>
      <c r="C832">
        <v>84.7</v>
      </c>
      <c r="D832" t="s">
        <v>147</v>
      </c>
      <c r="E832" s="60">
        <f t="shared" si="58"/>
        <v>0.61099999999999999</v>
      </c>
      <c r="F832" t="str">
        <f t="shared" si="59"/>
        <v>B</v>
      </c>
    </row>
    <row r="833" spans="1:6">
      <c r="A833" t="s">
        <v>3488</v>
      </c>
      <c r="B833" t="s">
        <v>5441</v>
      </c>
      <c r="C833">
        <v>83.4</v>
      </c>
      <c r="D833" t="s">
        <v>147</v>
      </c>
      <c r="E833" s="60">
        <f t="shared" si="58"/>
        <v>0.57199999999999995</v>
      </c>
      <c r="F833" t="str">
        <f t="shared" si="59"/>
        <v>B</v>
      </c>
    </row>
    <row r="834" spans="1:6">
      <c r="A834" t="s">
        <v>3491</v>
      </c>
      <c r="B834" t="s">
        <v>5442</v>
      </c>
      <c r="C834">
        <v>79.099999999999994</v>
      </c>
      <c r="D834" t="s">
        <v>147</v>
      </c>
      <c r="E834" s="60">
        <f t="shared" si="58"/>
        <v>0.438</v>
      </c>
      <c r="F834" t="str">
        <f t="shared" si="59"/>
        <v>C</v>
      </c>
    </row>
    <row r="835" spans="1:6">
      <c r="A835" t="s">
        <v>3494</v>
      </c>
      <c r="B835" t="s">
        <v>5443</v>
      </c>
      <c r="C835">
        <v>83.8</v>
      </c>
      <c r="D835" t="s">
        <v>147</v>
      </c>
      <c r="E835" s="60">
        <f t="shared" si="58"/>
        <v>0.58499999999999996</v>
      </c>
      <c r="F835" t="str">
        <f t="shared" si="59"/>
        <v>B</v>
      </c>
    </row>
    <row r="836" spans="1:6">
      <c r="A836" t="s">
        <v>3497</v>
      </c>
      <c r="B836" t="s">
        <v>5444</v>
      </c>
      <c r="C836">
        <v>80.3</v>
      </c>
      <c r="D836" t="s">
        <v>147</v>
      </c>
      <c r="E836" s="60">
        <f t="shared" si="58"/>
        <v>0.47899999999999998</v>
      </c>
      <c r="F836" t="str">
        <f t="shared" si="59"/>
        <v>B</v>
      </c>
    </row>
    <row r="837" spans="1:6">
      <c r="A837" t="s">
        <v>3500</v>
      </c>
      <c r="B837" t="s">
        <v>5445</v>
      </c>
      <c r="C837">
        <v>74.900000000000006</v>
      </c>
      <c r="D837" t="s">
        <v>147</v>
      </c>
      <c r="E837" s="60">
        <f t="shared" si="58"/>
        <v>0.318</v>
      </c>
      <c r="F837" t="str">
        <f t="shared" si="59"/>
        <v>C</v>
      </c>
    </row>
    <row r="838" spans="1:6">
      <c r="A838" t="s">
        <v>3503</v>
      </c>
      <c r="B838" t="s">
        <v>5446</v>
      </c>
      <c r="C838">
        <v>81.900000000000006</v>
      </c>
      <c r="D838" t="s">
        <v>147</v>
      </c>
      <c r="E838" s="60">
        <f t="shared" si="58"/>
        <v>0.53100000000000003</v>
      </c>
      <c r="F838" t="str">
        <f t="shared" si="59"/>
        <v>B</v>
      </c>
    </row>
    <row r="839" spans="1:6">
      <c r="A839" t="s">
        <v>3506</v>
      </c>
      <c r="B839" t="s">
        <v>5447</v>
      </c>
      <c r="C839">
        <v>81</v>
      </c>
      <c r="D839" t="s">
        <v>147</v>
      </c>
      <c r="E839" s="60">
        <f t="shared" si="58"/>
        <v>0.501</v>
      </c>
      <c r="F839" t="str">
        <f t="shared" si="59"/>
        <v>B</v>
      </c>
    </row>
    <row r="840" spans="1:6">
      <c r="A840" t="s">
        <v>3509</v>
      </c>
      <c r="B840" t="s">
        <v>5448</v>
      </c>
      <c r="C840">
        <v>80.599999999999994</v>
      </c>
      <c r="D840" t="s">
        <v>147</v>
      </c>
      <c r="E840" s="60">
        <f t="shared" si="58"/>
        <v>0.48899999999999999</v>
      </c>
      <c r="F840" t="str">
        <f t="shared" si="59"/>
        <v>B</v>
      </c>
    </row>
    <row r="841" spans="1:6">
      <c r="A841" t="s">
        <v>3512</v>
      </c>
      <c r="B841" t="s">
        <v>5449</v>
      </c>
      <c r="C841">
        <v>79.900000000000006</v>
      </c>
      <c r="D841" t="s">
        <v>147</v>
      </c>
      <c r="E841" s="60">
        <f t="shared" si="58"/>
        <v>0.46300000000000002</v>
      </c>
      <c r="F841" t="str">
        <f t="shared" si="59"/>
        <v>B</v>
      </c>
    </row>
    <row r="842" spans="1:6">
      <c r="A842" t="s">
        <v>3515</v>
      </c>
      <c r="B842" t="s">
        <v>5450</v>
      </c>
      <c r="C842">
        <v>82.8</v>
      </c>
      <c r="D842" t="s">
        <v>147</v>
      </c>
      <c r="E842" s="60">
        <f t="shared" si="58"/>
        <v>0.55000000000000004</v>
      </c>
      <c r="F842" t="str">
        <f t="shared" si="59"/>
        <v>B</v>
      </c>
    </row>
    <row r="843" spans="1:6">
      <c r="A843" t="s">
        <v>3518</v>
      </c>
      <c r="B843" t="s">
        <v>5451</v>
      </c>
      <c r="C843">
        <v>84.1</v>
      </c>
      <c r="D843" t="s">
        <v>147</v>
      </c>
      <c r="E843" s="60">
        <f t="shared" si="58"/>
        <v>0.59799999999999998</v>
      </c>
      <c r="F843" t="str">
        <f t="shared" si="59"/>
        <v>B</v>
      </c>
    </row>
    <row r="844" spans="1:6">
      <c r="A844" t="s">
        <v>3521</v>
      </c>
      <c r="B844" t="s">
        <v>3522</v>
      </c>
      <c r="C844">
        <v>86.6</v>
      </c>
      <c r="D844" t="s">
        <v>147</v>
      </c>
      <c r="E844" s="60">
        <f t="shared" si="58"/>
        <v>0.68200000000000005</v>
      </c>
      <c r="F844" t="str">
        <f t="shared" si="59"/>
        <v>B</v>
      </c>
    </row>
    <row r="845" spans="1:6">
      <c r="A845" t="s">
        <v>3539</v>
      </c>
      <c r="B845" t="s">
        <v>5452</v>
      </c>
      <c r="C845">
        <v>77.2</v>
      </c>
      <c r="D845" t="s">
        <v>147</v>
      </c>
      <c r="E845" s="60">
        <f t="shared" si="58"/>
        <v>0.38400000000000001</v>
      </c>
      <c r="F845" t="str">
        <f t="shared" si="59"/>
        <v>C</v>
      </c>
    </row>
    <row r="846" spans="1:6">
      <c r="A846" t="s">
        <v>3543</v>
      </c>
      <c r="B846" t="s">
        <v>3544</v>
      </c>
      <c r="C846">
        <v>70</v>
      </c>
      <c r="D846" t="s">
        <v>147</v>
      </c>
      <c r="E846" s="60">
        <f t="shared" si="58"/>
        <v>0.192</v>
      </c>
      <c r="F846" t="str">
        <f t="shared" si="59"/>
        <v>C</v>
      </c>
    </row>
    <row r="847" spans="1:6">
      <c r="A847" t="s">
        <v>3546</v>
      </c>
      <c r="B847" t="s">
        <v>5453</v>
      </c>
      <c r="C847">
        <v>92.3</v>
      </c>
      <c r="D847" t="s">
        <v>147</v>
      </c>
      <c r="E847" s="60">
        <f t="shared" si="58"/>
        <v>0.82399999999999995</v>
      </c>
      <c r="F847" t="str">
        <f t="shared" si="59"/>
        <v>A</v>
      </c>
    </row>
    <row r="848" spans="1:6">
      <c r="A848" t="s">
        <v>3549</v>
      </c>
      <c r="B848" t="s">
        <v>5454</v>
      </c>
      <c r="C848">
        <v>66.7</v>
      </c>
      <c r="D848" t="s">
        <v>138</v>
      </c>
      <c r="E848" s="60">
        <f t="shared" si="58"/>
        <v>0.129</v>
      </c>
      <c r="F848" t="str">
        <f t="shared" si="59"/>
        <v>D</v>
      </c>
    </row>
    <row r="849" spans="1:6">
      <c r="A849" t="s">
        <v>3552</v>
      </c>
      <c r="B849" t="s">
        <v>5455</v>
      </c>
      <c r="C849">
        <v>96.5</v>
      </c>
      <c r="D849" t="s">
        <v>147</v>
      </c>
      <c r="E849" s="60">
        <f t="shared" si="58"/>
        <v>0.9</v>
      </c>
      <c r="F849" t="str">
        <f t="shared" si="59"/>
        <v>A</v>
      </c>
    </row>
    <row r="850" spans="1:6">
      <c r="A850" t="s">
        <v>3555</v>
      </c>
      <c r="B850" t="s">
        <v>5456</v>
      </c>
      <c r="C850">
        <v>103.9</v>
      </c>
      <c r="D850" t="s">
        <v>147</v>
      </c>
      <c r="E850" s="60">
        <f t="shared" si="58"/>
        <v>0.98699999999999999</v>
      </c>
      <c r="F850" t="str">
        <f t="shared" si="59"/>
        <v>A</v>
      </c>
    </row>
    <row r="851" spans="1:6">
      <c r="A851" t="s">
        <v>3558</v>
      </c>
      <c r="B851" t="s">
        <v>5457</v>
      </c>
      <c r="C851">
        <v>97.6</v>
      </c>
      <c r="D851" t="s">
        <v>147</v>
      </c>
      <c r="E851" s="60">
        <f t="shared" si="58"/>
        <v>0.91900000000000004</v>
      </c>
      <c r="F851" t="str">
        <f t="shared" si="59"/>
        <v>A</v>
      </c>
    </row>
    <row r="852" spans="1:6">
      <c r="A852" t="s">
        <v>3561</v>
      </c>
      <c r="B852" t="s">
        <v>5458</v>
      </c>
      <c r="C852">
        <v>83.1</v>
      </c>
      <c r="D852" t="s">
        <v>147</v>
      </c>
      <c r="E852" s="60">
        <f t="shared" si="58"/>
        <v>0.55800000000000005</v>
      </c>
      <c r="F852" t="str">
        <f t="shared" si="59"/>
        <v>B</v>
      </c>
    </row>
    <row r="853" spans="1:6">
      <c r="A853" t="s">
        <v>3564</v>
      </c>
      <c r="B853" t="s">
        <v>5459</v>
      </c>
      <c r="C853">
        <v>86.8</v>
      </c>
      <c r="D853" t="s">
        <v>147</v>
      </c>
      <c r="E853" s="60">
        <f t="shared" si="58"/>
        <v>0.68600000000000005</v>
      </c>
      <c r="F853" t="str">
        <f t="shared" si="59"/>
        <v>B</v>
      </c>
    </row>
    <row r="854" spans="1:6">
      <c r="A854" t="s">
        <v>3567</v>
      </c>
      <c r="B854" t="s">
        <v>5460</v>
      </c>
      <c r="C854">
        <v>88.5</v>
      </c>
      <c r="D854" t="s">
        <v>147</v>
      </c>
      <c r="E854" s="60">
        <f t="shared" si="58"/>
        <v>0.72899999999999998</v>
      </c>
      <c r="F854" t="str">
        <f t="shared" si="59"/>
        <v>B</v>
      </c>
    </row>
    <row r="855" spans="1:6">
      <c r="A855" t="s">
        <v>3570</v>
      </c>
      <c r="B855" t="s">
        <v>5461</v>
      </c>
      <c r="C855">
        <v>98</v>
      </c>
      <c r="D855" t="s">
        <v>147</v>
      </c>
      <c r="E855" s="60">
        <f t="shared" si="58"/>
        <v>0.92900000000000005</v>
      </c>
      <c r="F855" t="str">
        <f t="shared" si="59"/>
        <v>A</v>
      </c>
    </row>
    <row r="856" spans="1:6">
      <c r="A856" t="s">
        <v>3573</v>
      </c>
      <c r="B856" t="s">
        <v>5462</v>
      </c>
      <c r="C856">
        <v>92</v>
      </c>
      <c r="D856" t="s">
        <v>147</v>
      </c>
      <c r="E856" s="60">
        <f t="shared" si="58"/>
        <v>0.81699999999999995</v>
      </c>
      <c r="F856" t="str">
        <f t="shared" si="59"/>
        <v>A</v>
      </c>
    </row>
    <row r="857" spans="1:6">
      <c r="A857" t="s">
        <v>3576</v>
      </c>
      <c r="B857" t="s">
        <v>5463</v>
      </c>
      <c r="C857">
        <v>84.3</v>
      </c>
      <c r="D857" t="s">
        <v>147</v>
      </c>
      <c r="E857" s="60">
        <f t="shared" si="58"/>
        <v>0.6</v>
      </c>
      <c r="F857" t="str">
        <f t="shared" si="59"/>
        <v>B</v>
      </c>
    </row>
    <row r="858" spans="1:6">
      <c r="A858" t="s">
        <v>3579</v>
      </c>
      <c r="B858" t="s">
        <v>3580</v>
      </c>
      <c r="C858">
        <v>83.9</v>
      </c>
      <c r="D858" t="s">
        <v>147</v>
      </c>
      <c r="E858" s="60">
        <f t="shared" si="58"/>
        <v>0.59</v>
      </c>
      <c r="F858" t="str">
        <f t="shared" si="59"/>
        <v>B</v>
      </c>
    </row>
    <row r="859" spans="1:6">
      <c r="A859" t="s">
        <v>3582</v>
      </c>
      <c r="B859" t="s">
        <v>5464</v>
      </c>
      <c r="C859">
        <v>85.7</v>
      </c>
      <c r="D859" t="s">
        <v>147</v>
      </c>
      <c r="E859" s="60">
        <f t="shared" si="58"/>
        <v>0.65100000000000002</v>
      </c>
      <c r="F859" t="str">
        <f t="shared" si="59"/>
        <v>B</v>
      </c>
    </row>
    <row r="860" spans="1:6">
      <c r="A860" t="s">
        <v>3585</v>
      </c>
      <c r="B860" t="s">
        <v>5465</v>
      </c>
      <c r="C860">
        <v>85.9</v>
      </c>
      <c r="D860" t="s">
        <v>147</v>
      </c>
      <c r="E860" s="60">
        <f t="shared" si="58"/>
        <v>0.66100000000000003</v>
      </c>
      <c r="F860" t="str">
        <f t="shared" si="59"/>
        <v>B</v>
      </c>
    </row>
    <row r="861" spans="1:6">
      <c r="A861" t="s">
        <v>3588</v>
      </c>
      <c r="B861" t="s">
        <v>5466</v>
      </c>
      <c r="C861">
        <v>96.8</v>
      </c>
      <c r="D861" t="s">
        <v>147</v>
      </c>
      <c r="E861" s="60">
        <f t="shared" si="58"/>
        <v>0.90500000000000003</v>
      </c>
      <c r="F861" t="str">
        <f t="shared" si="59"/>
        <v>A</v>
      </c>
    </row>
    <row r="862" spans="1:6">
      <c r="A862" t="s">
        <v>3591</v>
      </c>
      <c r="B862" t="s">
        <v>5467</v>
      </c>
      <c r="C862">
        <v>84.9</v>
      </c>
      <c r="D862" t="s">
        <v>147</v>
      </c>
      <c r="E862" s="60">
        <f t="shared" si="58"/>
        <v>0.61899999999999999</v>
      </c>
      <c r="F862" t="str">
        <f t="shared" si="59"/>
        <v>B</v>
      </c>
    </row>
    <row r="863" spans="1:6">
      <c r="A863" t="s">
        <v>3594</v>
      </c>
      <c r="B863" t="s">
        <v>3595</v>
      </c>
      <c r="C863">
        <v>90.5</v>
      </c>
      <c r="D863" t="s">
        <v>147</v>
      </c>
      <c r="E863" s="60">
        <f t="shared" si="58"/>
        <v>0.77600000000000002</v>
      </c>
      <c r="F863" t="str">
        <f t="shared" si="59"/>
        <v>A</v>
      </c>
    </row>
    <row r="864" spans="1:6">
      <c r="A864" t="s">
        <v>3597</v>
      </c>
      <c r="B864" t="s">
        <v>5468</v>
      </c>
      <c r="C864">
        <v>89.4</v>
      </c>
      <c r="D864" t="s">
        <v>147</v>
      </c>
      <c r="E864" s="60">
        <f t="shared" si="58"/>
        <v>0.748</v>
      </c>
      <c r="F864" t="str">
        <f t="shared" si="59"/>
        <v>B</v>
      </c>
    </row>
    <row r="865" spans="1:6">
      <c r="A865" t="s">
        <v>3600</v>
      </c>
      <c r="B865" t="s">
        <v>5469</v>
      </c>
      <c r="C865">
        <v>81.5</v>
      </c>
      <c r="D865" t="s">
        <v>147</v>
      </c>
      <c r="E865" s="60">
        <f t="shared" si="58"/>
        <v>0.51800000000000002</v>
      </c>
      <c r="F865" t="str">
        <f t="shared" si="59"/>
        <v>B</v>
      </c>
    </row>
    <row r="866" spans="1:6">
      <c r="A866" t="s">
        <v>3603</v>
      </c>
      <c r="B866" t="s">
        <v>3604</v>
      </c>
      <c r="C866">
        <v>97.8</v>
      </c>
      <c r="D866" t="s">
        <v>147</v>
      </c>
      <c r="E866" s="60">
        <f t="shared" si="58"/>
        <v>0.92</v>
      </c>
      <c r="F866" t="str">
        <f t="shared" si="59"/>
        <v>A</v>
      </c>
    </row>
    <row r="867" spans="1:6">
      <c r="A867" t="s">
        <v>3606</v>
      </c>
      <c r="B867" t="s">
        <v>5470</v>
      </c>
      <c r="C867">
        <v>83.9</v>
      </c>
      <c r="D867" t="s">
        <v>147</v>
      </c>
      <c r="E867" s="60">
        <f t="shared" si="58"/>
        <v>0.59</v>
      </c>
      <c r="F867" t="str">
        <f t="shared" si="59"/>
        <v>B</v>
      </c>
    </row>
    <row r="868" spans="1:6">
      <c r="A868" t="s">
        <v>3609</v>
      </c>
      <c r="B868" t="s">
        <v>5471</v>
      </c>
      <c r="C868">
        <v>86.5</v>
      </c>
      <c r="D868" t="s">
        <v>147</v>
      </c>
      <c r="E868" s="60">
        <f t="shared" si="58"/>
        <v>0.67800000000000005</v>
      </c>
      <c r="F868" t="str">
        <f t="shared" si="59"/>
        <v>B</v>
      </c>
    </row>
    <row r="869" spans="1:6">
      <c r="A869" t="s">
        <v>3612</v>
      </c>
      <c r="B869" t="s">
        <v>5472</v>
      </c>
      <c r="C869">
        <v>74.3</v>
      </c>
      <c r="D869" t="s">
        <v>147</v>
      </c>
      <c r="E869" s="60">
        <f t="shared" si="58"/>
        <v>0.29899999999999999</v>
      </c>
      <c r="F869" t="str">
        <f t="shared" si="59"/>
        <v>C</v>
      </c>
    </row>
    <row r="870" spans="1:6">
      <c r="A870" t="s">
        <v>3615</v>
      </c>
      <c r="B870" t="s">
        <v>3616</v>
      </c>
      <c r="C870">
        <v>77.8</v>
      </c>
      <c r="D870" t="s">
        <v>147</v>
      </c>
      <c r="E870" s="60">
        <f t="shared" si="58"/>
        <v>0.40200000000000002</v>
      </c>
      <c r="F870" t="str">
        <f t="shared" si="59"/>
        <v>C</v>
      </c>
    </row>
    <row r="871" spans="1:6">
      <c r="A871" t="s">
        <v>3618</v>
      </c>
      <c r="B871" t="s">
        <v>5473</v>
      </c>
      <c r="C871">
        <v>86.1</v>
      </c>
      <c r="D871" t="s">
        <v>147</v>
      </c>
      <c r="E871" s="60">
        <f t="shared" si="58"/>
        <v>0.66500000000000004</v>
      </c>
      <c r="F871" t="str">
        <f t="shared" si="59"/>
        <v>B</v>
      </c>
    </row>
    <row r="872" spans="1:6">
      <c r="A872" t="s">
        <v>3621</v>
      </c>
      <c r="B872" t="s">
        <v>5474</v>
      </c>
      <c r="C872">
        <v>85.8</v>
      </c>
      <c r="D872" t="s">
        <v>147</v>
      </c>
      <c r="E872" s="60">
        <f t="shared" si="58"/>
        <v>0.65500000000000003</v>
      </c>
      <c r="F872" t="str">
        <f t="shared" si="59"/>
        <v>B</v>
      </c>
    </row>
    <row r="873" spans="1:6">
      <c r="A873" t="s">
        <v>3624</v>
      </c>
      <c r="B873" t="s">
        <v>5475</v>
      </c>
      <c r="C873">
        <v>91.1</v>
      </c>
      <c r="D873" t="s">
        <v>147</v>
      </c>
      <c r="E873" s="60">
        <f t="shared" si="58"/>
        <v>0.79600000000000004</v>
      </c>
      <c r="F873" t="str">
        <f t="shared" si="59"/>
        <v>A</v>
      </c>
    </row>
    <row r="874" spans="1:6">
      <c r="A874" t="s">
        <v>3627</v>
      </c>
      <c r="B874" t="s">
        <v>5476</v>
      </c>
      <c r="C874">
        <v>89.4</v>
      </c>
      <c r="D874" t="s">
        <v>147</v>
      </c>
      <c r="E874" s="60">
        <f t="shared" si="58"/>
        <v>0.748</v>
      </c>
      <c r="F874" t="str">
        <f t="shared" si="59"/>
        <v>B</v>
      </c>
    </row>
    <row r="875" spans="1:6">
      <c r="A875" t="s">
        <v>3630</v>
      </c>
      <c r="B875" t="s">
        <v>5477</v>
      </c>
      <c r="C875">
        <v>81.5</v>
      </c>
      <c r="D875" t="s">
        <v>147</v>
      </c>
      <c r="E875" s="60">
        <f t="shared" si="58"/>
        <v>0.51800000000000002</v>
      </c>
      <c r="F875" t="str">
        <f t="shared" si="59"/>
        <v>B</v>
      </c>
    </row>
    <row r="876" spans="1:6">
      <c r="A876" t="s">
        <v>3633</v>
      </c>
      <c r="B876" t="s">
        <v>5478</v>
      </c>
      <c r="C876">
        <v>52.1</v>
      </c>
      <c r="D876" t="s">
        <v>139</v>
      </c>
      <c r="E876" s="60">
        <f t="shared" si="58"/>
        <v>1.2999999999999999E-2</v>
      </c>
      <c r="F876" t="str">
        <f t="shared" si="59"/>
        <v>F</v>
      </c>
    </row>
    <row r="877" spans="1:6">
      <c r="A877" t="s">
        <v>3636</v>
      </c>
      <c r="B877" t="s">
        <v>5479</v>
      </c>
      <c r="C877">
        <v>83.2</v>
      </c>
      <c r="D877" t="s">
        <v>147</v>
      </c>
      <c r="E877" s="60">
        <f t="shared" si="58"/>
        <v>0.56399999999999995</v>
      </c>
      <c r="F877" t="str">
        <f t="shared" si="59"/>
        <v>B</v>
      </c>
    </row>
    <row r="878" spans="1:6">
      <c r="A878" t="s">
        <v>3639</v>
      </c>
      <c r="B878" t="s">
        <v>5480</v>
      </c>
    </row>
    <row r="879" spans="1:6">
      <c r="A879" t="s">
        <v>3642</v>
      </c>
      <c r="B879" t="s">
        <v>5481</v>
      </c>
      <c r="C879">
        <v>64.8</v>
      </c>
      <c r="D879" t="s">
        <v>138</v>
      </c>
      <c r="E879" s="60">
        <f t="shared" ref="E879:E884" si="60">PERCENTRANK($C$3:$C$1060,C879)</f>
        <v>9.5000000000000001E-2</v>
      </c>
      <c r="F879" t="str">
        <f t="shared" ref="F879:F884" si="61">(IF(E879&gt;0.75,"A",(IF(E879&gt;0.45,"B",(IF(E879&gt;0.15,"C",(IF(E879&gt;0.05,"D","F"))))))))</f>
        <v>D</v>
      </c>
    </row>
    <row r="880" spans="1:6">
      <c r="A880" t="s">
        <v>3645</v>
      </c>
      <c r="B880" t="s">
        <v>5482</v>
      </c>
      <c r="C880">
        <v>97.9</v>
      </c>
      <c r="D880" t="s">
        <v>147</v>
      </c>
      <c r="E880" s="60">
        <f t="shared" si="60"/>
        <v>0.92400000000000004</v>
      </c>
      <c r="F880" t="str">
        <f t="shared" si="61"/>
        <v>A</v>
      </c>
    </row>
    <row r="881" spans="1:6">
      <c r="A881" t="s">
        <v>3648</v>
      </c>
      <c r="B881" t="s">
        <v>2968</v>
      </c>
      <c r="C881">
        <v>72.5</v>
      </c>
      <c r="D881" t="s">
        <v>147</v>
      </c>
      <c r="E881" s="60">
        <f t="shared" si="60"/>
        <v>0.25</v>
      </c>
      <c r="F881" t="str">
        <f t="shared" si="61"/>
        <v>C</v>
      </c>
    </row>
    <row r="882" spans="1:6">
      <c r="A882" t="s">
        <v>3650</v>
      </c>
      <c r="B882" t="s">
        <v>3651</v>
      </c>
      <c r="C882">
        <v>103.8</v>
      </c>
      <c r="D882" t="s">
        <v>147</v>
      </c>
      <c r="E882" s="60">
        <f t="shared" si="60"/>
        <v>0.98599999999999999</v>
      </c>
      <c r="F882" t="str">
        <f t="shared" si="61"/>
        <v>A</v>
      </c>
    </row>
    <row r="883" spans="1:6">
      <c r="A883" t="s">
        <v>3656</v>
      </c>
      <c r="B883" t="s">
        <v>5483</v>
      </c>
      <c r="C883">
        <v>78.3</v>
      </c>
      <c r="D883" t="s">
        <v>147</v>
      </c>
      <c r="E883" s="60">
        <f t="shared" si="60"/>
        <v>0.41399999999999998</v>
      </c>
      <c r="F883" t="str">
        <f t="shared" si="61"/>
        <v>C</v>
      </c>
    </row>
    <row r="884" spans="1:6">
      <c r="A884" t="s">
        <v>3659</v>
      </c>
      <c r="B884" t="s">
        <v>5484</v>
      </c>
      <c r="C884">
        <v>68.599999999999994</v>
      </c>
      <c r="D884" t="s">
        <v>147</v>
      </c>
      <c r="E884" s="60">
        <f t="shared" si="60"/>
        <v>0.16700000000000001</v>
      </c>
      <c r="F884" t="str">
        <f t="shared" si="61"/>
        <v>C</v>
      </c>
    </row>
    <row r="885" spans="1:6">
      <c r="A885" t="s">
        <v>3668</v>
      </c>
      <c r="B885" t="s">
        <v>5485</v>
      </c>
    </row>
    <row r="886" spans="1:6">
      <c r="A886" t="s">
        <v>3671</v>
      </c>
      <c r="B886" t="s">
        <v>5486</v>
      </c>
      <c r="C886">
        <v>89.4</v>
      </c>
      <c r="D886" t="s">
        <v>147</v>
      </c>
      <c r="E886" s="60">
        <f t="shared" ref="E886:E949" si="62">PERCENTRANK($C$3:$C$1060,C886)</f>
        <v>0.748</v>
      </c>
      <c r="F886" t="str">
        <f t="shared" ref="F886:F949" si="63">(IF(E886&gt;0.75,"A",(IF(E886&gt;0.45,"B",(IF(E886&gt;0.15,"C",(IF(E886&gt;0.05,"D","F"))))))))</f>
        <v>B</v>
      </c>
    </row>
    <row r="887" spans="1:6">
      <c r="A887" t="s">
        <v>3674</v>
      </c>
      <c r="B887" t="s">
        <v>5487</v>
      </c>
      <c r="C887">
        <v>69.5</v>
      </c>
      <c r="D887" t="s">
        <v>147</v>
      </c>
      <c r="E887" s="60">
        <f t="shared" si="62"/>
        <v>0.183</v>
      </c>
      <c r="F887" t="str">
        <f t="shared" si="63"/>
        <v>C</v>
      </c>
    </row>
    <row r="888" spans="1:6">
      <c r="A888" t="s">
        <v>3695</v>
      </c>
      <c r="B888" t="s">
        <v>5488</v>
      </c>
      <c r="C888">
        <v>71.900000000000006</v>
      </c>
      <c r="D888" t="s">
        <v>147</v>
      </c>
      <c r="E888" s="60">
        <f t="shared" si="62"/>
        <v>0.23799999999999999</v>
      </c>
      <c r="F888" t="str">
        <f t="shared" si="63"/>
        <v>C</v>
      </c>
    </row>
    <row r="889" spans="1:6">
      <c r="A889" t="s">
        <v>3699</v>
      </c>
      <c r="B889" t="s">
        <v>5489</v>
      </c>
      <c r="C889">
        <v>57.4</v>
      </c>
      <c r="D889" s="44" t="s">
        <v>138</v>
      </c>
      <c r="E889" s="59">
        <f t="shared" si="62"/>
        <v>2.9000000000000001E-2</v>
      </c>
      <c r="F889" s="44" t="str">
        <f t="shared" si="63"/>
        <v>F</v>
      </c>
    </row>
    <row r="890" spans="1:6">
      <c r="A890" t="s">
        <v>3702</v>
      </c>
      <c r="B890" t="s">
        <v>5490</v>
      </c>
      <c r="C890">
        <v>66.2</v>
      </c>
      <c r="D890" t="s">
        <v>138</v>
      </c>
      <c r="E890" s="60">
        <f t="shared" si="62"/>
        <v>0.121</v>
      </c>
      <c r="F890" t="str">
        <f t="shared" si="63"/>
        <v>D</v>
      </c>
    </row>
    <row r="891" spans="1:6">
      <c r="A891" t="s">
        <v>3705</v>
      </c>
      <c r="B891" t="s">
        <v>5491</v>
      </c>
      <c r="C891">
        <v>73.2</v>
      </c>
      <c r="D891" t="s">
        <v>147</v>
      </c>
      <c r="E891" s="60">
        <f t="shared" si="62"/>
        <v>0.27400000000000002</v>
      </c>
      <c r="F891" t="str">
        <f t="shared" si="63"/>
        <v>C</v>
      </c>
    </row>
    <row r="892" spans="1:6">
      <c r="A892" t="s">
        <v>3708</v>
      </c>
      <c r="B892" t="s">
        <v>5492</v>
      </c>
      <c r="C892">
        <v>80.400000000000006</v>
      </c>
      <c r="D892" t="s">
        <v>147</v>
      </c>
      <c r="E892" s="60">
        <f t="shared" si="62"/>
        <v>0.48299999999999998</v>
      </c>
      <c r="F892" t="str">
        <f t="shared" si="63"/>
        <v>B</v>
      </c>
    </row>
    <row r="893" spans="1:6">
      <c r="A893" t="s">
        <v>3711</v>
      </c>
      <c r="B893" t="s">
        <v>5493</v>
      </c>
      <c r="C893">
        <v>61.7</v>
      </c>
      <c r="D893" t="s">
        <v>138</v>
      </c>
      <c r="E893" s="60">
        <f t="shared" si="62"/>
        <v>5.8999999999999997E-2</v>
      </c>
      <c r="F893" t="str">
        <f t="shared" si="63"/>
        <v>D</v>
      </c>
    </row>
    <row r="894" spans="1:6">
      <c r="A894" t="s">
        <v>3714</v>
      </c>
      <c r="B894" t="s">
        <v>5494</v>
      </c>
      <c r="C894">
        <v>84.5</v>
      </c>
      <c r="D894" t="s">
        <v>147</v>
      </c>
      <c r="E894" s="60">
        <f t="shared" si="62"/>
        <v>0.60599999999999998</v>
      </c>
      <c r="F894" t="str">
        <f t="shared" si="63"/>
        <v>B</v>
      </c>
    </row>
    <row r="895" spans="1:6">
      <c r="A895" t="s">
        <v>3717</v>
      </c>
      <c r="B895" t="s">
        <v>5495</v>
      </c>
      <c r="C895">
        <v>65.3</v>
      </c>
      <c r="D895" t="s">
        <v>138</v>
      </c>
      <c r="E895" s="60">
        <f t="shared" si="62"/>
        <v>0.10299999999999999</v>
      </c>
      <c r="F895" t="str">
        <f t="shared" si="63"/>
        <v>D</v>
      </c>
    </row>
    <row r="896" spans="1:6">
      <c r="A896" t="s">
        <v>3720</v>
      </c>
      <c r="B896" t="s">
        <v>5496</v>
      </c>
      <c r="C896">
        <v>62.1</v>
      </c>
      <c r="D896" t="s">
        <v>138</v>
      </c>
      <c r="E896" s="60">
        <f t="shared" si="62"/>
        <v>6.2E-2</v>
      </c>
      <c r="F896" t="str">
        <f t="shared" si="63"/>
        <v>D</v>
      </c>
    </row>
    <row r="897" spans="1:6">
      <c r="A897" t="s">
        <v>3723</v>
      </c>
      <c r="B897" t="s">
        <v>5497</v>
      </c>
      <c r="C897">
        <v>84.3</v>
      </c>
      <c r="D897" t="s">
        <v>147</v>
      </c>
      <c r="E897" s="60">
        <f t="shared" si="62"/>
        <v>0.6</v>
      </c>
      <c r="F897" t="str">
        <f t="shared" si="63"/>
        <v>B</v>
      </c>
    </row>
    <row r="898" spans="1:6">
      <c r="A898" t="s">
        <v>3726</v>
      </c>
      <c r="B898" t="s">
        <v>3727</v>
      </c>
      <c r="C898">
        <v>85.5</v>
      </c>
      <c r="D898" t="s">
        <v>147</v>
      </c>
      <c r="E898" s="60">
        <f t="shared" si="62"/>
        <v>0.64100000000000001</v>
      </c>
      <c r="F898" t="str">
        <f t="shared" si="63"/>
        <v>B</v>
      </c>
    </row>
    <row r="899" spans="1:6">
      <c r="A899" t="s">
        <v>3729</v>
      </c>
      <c r="B899" t="s">
        <v>5498</v>
      </c>
      <c r="C899">
        <v>101.8</v>
      </c>
      <c r="D899" t="s">
        <v>147</v>
      </c>
      <c r="E899" s="60">
        <f t="shared" si="62"/>
        <v>0.97099999999999997</v>
      </c>
      <c r="F899" t="str">
        <f t="shared" si="63"/>
        <v>A</v>
      </c>
    </row>
    <row r="900" spans="1:6">
      <c r="A900" t="s">
        <v>3732</v>
      </c>
      <c r="B900" t="s">
        <v>5499</v>
      </c>
      <c r="C900">
        <v>84.8</v>
      </c>
      <c r="D900" t="s">
        <v>147</v>
      </c>
      <c r="E900" s="60">
        <f t="shared" si="62"/>
        <v>0.61699999999999999</v>
      </c>
      <c r="F900" t="str">
        <f t="shared" si="63"/>
        <v>B</v>
      </c>
    </row>
    <row r="901" spans="1:6">
      <c r="A901" t="s">
        <v>3735</v>
      </c>
      <c r="B901" t="s">
        <v>5500</v>
      </c>
      <c r="C901">
        <v>78.2</v>
      </c>
      <c r="D901" t="s">
        <v>147</v>
      </c>
      <c r="E901" s="60">
        <f t="shared" si="62"/>
        <v>0.41099999999999998</v>
      </c>
      <c r="F901" t="str">
        <f t="shared" si="63"/>
        <v>C</v>
      </c>
    </row>
    <row r="902" spans="1:6">
      <c r="A902" t="s">
        <v>3738</v>
      </c>
      <c r="B902" t="s">
        <v>5501</v>
      </c>
      <c r="C902">
        <v>85.7</v>
      </c>
      <c r="D902" t="s">
        <v>147</v>
      </c>
      <c r="E902" s="60">
        <f t="shared" si="62"/>
        <v>0.65100000000000002</v>
      </c>
      <c r="F902" t="str">
        <f t="shared" si="63"/>
        <v>B</v>
      </c>
    </row>
    <row r="903" spans="1:6">
      <c r="A903" t="s">
        <v>3741</v>
      </c>
      <c r="B903" t="s">
        <v>5502</v>
      </c>
      <c r="C903">
        <v>75.599999999999994</v>
      </c>
      <c r="D903" t="s">
        <v>147</v>
      </c>
      <c r="E903" s="60">
        <f t="shared" si="62"/>
        <v>0.33400000000000002</v>
      </c>
      <c r="F903" t="str">
        <f t="shared" si="63"/>
        <v>C</v>
      </c>
    </row>
    <row r="904" spans="1:6">
      <c r="A904" t="s">
        <v>3744</v>
      </c>
      <c r="B904" t="s">
        <v>5503</v>
      </c>
      <c r="C904">
        <v>65.7</v>
      </c>
      <c r="D904" t="s">
        <v>138</v>
      </c>
      <c r="E904" s="60">
        <f t="shared" si="62"/>
        <v>0.11</v>
      </c>
      <c r="F904" t="str">
        <f t="shared" si="63"/>
        <v>D</v>
      </c>
    </row>
    <row r="905" spans="1:6">
      <c r="A905" t="s">
        <v>3747</v>
      </c>
      <c r="B905" t="s">
        <v>5504</v>
      </c>
      <c r="C905">
        <v>87.2</v>
      </c>
      <c r="D905" t="s">
        <v>147</v>
      </c>
      <c r="E905" s="60">
        <f t="shared" si="62"/>
        <v>0.69399999999999995</v>
      </c>
      <c r="F905" t="str">
        <f t="shared" si="63"/>
        <v>B</v>
      </c>
    </row>
    <row r="906" spans="1:6">
      <c r="A906" t="s">
        <v>3750</v>
      </c>
      <c r="B906" t="s">
        <v>5505</v>
      </c>
      <c r="C906">
        <v>91.7</v>
      </c>
      <c r="D906" t="s">
        <v>147</v>
      </c>
      <c r="E906" s="60">
        <f t="shared" si="62"/>
        <v>0.81299999999999994</v>
      </c>
      <c r="F906" t="str">
        <f t="shared" si="63"/>
        <v>A</v>
      </c>
    </row>
    <row r="907" spans="1:6">
      <c r="A907" t="s">
        <v>3753</v>
      </c>
      <c r="B907" t="s">
        <v>5506</v>
      </c>
      <c r="C907">
        <v>86.7</v>
      </c>
      <c r="D907" t="s">
        <v>147</v>
      </c>
      <c r="E907" s="60">
        <f t="shared" si="62"/>
        <v>0.68500000000000005</v>
      </c>
      <c r="F907" t="str">
        <f t="shared" si="63"/>
        <v>B</v>
      </c>
    </row>
    <row r="908" spans="1:6">
      <c r="A908" t="s">
        <v>3756</v>
      </c>
      <c r="B908" t="s">
        <v>5507</v>
      </c>
      <c r="C908">
        <v>92.5</v>
      </c>
      <c r="D908" t="s">
        <v>147</v>
      </c>
      <c r="E908" s="60">
        <f t="shared" si="62"/>
        <v>0.82699999999999996</v>
      </c>
      <c r="F908" t="str">
        <f t="shared" si="63"/>
        <v>A</v>
      </c>
    </row>
    <row r="909" spans="1:6">
      <c r="A909" t="s">
        <v>3759</v>
      </c>
      <c r="B909" t="s">
        <v>5508</v>
      </c>
      <c r="C909">
        <v>75.3</v>
      </c>
      <c r="D909" t="s">
        <v>147</v>
      </c>
      <c r="E909" s="60">
        <f t="shared" si="62"/>
        <v>0.32900000000000001</v>
      </c>
      <c r="F909" t="str">
        <f t="shared" si="63"/>
        <v>C</v>
      </c>
    </row>
    <row r="910" spans="1:6">
      <c r="A910" t="s">
        <v>3762</v>
      </c>
      <c r="B910" t="s">
        <v>5509</v>
      </c>
      <c r="C910">
        <v>85.1</v>
      </c>
      <c r="D910" t="s">
        <v>147</v>
      </c>
      <c r="E910" s="60">
        <f t="shared" si="62"/>
        <v>0.626</v>
      </c>
      <c r="F910" t="str">
        <f t="shared" si="63"/>
        <v>B</v>
      </c>
    </row>
    <row r="911" spans="1:6">
      <c r="A911" t="s">
        <v>3765</v>
      </c>
      <c r="B911" t="s">
        <v>5510</v>
      </c>
      <c r="C911">
        <v>66.2</v>
      </c>
      <c r="D911" t="s">
        <v>138</v>
      </c>
      <c r="E911" s="60">
        <f t="shared" si="62"/>
        <v>0.121</v>
      </c>
      <c r="F911" t="str">
        <f t="shared" si="63"/>
        <v>D</v>
      </c>
    </row>
    <row r="912" spans="1:6">
      <c r="A912" t="s">
        <v>3768</v>
      </c>
      <c r="B912" t="s">
        <v>5511</v>
      </c>
      <c r="C912">
        <v>75.099999999999994</v>
      </c>
      <c r="D912" t="s">
        <v>147</v>
      </c>
      <c r="E912" s="60">
        <f t="shared" si="62"/>
        <v>0.32400000000000001</v>
      </c>
      <c r="F912" t="str">
        <f t="shared" si="63"/>
        <v>C</v>
      </c>
    </row>
    <row r="913" spans="1:6">
      <c r="A913" t="s">
        <v>3771</v>
      </c>
      <c r="B913" t="s">
        <v>5512</v>
      </c>
      <c r="C913">
        <v>72.599999999999994</v>
      </c>
      <c r="D913" t="s">
        <v>147</v>
      </c>
      <c r="E913" s="60">
        <f t="shared" si="62"/>
        <v>0.253</v>
      </c>
      <c r="F913" t="str">
        <f t="shared" si="63"/>
        <v>C</v>
      </c>
    </row>
    <row r="914" spans="1:6">
      <c r="A914" t="s">
        <v>3774</v>
      </c>
      <c r="B914" t="s">
        <v>5513</v>
      </c>
      <c r="C914">
        <v>66.099999999999994</v>
      </c>
      <c r="D914" t="s">
        <v>138</v>
      </c>
      <c r="E914" s="60">
        <f t="shared" si="62"/>
        <v>0.11899999999999999</v>
      </c>
      <c r="F914" t="str">
        <f t="shared" si="63"/>
        <v>D</v>
      </c>
    </row>
    <row r="915" spans="1:6">
      <c r="A915" t="s">
        <v>3777</v>
      </c>
      <c r="B915" t="s">
        <v>5514</v>
      </c>
      <c r="C915">
        <v>87</v>
      </c>
      <c r="D915" t="s">
        <v>147</v>
      </c>
      <c r="E915" s="60">
        <f t="shared" si="62"/>
        <v>0.68899999999999995</v>
      </c>
      <c r="F915" t="str">
        <f t="shared" si="63"/>
        <v>B</v>
      </c>
    </row>
    <row r="916" spans="1:6">
      <c r="A916" t="s">
        <v>3780</v>
      </c>
      <c r="B916" t="s">
        <v>5515</v>
      </c>
      <c r="C916">
        <v>86.4</v>
      </c>
      <c r="D916" t="s">
        <v>147</v>
      </c>
      <c r="E916" s="60">
        <f t="shared" si="62"/>
        <v>0.67500000000000004</v>
      </c>
      <c r="F916" t="str">
        <f t="shared" si="63"/>
        <v>B</v>
      </c>
    </row>
    <row r="917" spans="1:6">
      <c r="A917" t="s">
        <v>3798</v>
      </c>
      <c r="B917" t="s">
        <v>5516</v>
      </c>
      <c r="C917">
        <v>65.099999999999994</v>
      </c>
      <c r="D917" t="s">
        <v>138</v>
      </c>
      <c r="E917" s="60">
        <f t="shared" si="62"/>
        <v>9.9000000000000005E-2</v>
      </c>
      <c r="F917" t="str">
        <f t="shared" si="63"/>
        <v>D</v>
      </c>
    </row>
    <row r="918" spans="1:6">
      <c r="A918" t="s">
        <v>3807</v>
      </c>
      <c r="B918" t="s">
        <v>5517</v>
      </c>
      <c r="C918">
        <v>74.3</v>
      </c>
      <c r="D918" t="s">
        <v>147</v>
      </c>
      <c r="E918" s="60">
        <f t="shared" si="62"/>
        <v>0.29899999999999999</v>
      </c>
      <c r="F918" t="str">
        <f t="shared" si="63"/>
        <v>C</v>
      </c>
    </row>
    <row r="919" spans="1:6">
      <c r="A919" t="s">
        <v>3810</v>
      </c>
      <c r="B919" t="s">
        <v>5518</v>
      </c>
      <c r="C919">
        <v>79.400000000000006</v>
      </c>
      <c r="D919" t="s">
        <v>147</v>
      </c>
      <c r="E919" s="60">
        <f t="shared" si="62"/>
        <v>0.44500000000000001</v>
      </c>
      <c r="F919" t="str">
        <f t="shared" si="63"/>
        <v>C</v>
      </c>
    </row>
    <row r="920" spans="1:6">
      <c r="A920" t="s">
        <v>3814</v>
      </c>
      <c r="B920" t="s">
        <v>5519</v>
      </c>
      <c r="C920">
        <v>71.7</v>
      </c>
      <c r="D920" t="s">
        <v>147</v>
      </c>
      <c r="E920" s="60">
        <f t="shared" si="62"/>
        <v>0.23100000000000001</v>
      </c>
      <c r="F920" t="str">
        <f t="shared" si="63"/>
        <v>C</v>
      </c>
    </row>
    <row r="921" spans="1:6">
      <c r="A921" t="s">
        <v>3817</v>
      </c>
      <c r="B921" t="s">
        <v>5520</v>
      </c>
      <c r="C921">
        <v>77.099999999999994</v>
      </c>
      <c r="D921" t="s">
        <v>147</v>
      </c>
      <c r="E921" s="60">
        <f t="shared" si="62"/>
        <v>0.375</v>
      </c>
      <c r="F921" t="str">
        <f t="shared" si="63"/>
        <v>C</v>
      </c>
    </row>
    <row r="922" spans="1:6">
      <c r="A922" t="s">
        <v>3820</v>
      </c>
      <c r="B922" t="s">
        <v>5521</v>
      </c>
      <c r="C922">
        <v>66</v>
      </c>
      <c r="D922" t="s">
        <v>138</v>
      </c>
      <c r="E922" s="60">
        <f t="shared" si="62"/>
        <v>0.115</v>
      </c>
      <c r="F922" t="str">
        <f t="shared" si="63"/>
        <v>D</v>
      </c>
    </row>
    <row r="923" spans="1:6">
      <c r="A923" t="s">
        <v>3823</v>
      </c>
      <c r="B923" t="s">
        <v>5522</v>
      </c>
      <c r="C923">
        <v>66</v>
      </c>
      <c r="D923" t="s">
        <v>138</v>
      </c>
      <c r="E923" s="60">
        <f t="shared" si="62"/>
        <v>0.115</v>
      </c>
      <c r="F923" t="str">
        <f t="shared" si="63"/>
        <v>D</v>
      </c>
    </row>
    <row r="924" spans="1:6">
      <c r="A924" t="s">
        <v>3826</v>
      </c>
      <c r="B924" t="s">
        <v>5523</v>
      </c>
      <c r="C924">
        <v>70.3</v>
      </c>
      <c r="D924" t="s">
        <v>147</v>
      </c>
      <c r="E924" s="60">
        <f t="shared" si="62"/>
        <v>0.20200000000000001</v>
      </c>
      <c r="F924" t="str">
        <f t="shared" si="63"/>
        <v>C</v>
      </c>
    </row>
    <row r="925" spans="1:6">
      <c r="A925" t="s">
        <v>3829</v>
      </c>
      <c r="B925" t="s">
        <v>5524</v>
      </c>
      <c r="C925">
        <v>66.8</v>
      </c>
      <c r="D925" t="s">
        <v>138</v>
      </c>
      <c r="E925" s="60">
        <f t="shared" si="62"/>
        <v>0.13</v>
      </c>
      <c r="F925" t="str">
        <f t="shared" si="63"/>
        <v>D</v>
      </c>
    </row>
    <row r="926" spans="1:6">
      <c r="A926" t="s">
        <v>3832</v>
      </c>
      <c r="B926" t="s">
        <v>5525</v>
      </c>
      <c r="C926">
        <v>88.5</v>
      </c>
      <c r="D926" t="s">
        <v>147</v>
      </c>
      <c r="E926" s="60">
        <f t="shared" si="62"/>
        <v>0.72899999999999998</v>
      </c>
      <c r="F926" t="str">
        <f t="shared" si="63"/>
        <v>B</v>
      </c>
    </row>
    <row r="927" spans="1:6">
      <c r="A927" t="s">
        <v>3835</v>
      </c>
      <c r="B927" t="s">
        <v>5526</v>
      </c>
      <c r="C927">
        <v>73.099999999999994</v>
      </c>
      <c r="D927" t="s">
        <v>147</v>
      </c>
      <c r="E927" s="60">
        <f t="shared" si="62"/>
        <v>0.26900000000000002</v>
      </c>
      <c r="F927" t="str">
        <f t="shared" si="63"/>
        <v>C</v>
      </c>
    </row>
    <row r="928" spans="1:6">
      <c r="A928" t="s">
        <v>3838</v>
      </c>
      <c r="B928" t="s">
        <v>5527</v>
      </c>
      <c r="C928">
        <v>74.8</v>
      </c>
      <c r="D928" t="s">
        <v>147</v>
      </c>
      <c r="E928" s="60">
        <f t="shared" si="62"/>
        <v>0.315</v>
      </c>
      <c r="F928" t="str">
        <f t="shared" si="63"/>
        <v>C</v>
      </c>
    </row>
    <row r="929" spans="1:6">
      <c r="A929" t="s">
        <v>3841</v>
      </c>
      <c r="B929" t="s">
        <v>5528</v>
      </c>
      <c r="C929">
        <v>62.8</v>
      </c>
      <c r="D929" t="s">
        <v>138</v>
      </c>
      <c r="E929" s="60">
        <f t="shared" si="62"/>
        <v>7.6999999999999999E-2</v>
      </c>
      <c r="F929" t="str">
        <f t="shared" si="63"/>
        <v>D</v>
      </c>
    </row>
    <row r="930" spans="1:6">
      <c r="A930" t="s">
        <v>3844</v>
      </c>
      <c r="B930" t="s">
        <v>5529</v>
      </c>
      <c r="C930">
        <v>75.599999999999994</v>
      </c>
      <c r="D930" t="s">
        <v>147</v>
      </c>
      <c r="E930" s="60">
        <f t="shared" si="62"/>
        <v>0.33400000000000002</v>
      </c>
      <c r="F930" t="str">
        <f t="shared" si="63"/>
        <v>C</v>
      </c>
    </row>
    <row r="931" spans="1:6">
      <c r="A931" t="s">
        <v>3847</v>
      </c>
      <c r="B931" t="s">
        <v>5530</v>
      </c>
      <c r="C931">
        <v>90.1</v>
      </c>
      <c r="D931" t="s">
        <v>147</v>
      </c>
      <c r="E931" s="60">
        <f t="shared" si="62"/>
        <v>0.76800000000000002</v>
      </c>
      <c r="F931" t="str">
        <f t="shared" si="63"/>
        <v>A</v>
      </c>
    </row>
    <row r="932" spans="1:6">
      <c r="A932" t="s">
        <v>3850</v>
      </c>
      <c r="B932" t="s">
        <v>5531</v>
      </c>
      <c r="C932">
        <v>62.3</v>
      </c>
      <c r="D932" t="s">
        <v>138</v>
      </c>
      <c r="E932" s="60">
        <f t="shared" si="62"/>
        <v>6.6000000000000003E-2</v>
      </c>
      <c r="F932" t="str">
        <f t="shared" si="63"/>
        <v>D</v>
      </c>
    </row>
    <row r="933" spans="1:6">
      <c r="A933" t="s">
        <v>3853</v>
      </c>
      <c r="B933" t="s">
        <v>5532</v>
      </c>
      <c r="C933">
        <v>79.7</v>
      </c>
      <c r="D933" t="s">
        <v>147</v>
      </c>
      <c r="E933" s="60">
        <f t="shared" si="62"/>
        <v>0.45500000000000002</v>
      </c>
      <c r="F933" t="str">
        <f t="shared" si="63"/>
        <v>B</v>
      </c>
    </row>
    <row r="934" spans="1:6">
      <c r="A934" t="s">
        <v>3856</v>
      </c>
      <c r="B934" t="s">
        <v>5533</v>
      </c>
      <c r="C934">
        <v>70</v>
      </c>
      <c r="D934" t="s">
        <v>147</v>
      </c>
      <c r="E934" s="60">
        <f t="shared" si="62"/>
        <v>0.192</v>
      </c>
      <c r="F934" t="str">
        <f t="shared" si="63"/>
        <v>C</v>
      </c>
    </row>
    <row r="935" spans="1:6">
      <c r="A935" t="s">
        <v>3859</v>
      </c>
      <c r="B935" t="s">
        <v>5534</v>
      </c>
      <c r="C935">
        <v>84</v>
      </c>
      <c r="D935" t="s">
        <v>147</v>
      </c>
      <c r="E935" s="60">
        <f t="shared" si="62"/>
        <v>0.59499999999999997</v>
      </c>
      <c r="F935" t="str">
        <f t="shared" si="63"/>
        <v>B</v>
      </c>
    </row>
    <row r="936" spans="1:6">
      <c r="A936" t="s">
        <v>3862</v>
      </c>
      <c r="B936" t="s">
        <v>5535</v>
      </c>
      <c r="C936">
        <v>83.9</v>
      </c>
      <c r="D936" t="s">
        <v>147</v>
      </c>
      <c r="E936" s="60">
        <f t="shared" si="62"/>
        <v>0.59</v>
      </c>
      <c r="F936" t="str">
        <f t="shared" si="63"/>
        <v>B</v>
      </c>
    </row>
    <row r="937" spans="1:6">
      <c r="A937" t="s">
        <v>3865</v>
      </c>
      <c r="B937" t="s">
        <v>5536</v>
      </c>
      <c r="C937">
        <v>77</v>
      </c>
      <c r="D937" t="s">
        <v>147</v>
      </c>
      <c r="E937" s="60">
        <f t="shared" si="62"/>
        <v>0.372</v>
      </c>
      <c r="F937" t="str">
        <f t="shared" si="63"/>
        <v>C</v>
      </c>
    </row>
    <row r="938" spans="1:6">
      <c r="A938" t="s">
        <v>3868</v>
      </c>
      <c r="B938" t="s">
        <v>5537</v>
      </c>
      <c r="C938">
        <v>67.7</v>
      </c>
      <c r="D938" t="s">
        <v>138</v>
      </c>
      <c r="E938" s="60">
        <f t="shared" si="62"/>
        <v>0.14799999999999999</v>
      </c>
      <c r="F938" t="str">
        <f t="shared" si="63"/>
        <v>D</v>
      </c>
    </row>
    <row r="939" spans="1:6">
      <c r="A939" t="s">
        <v>3871</v>
      </c>
      <c r="B939" t="s">
        <v>5538</v>
      </c>
      <c r="C939">
        <v>62.3</v>
      </c>
      <c r="D939" t="s">
        <v>138</v>
      </c>
      <c r="E939" s="60">
        <f t="shared" si="62"/>
        <v>6.6000000000000003E-2</v>
      </c>
      <c r="F939" t="str">
        <f t="shared" si="63"/>
        <v>D</v>
      </c>
    </row>
    <row r="940" spans="1:6">
      <c r="A940" t="s">
        <v>3874</v>
      </c>
      <c r="B940" t="s">
        <v>5539</v>
      </c>
      <c r="C940">
        <v>87.2</v>
      </c>
      <c r="D940" t="s">
        <v>147</v>
      </c>
      <c r="E940" s="60">
        <f t="shared" si="62"/>
        <v>0.69399999999999995</v>
      </c>
      <c r="F940" t="str">
        <f t="shared" si="63"/>
        <v>B</v>
      </c>
    </row>
    <row r="941" spans="1:6">
      <c r="A941" t="s">
        <v>3877</v>
      </c>
      <c r="B941" t="s">
        <v>5540</v>
      </c>
      <c r="C941">
        <v>69.2</v>
      </c>
      <c r="D941" t="s">
        <v>147</v>
      </c>
      <c r="E941" s="60">
        <f t="shared" si="62"/>
        <v>0.17599999999999999</v>
      </c>
      <c r="F941" t="str">
        <f t="shared" si="63"/>
        <v>C</v>
      </c>
    </row>
    <row r="942" spans="1:6">
      <c r="A942" t="s">
        <v>3880</v>
      </c>
      <c r="B942" t="s">
        <v>5541</v>
      </c>
      <c r="C942">
        <v>84.7</v>
      </c>
      <c r="D942" t="s">
        <v>147</v>
      </c>
      <c r="E942" s="60">
        <f t="shared" si="62"/>
        <v>0.61099999999999999</v>
      </c>
      <c r="F942" t="str">
        <f t="shared" si="63"/>
        <v>B</v>
      </c>
    </row>
    <row r="943" spans="1:6">
      <c r="A943" t="s">
        <v>3883</v>
      </c>
      <c r="B943" t="s">
        <v>5542</v>
      </c>
      <c r="C943">
        <v>65.3</v>
      </c>
      <c r="D943" t="s">
        <v>138</v>
      </c>
      <c r="E943" s="60">
        <f t="shared" si="62"/>
        <v>0.10299999999999999</v>
      </c>
      <c r="F943" t="str">
        <f t="shared" si="63"/>
        <v>D</v>
      </c>
    </row>
    <row r="944" spans="1:6">
      <c r="A944" t="s">
        <v>3886</v>
      </c>
      <c r="B944" t="s">
        <v>3887</v>
      </c>
      <c r="C944">
        <v>74.3</v>
      </c>
      <c r="D944" t="s">
        <v>147</v>
      </c>
      <c r="E944" s="60">
        <f t="shared" si="62"/>
        <v>0.29899999999999999</v>
      </c>
      <c r="F944" t="str">
        <f t="shared" si="63"/>
        <v>C</v>
      </c>
    </row>
    <row r="945" spans="1:6">
      <c r="A945" t="s">
        <v>3889</v>
      </c>
      <c r="B945" t="s">
        <v>5543</v>
      </c>
      <c r="C945">
        <v>53.4</v>
      </c>
      <c r="D945" t="s">
        <v>139</v>
      </c>
      <c r="E945" s="60">
        <f t="shared" si="62"/>
        <v>0.02</v>
      </c>
      <c r="F945" t="str">
        <f t="shared" si="63"/>
        <v>F</v>
      </c>
    </row>
    <row r="946" spans="1:6">
      <c r="A946" t="s">
        <v>3892</v>
      </c>
      <c r="B946" t="s">
        <v>5544</v>
      </c>
      <c r="C946">
        <v>74.400000000000006</v>
      </c>
      <c r="D946" t="s">
        <v>147</v>
      </c>
      <c r="E946" s="60">
        <f t="shared" si="62"/>
        <v>0.30499999999999999</v>
      </c>
      <c r="F946" t="str">
        <f t="shared" si="63"/>
        <v>C</v>
      </c>
    </row>
    <row r="947" spans="1:6">
      <c r="A947" t="s">
        <v>3898</v>
      </c>
      <c r="B947" t="s">
        <v>5545</v>
      </c>
      <c r="C947">
        <v>84</v>
      </c>
      <c r="D947" t="s">
        <v>147</v>
      </c>
      <c r="E947" s="60">
        <f t="shared" si="62"/>
        <v>0.59499999999999997</v>
      </c>
      <c r="F947" t="str">
        <f t="shared" si="63"/>
        <v>B</v>
      </c>
    </row>
    <row r="948" spans="1:6">
      <c r="A948" t="s">
        <v>3904</v>
      </c>
      <c r="B948" t="s">
        <v>3905</v>
      </c>
      <c r="C948">
        <v>68.599999999999994</v>
      </c>
      <c r="D948" t="s">
        <v>147</v>
      </c>
      <c r="E948" s="60">
        <f t="shared" si="62"/>
        <v>0.16700000000000001</v>
      </c>
      <c r="F948" t="str">
        <f t="shared" si="63"/>
        <v>C</v>
      </c>
    </row>
    <row r="949" spans="1:6">
      <c r="A949" t="s">
        <v>3907</v>
      </c>
      <c r="B949" t="s">
        <v>5546</v>
      </c>
      <c r="C949">
        <v>68.400000000000006</v>
      </c>
      <c r="D949" t="s">
        <v>147</v>
      </c>
      <c r="E949" s="60">
        <f t="shared" si="62"/>
        <v>0.16200000000000001</v>
      </c>
      <c r="F949" t="str">
        <f t="shared" si="63"/>
        <v>C</v>
      </c>
    </row>
    <row r="950" spans="1:6">
      <c r="A950" t="s">
        <v>3913</v>
      </c>
      <c r="B950" t="s">
        <v>5547</v>
      </c>
      <c r="C950">
        <v>75.599999999999994</v>
      </c>
      <c r="D950" t="s">
        <v>147</v>
      </c>
      <c r="E950" s="60">
        <f t="shared" ref="E950:E1013" si="64">PERCENTRANK($C$3:$C$1060,C950)</f>
        <v>0.33400000000000002</v>
      </c>
      <c r="F950" t="str">
        <f t="shared" ref="F950:F1013" si="65">(IF(E950&gt;0.75,"A",(IF(E950&gt;0.45,"B",(IF(E950&gt;0.15,"C",(IF(E950&gt;0.05,"D","F"))))))))</f>
        <v>C</v>
      </c>
    </row>
    <row r="951" spans="1:6">
      <c r="A951" t="s">
        <v>3916</v>
      </c>
      <c r="B951" t="s">
        <v>3917</v>
      </c>
      <c r="C951">
        <v>87.1</v>
      </c>
      <c r="D951" t="s">
        <v>147</v>
      </c>
      <c r="E951" s="60">
        <f t="shared" si="64"/>
        <v>0.69099999999999995</v>
      </c>
      <c r="F951" t="str">
        <f t="shared" si="65"/>
        <v>B</v>
      </c>
    </row>
    <row r="952" spans="1:6">
      <c r="A952" t="s">
        <v>3931</v>
      </c>
      <c r="B952" t="s">
        <v>5548</v>
      </c>
      <c r="C952">
        <v>62.6</v>
      </c>
      <c r="D952" t="s">
        <v>138</v>
      </c>
      <c r="E952" s="60">
        <f t="shared" si="64"/>
        <v>7.1999999999999995E-2</v>
      </c>
      <c r="F952" t="str">
        <f t="shared" si="65"/>
        <v>D</v>
      </c>
    </row>
    <row r="953" spans="1:6">
      <c r="A953" t="s">
        <v>3935</v>
      </c>
      <c r="B953" t="s">
        <v>5549</v>
      </c>
      <c r="C953">
        <v>89.9</v>
      </c>
      <c r="D953" t="s">
        <v>147</v>
      </c>
      <c r="E953" s="60">
        <f t="shared" si="64"/>
        <v>0.76</v>
      </c>
      <c r="F953" t="str">
        <f t="shared" si="65"/>
        <v>A</v>
      </c>
    </row>
    <row r="954" spans="1:6">
      <c r="A954" t="s">
        <v>3938</v>
      </c>
      <c r="B954" t="s">
        <v>5550</v>
      </c>
      <c r="C954">
        <v>104.3</v>
      </c>
      <c r="D954" t="s">
        <v>147</v>
      </c>
      <c r="E954" s="60">
        <f t="shared" si="64"/>
        <v>0.99</v>
      </c>
      <c r="F954" t="str">
        <f t="shared" si="65"/>
        <v>A</v>
      </c>
    </row>
    <row r="955" spans="1:6">
      <c r="A955" t="s">
        <v>3941</v>
      </c>
      <c r="B955" t="s">
        <v>5551</v>
      </c>
      <c r="C955">
        <v>71.8</v>
      </c>
      <c r="D955" t="s">
        <v>147</v>
      </c>
      <c r="E955" s="60">
        <f t="shared" si="64"/>
        <v>0.23599999999999999</v>
      </c>
      <c r="F955" t="str">
        <f t="shared" si="65"/>
        <v>C</v>
      </c>
    </row>
    <row r="956" spans="1:6">
      <c r="A956" t="s">
        <v>3944</v>
      </c>
      <c r="B956" t="s">
        <v>5552</v>
      </c>
      <c r="C956">
        <v>93.7</v>
      </c>
      <c r="D956" t="s">
        <v>147</v>
      </c>
      <c r="E956" s="60">
        <f t="shared" si="64"/>
        <v>0.84899999999999998</v>
      </c>
      <c r="F956" t="str">
        <f t="shared" si="65"/>
        <v>A</v>
      </c>
    </row>
    <row r="957" spans="1:6">
      <c r="A957" t="s">
        <v>3947</v>
      </c>
      <c r="B957" t="s">
        <v>5553</v>
      </c>
      <c r="C957">
        <v>77.900000000000006</v>
      </c>
      <c r="D957" t="s">
        <v>147</v>
      </c>
      <c r="E957" s="60">
        <f t="shared" si="64"/>
        <v>0.40600000000000003</v>
      </c>
      <c r="F957" t="str">
        <f t="shared" si="65"/>
        <v>C</v>
      </c>
    </row>
    <row r="958" spans="1:6">
      <c r="A958" t="s">
        <v>3950</v>
      </c>
      <c r="B958" t="s">
        <v>5554</v>
      </c>
      <c r="C958">
        <v>87.2</v>
      </c>
      <c r="D958" t="s">
        <v>147</v>
      </c>
      <c r="E958" s="60">
        <f t="shared" si="64"/>
        <v>0.69399999999999995</v>
      </c>
      <c r="F958" t="str">
        <f t="shared" si="65"/>
        <v>B</v>
      </c>
    </row>
    <row r="959" spans="1:6">
      <c r="A959" t="s">
        <v>3953</v>
      </c>
      <c r="B959" t="s">
        <v>3954</v>
      </c>
      <c r="C959">
        <v>90.1</v>
      </c>
      <c r="D959" t="s">
        <v>147</v>
      </c>
      <c r="E959" s="60">
        <f t="shared" si="64"/>
        <v>0.76800000000000002</v>
      </c>
      <c r="F959" t="str">
        <f t="shared" si="65"/>
        <v>A</v>
      </c>
    </row>
    <row r="960" spans="1:6">
      <c r="A960" t="s">
        <v>3956</v>
      </c>
      <c r="B960" t="s">
        <v>5555</v>
      </c>
      <c r="C960">
        <v>92.6</v>
      </c>
      <c r="D960" t="s">
        <v>147</v>
      </c>
      <c r="E960" s="60">
        <f t="shared" si="64"/>
        <v>0.82899999999999996</v>
      </c>
      <c r="F960" t="str">
        <f t="shared" si="65"/>
        <v>A</v>
      </c>
    </row>
    <row r="961" spans="1:6">
      <c r="A961" t="s">
        <v>3959</v>
      </c>
      <c r="B961" t="s">
        <v>5556</v>
      </c>
      <c r="C961">
        <v>73.8</v>
      </c>
      <c r="D961" t="s">
        <v>147</v>
      </c>
      <c r="E961" s="60">
        <f t="shared" si="64"/>
        <v>0.29299999999999998</v>
      </c>
      <c r="F961" t="str">
        <f t="shared" si="65"/>
        <v>C</v>
      </c>
    </row>
    <row r="962" spans="1:6">
      <c r="A962" t="s">
        <v>3962</v>
      </c>
      <c r="B962" t="s">
        <v>5557</v>
      </c>
      <c r="C962">
        <v>106.6</v>
      </c>
      <c r="D962" t="s">
        <v>147</v>
      </c>
      <c r="E962" s="60">
        <f t="shared" si="64"/>
        <v>0.998</v>
      </c>
      <c r="F962" t="str">
        <f t="shared" si="65"/>
        <v>A</v>
      </c>
    </row>
    <row r="963" spans="1:6">
      <c r="A963" t="s">
        <v>3965</v>
      </c>
      <c r="B963" t="s">
        <v>5558</v>
      </c>
      <c r="C963">
        <v>85.1</v>
      </c>
      <c r="D963" t="s">
        <v>147</v>
      </c>
      <c r="E963" s="60">
        <f t="shared" si="64"/>
        <v>0.626</v>
      </c>
      <c r="F963" t="str">
        <f t="shared" si="65"/>
        <v>B</v>
      </c>
    </row>
    <row r="964" spans="1:6">
      <c r="A964" t="s">
        <v>3968</v>
      </c>
      <c r="B964" t="s">
        <v>5559</v>
      </c>
      <c r="C964">
        <v>90.5</v>
      </c>
      <c r="D964" t="s">
        <v>147</v>
      </c>
      <c r="E964" s="60">
        <f t="shared" si="64"/>
        <v>0.77600000000000002</v>
      </c>
      <c r="F964" t="str">
        <f t="shared" si="65"/>
        <v>A</v>
      </c>
    </row>
    <row r="965" spans="1:6">
      <c r="A965" t="s">
        <v>3971</v>
      </c>
      <c r="B965" t="s">
        <v>5560</v>
      </c>
      <c r="C965">
        <v>87.7</v>
      </c>
      <c r="D965" t="s">
        <v>147</v>
      </c>
      <c r="E965" s="60">
        <f t="shared" si="64"/>
        <v>0.71199999999999997</v>
      </c>
      <c r="F965" t="str">
        <f t="shared" si="65"/>
        <v>B</v>
      </c>
    </row>
    <row r="966" spans="1:6">
      <c r="A966" t="s">
        <v>3974</v>
      </c>
      <c r="B966" t="s">
        <v>5561</v>
      </c>
      <c r="C966">
        <v>81.3</v>
      </c>
      <c r="D966" t="s">
        <v>147</v>
      </c>
      <c r="E966" s="60">
        <f t="shared" si="64"/>
        <v>0.51200000000000001</v>
      </c>
      <c r="F966" t="str">
        <f t="shared" si="65"/>
        <v>B</v>
      </c>
    </row>
    <row r="967" spans="1:6">
      <c r="A967" t="s">
        <v>3977</v>
      </c>
      <c r="B967" t="s">
        <v>5562</v>
      </c>
      <c r="C967">
        <v>77.7</v>
      </c>
      <c r="D967" t="s">
        <v>147</v>
      </c>
      <c r="E967" s="60">
        <f t="shared" si="64"/>
        <v>0.39900000000000002</v>
      </c>
      <c r="F967" t="str">
        <f t="shared" si="65"/>
        <v>C</v>
      </c>
    </row>
    <row r="968" spans="1:6">
      <c r="A968" t="s">
        <v>3980</v>
      </c>
      <c r="B968" t="s">
        <v>5563</v>
      </c>
      <c r="C968">
        <v>94.3</v>
      </c>
      <c r="D968" t="s">
        <v>147</v>
      </c>
      <c r="E968" s="60">
        <f t="shared" si="64"/>
        <v>0.86</v>
      </c>
      <c r="F968" t="str">
        <f t="shared" si="65"/>
        <v>A</v>
      </c>
    </row>
    <row r="969" spans="1:6">
      <c r="A969" t="s">
        <v>3983</v>
      </c>
      <c r="B969" t="s">
        <v>5564</v>
      </c>
      <c r="C969">
        <v>83.2</v>
      </c>
      <c r="D969" t="s">
        <v>147</v>
      </c>
      <c r="E969" s="60">
        <f t="shared" si="64"/>
        <v>0.56399999999999995</v>
      </c>
      <c r="F969" t="str">
        <f t="shared" si="65"/>
        <v>B</v>
      </c>
    </row>
    <row r="970" spans="1:6">
      <c r="A970" t="s">
        <v>3986</v>
      </c>
      <c r="B970" t="s">
        <v>5565</v>
      </c>
      <c r="C970">
        <v>79.900000000000006</v>
      </c>
      <c r="D970" t="s">
        <v>147</v>
      </c>
      <c r="E970" s="60">
        <f t="shared" si="64"/>
        <v>0.46300000000000002</v>
      </c>
      <c r="F970" t="str">
        <f t="shared" si="65"/>
        <v>B</v>
      </c>
    </row>
    <row r="971" spans="1:6">
      <c r="A971" t="s">
        <v>3989</v>
      </c>
      <c r="B971" t="s">
        <v>5566</v>
      </c>
      <c r="C971">
        <v>91.6</v>
      </c>
      <c r="D971" t="s">
        <v>147</v>
      </c>
      <c r="E971" s="60">
        <f t="shared" si="64"/>
        <v>0.80900000000000005</v>
      </c>
      <c r="F971" t="str">
        <f t="shared" si="65"/>
        <v>A</v>
      </c>
    </row>
    <row r="972" spans="1:6">
      <c r="A972" t="s">
        <v>3992</v>
      </c>
      <c r="B972" t="s">
        <v>5567</v>
      </c>
      <c r="C972">
        <v>83.1</v>
      </c>
      <c r="D972" t="s">
        <v>147</v>
      </c>
      <c r="E972" s="60">
        <f t="shared" si="64"/>
        <v>0.55800000000000005</v>
      </c>
      <c r="F972" t="str">
        <f t="shared" si="65"/>
        <v>B</v>
      </c>
    </row>
    <row r="973" spans="1:6">
      <c r="A973" t="s">
        <v>3995</v>
      </c>
      <c r="B973" t="s">
        <v>5568</v>
      </c>
      <c r="C973">
        <v>70.7</v>
      </c>
      <c r="D973" t="s">
        <v>147</v>
      </c>
      <c r="E973" s="60">
        <f t="shared" si="64"/>
        <v>0.21199999999999999</v>
      </c>
      <c r="F973" t="str">
        <f t="shared" si="65"/>
        <v>C</v>
      </c>
    </row>
    <row r="974" spans="1:6">
      <c r="A974" t="s">
        <v>3998</v>
      </c>
      <c r="B974" t="s">
        <v>5569</v>
      </c>
      <c r="C974">
        <v>90.3</v>
      </c>
      <c r="D974" t="s">
        <v>147</v>
      </c>
      <c r="E974" s="60">
        <f t="shared" si="64"/>
        <v>0.77200000000000002</v>
      </c>
      <c r="F974" t="str">
        <f t="shared" si="65"/>
        <v>A</v>
      </c>
    </row>
    <row r="975" spans="1:6">
      <c r="A975" t="s">
        <v>4001</v>
      </c>
      <c r="B975" t="s">
        <v>5570</v>
      </c>
      <c r="C975">
        <v>91</v>
      </c>
      <c r="D975" t="s">
        <v>147</v>
      </c>
      <c r="E975" s="60">
        <f t="shared" si="64"/>
        <v>0.79400000000000004</v>
      </c>
      <c r="F975" t="str">
        <f t="shared" si="65"/>
        <v>A</v>
      </c>
    </row>
    <row r="976" spans="1:6">
      <c r="A976" t="s">
        <v>4004</v>
      </c>
      <c r="B976" t="s">
        <v>5571</v>
      </c>
      <c r="C976">
        <v>96</v>
      </c>
      <c r="D976" t="s">
        <v>147</v>
      </c>
      <c r="E976" s="60">
        <f t="shared" si="64"/>
        <v>0.89</v>
      </c>
      <c r="F976" t="str">
        <f t="shared" si="65"/>
        <v>A</v>
      </c>
    </row>
    <row r="977" spans="1:6">
      <c r="A977" t="s">
        <v>4007</v>
      </c>
      <c r="B977" t="s">
        <v>5572</v>
      </c>
      <c r="C977">
        <v>78.7</v>
      </c>
      <c r="D977" t="s">
        <v>147</v>
      </c>
      <c r="E977" s="60">
        <f t="shared" si="64"/>
        <v>0.42599999999999999</v>
      </c>
      <c r="F977" t="str">
        <f t="shared" si="65"/>
        <v>C</v>
      </c>
    </row>
    <row r="978" spans="1:6">
      <c r="A978" t="s">
        <v>4010</v>
      </c>
      <c r="B978" t="s">
        <v>1880</v>
      </c>
      <c r="C978">
        <v>92</v>
      </c>
      <c r="D978" t="s">
        <v>147</v>
      </c>
      <c r="E978" s="60">
        <f t="shared" si="64"/>
        <v>0.81699999999999995</v>
      </c>
      <c r="F978" t="str">
        <f t="shared" si="65"/>
        <v>A</v>
      </c>
    </row>
    <row r="979" spans="1:6">
      <c r="A979" t="s">
        <v>4012</v>
      </c>
      <c r="B979" t="s">
        <v>5573</v>
      </c>
      <c r="C979">
        <v>96</v>
      </c>
      <c r="D979" t="s">
        <v>147</v>
      </c>
      <c r="E979" s="60">
        <f t="shared" si="64"/>
        <v>0.89</v>
      </c>
      <c r="F979" t="str">
        <f t="shared" si="65"/>
        <v>A</v>
      </c>
    </row>
    <row r="980" spans="1:6">
      <c r="A980" t="s">
        <v>4015</v>
      </c>
      <c r="B980" t="s">
        <v>4016</v>
      </c>
      <c r="C980">
        <v>89.1</v>
      </c>
      <c r="D980" t="s">
        <v>147</v>
      </c>
      <c r="E980" s="60">
        <f t="shared" si="64"/>
        <v>0.74</v>
      </c>
      <c r="F980" t="str">
        <f t="shared" si="65"/>
        <v>B</v>
      </c>
    </row>
    <row r="981" spans="1:6">
      <c r="A981" t="s">
        <v>4018</v>
      </c>
      <c r="B981" t="s">
        <v>4019</v>
      </c>
      <c r="C981">
        <v>99</v>
      </c>
      <c r="D981" t="s">
        <v>147</v>
      </c>
      <c r="E981" s="60">
        <f t="shared" si="64"/>
        <v>0.94799999999999995</v>
      </c>
      <c r="F981" t="str">
        <f t="shared" si="65"/>
        <v>A</v>
      </c>
    </row>
    <row r="982" spans="1:6">
      <c r="A982" t="s">
        <v>4021</v>
      </c>
      <c r="B982" t="s">
        <v>5574</v>
      </c>
      <c r="C982">
        <v>97.2</v>
      </c>
      <c r="D982" t="s">
        <v>147</v>
      </c>
      <c r="E982" s="60">
        <f t="shared" si="64"/>
        <v>0.91100000000000003</v>
      </c>
      <c r="F982" t="str">
        <f t="shared" si="65"/>
        <v>A</v>
      </c>
    </row>
    <row r="983" spans="1:6">
      <c r="A983" t="s">
        <v>4024</v>
      </c>
      <c r="B983" t="s">
        <v>5575</v>
      </c>
      <c r="C983">
        <v>79.599999999999994</v>
      </c>
      <c r="D983" t="s">
        <v>147</v>
      </c>
      <c r="E983" s="60">
        <f t="shared" si="64"/>
        <v>0.45100000000000001</v>
      </c>
      <c r="F983" t="str">
        <f t="shared" si="65"/>
        <v>B</v>
      </c>
    </row>
    <row r="984" spans="1:6">
      <c r="A984" t="s">
        <v>4048</v>
      </c>
      <c r="B984" t="s">
        <v>5576</v>
      </c>
      <c r="C984">
        <v>61.4</v>
      </c>
      <c r="D984" t="s">
        <v>138</v>
      </c>
      <c r="E984" s="60">
        <f t="shared" si="64"/>
        <v>5.7000000000000002E-2</v>
      </c>
      <c r="F984" t="str">
        <f t="shared" si="65"/>
        <v>D</v>
      </c>
    </row>
    <row r="985" spans="1:6">
      <c r="A985" t="s">
        <v>4052</v>
      </c>
      <c r="B985" t="s">
        <v>5577</v>
      </c>
      <c r="C985">
        <v>73.099999999999994</v>
      </c>
      <c r="D985" t="s">
        <v>147</v>
      </c>
      <c r="E985" s="60">
        <f t="shared" si="64"/>
        <v>0.26900000000000002</v>
      </c>
      <c r="F985" t="str">
        <f t="shared" si="65"/>
        <v>C</v>
      </c>
    </row>
    <row r="986" spans="1:6">
      <c r="A986" t="s">
        <v>4056</v>
      </c>
      <c r="B986" t="s">
        <v>5578</v>
      </c>
      <c r="C986">
        <v>67.900000000000006</v>
      </c>
      <c r="D986" t="s">
        <v>138</v>
      </c>
      <c r="E986" s="60">
        <f t="shared" si="64"/>
        <v>0.154</v>
      </c>
      <c r="F986" t="str">
        <f t="shared" si="65"/>
        <v>C</v>
      </c>
    </row>
    <row r="987" spans="1:6">
      <c r="A987" t="s">
        <v>4059</v>
      </c>
      <c r="B987" t="s">
        <v>5579</v>
      </c>
      <c r="C987">
        <v>58.8</v>
      </c>
      <c r="D987" t="s">
        <v>138</v>
      </c>
      <c r="E987" s="60">
        <f t="shared" si="64"/>
        <v>4.4999999999999998E-2</v>
      </c>
      <c r="F987" t="str">
        <f t="shared" si="65"/>
        <v>F</v>
      </c>
    </row>
    <row r="988" spans="1:6">
      <c r="A988" t="s">
        <v>4062</v>
      </c>
      <c r="B988" t="s">
        <v>5580</v>
      </c>
      <c r="C988">
        <v>68</v>
      </c>
      <c r="D988" t="s">
        <v>147</v>
      </c>
      <c r="E988" s="60">
        <f t="shared" si="64"/>
        <v>0.156</v>
      </c>
      <c r="F988" t="str">
        <f t="shared" si="65"/>
        <v>C</v>
      </c>
    </row>
    <row r="989" spans="1:6">
      <c r="A989" t="s">
        <v>4065</v>
      </c>
      <c r="B989" t="s">
        <v>5581</v>
      </c>
      <c r="C989">
        <v>82.8</v>
      </c>
      <c r="D989" t="s">
        <v>147</v>
      </c>
      <c r="E989" s="60">
        <f t="shared" si="64"/>
        <v>0.55000000000000004</v>
      </c>
      <c r="F989" t="str">
        <f t="shared" si="65"/>
        <v>B</v>
      </c>
    </row>
    <row r="990" spans="1:6">
      <c r="A990" t="s">
        <v>4068</v>
      </c>
      <c r="B990" t="s">
        <v>5582</v>
      </c>
      <c r="C990">
        <v>71.7</v>
      </c>
      <c r="D990" t="s">
        <v>147</v>
      </c>
      <c r="E990" s="60">
        <f t="shared" si="64"/>
        <v>0.23100000000000001</v>
      </c>
      <c r="F990" t="str">
        <f t="shared" si="65"/>
        <v>C</v>
      </c>
    </row>
    <row r="991" spans="1:6">
      <c r="A991" t="s">
        <v>4071</v>
      </c>
      <c r="B991" t="s">
        <v>5583</v>
      </c>
      <c r="C991">
        <v>78.8</v>
      </c>
      <c r="D991" t="s">
        <v>147</v>
      </c>
      <c r="E991" s="60">
        <f t="shared" si="64"/>
        <v>0.42899999999999999</v>
      </c>
      <c r="F991" t="str">
        <f t="shared" si="65"/>
        <v>C</v>
      </c>
    </row>
    <row r="992" spans="1:6">
      <c r="A992" t="s">
        <v>4074</v>
      </c>
      <c r="B992" t="s">
        <v>5584</v>
      </c>
      <c r="C992">
        <v>84.6</v>
      </c>
      <c r="D992" t="s">
        <v>147</v>
      </c>
      <c r="E992" s="60">
        <f t="shared" si="64"/>
        <v>0.60899999999999999</v>
      </c>
      <c r="F992" t="str">
        <f t="shared" si="65"/>
        <v>B</v>
      </c>
    </row>
    <row r="993" spans="1:6">
      <c r="A993" t="s">
        <v>4076</v>
      </c>
      <c r="B993" t="s">
        <v>5585</v>
      </c>
      <c r="C993">
        <v>84.2</v>
      </c>
      <c r="D993" t="s">
        <v>147</v>
      </c>
      <c r="E993" s="60">
        <f t="shared" si="64"/>
        <v>0.59899999999999998</v>
      </c>
      <c r="F993" t="str">
        <f t="shared" si="65"/>
        <v>B</v>
      </c>
    </row>
    <row r="994" spans="1:6">
      <c r="A994" t="s">
        <v>4079</v>
      </c>
      <c r="B994" t="s">
        <v>5586</v>
      </c>
      <c r="C994">
        <v>85.8</v>
      </c>
      <c r="D994" t="s">
        <v>147</v>
      </c>
      <c r="E994" s="60">
        <f t="shared" si="64"/>
        <v>0.65500000000000003</v>
      </c>
      <c r="F994" t="str">
        <f t="shared" si="65"/>
        <v>B</v>
      </c>
    </row>
    <row r="995" spans="1:6">
      <c r="A995" t="s">
        <v>4082</v>
      </c>
      <c r="B995" t="s">
        <v>5587</v>
      </c>
      <c r="C995">
        <v>71.5</v>
      </c>
      <c r="D995" t="s">
        <v>147</v>
      </c>
      <c r="E995" s="60">
        <f t="shared" si="64"/>
        <v>0.22600000000000001</v>
      </c>
      <c r="F995" t="str">
        <f t="shared" si="65"/>
        <v>C</v>
      </c>
    </row>
    <row r="996" spans="1:6">
      <c r="A996" t="s">
        <v>4085</v>
      </c>
      <c r="B996" t="s">
        <v>5588</v>
      </c>
      <c r="C996">
        <v>70.900000000000006</v>
      </c>
      <c r="D996" t="s">
        <v>147</v>
      </c>
      <c r="E996" s="60">
        <f t="shared" si="64"/>
        <v>0.215</v>
      </c>
      <c r="F996" t="str">
        <f t="shared" si="65"/>
        <v>C</v>
      </c>
    </row>
    <row r="997" spans="1:6">
      <c r="A997" t="s">
        <v>4088</v>
      </c>
      <c r="B997" t="s">
        <v>5589</v>
      </c>
      <c r="C997">
        <v>98.7</v>
      </c>
      <c r="D997" t="s">
        <v>147</v>
      </c>
      <c r="E997" s="60">
        <f t="shared" si="64"/>
        <v>0.94599999999999995</v>
      </c>
      <c r="F997" t="str">
        <f t="shared" si="65"/>
        <v>A</v>
      </c>
    </row>
    <row r="998" spans="1:6">
      <c r="A998" t="s">
        <v>4091</v>
      </c>
      <c r="B998" t="s">
        <v>5590</v>
      </c>
      <c r="C998">
        <v>97.9</v>
      </c>
      <c r="D998" t="s">
        <v>147</v>
      </c>
      <c r="E998" s="60">
        <f t="shared" si="64"/>
        <v>0.92400000000000004</v>
      </c>
      <c r="F998" t="str">
        <f t="shared" si="65"/>
        <v>A</v>
      </c>
    </row>
    <row r="999" spans="1:6">
      <c r="A999" t="s">
        <v>4094</v>
      </c>
      <c r="B999" t="s">
        <v>5591</v>
      </c>
      <c r="C999">
        <v>96.7</v>
      </c>
      <c r="D999" t="s">
        <v>147</v>
      </c>
      <c r="E999" s="60">
        <f t="shared" si="64"/>
        <v>0.90300000000000002</v>
      </c>
      <c r="F999" t="str">
        <f t="shared" si="65"/>
        <v>A</v>
      </c>
    </row>
    <row r="1000" spans="1:6">
      <c r="A1000" t="s">
        <v>4097</v>
      </c>
      <c r="B1000" t="s">
        <v>5592</v>
      </c>
      <c r="C1000">
        <v>83.4</v>
      </c>
      <c r="D1000" t="s">
        <v>147</v>
      </c>
      <c r="E1000" s="60">
        <f t="shared" si="64"/>
        <v>0.57199999999999995</v>
      </c>
      <c r="F1000" t="str">
        <f t="shared" si="65"/>
        <v>B</v>
      </c>
    </row>
    <row r="1001" spans="1:6">
      <c r="A1001" t="s">
        <v>4100</v>
      </c>
      <c r="B1001" t="s">
        <v>5593</v>
      </c>
      <c r="C1001">
        <v>87.2</v>
      </c>
      <c r="D1001" t="s">
        <v>147</v>
      </c>
      <c r="E1001" s="60">
        <f t="shared" si="64"/>
        <v>0.69399999999999995</v>
      </c>
      <c r="F1001" t="str">
        <f t="shared" si="65"/>
        <v>B</v>
      </c>
    </row>
    <row r="1002" spans="1:6">
      <c r="A1002" t="s">
        <v>4103</v>
      </c>
      <c r="B1002" t="s">
        <v>5594</v>
      </c>
      <c r="C1002">
        <v>75.7</v>
      </c>
      <c r="D1002" t="s">
        <v>147</v>
      </c>
      <c r="E1002" s="60">
        <f t="shared" si="64"/>
        <v>0.34</v>
      </c>
      <c r="F1002" t="str">
        <f t="shared" si="65"/>
        <v>C</v>
      </c>
    </row>
    <row r="1003" spans="1:6">
      <c r="A1003" t="s">
        <v>4106</v>
      </c>
      <c r="B1003" t="s">
        <v>5595</v>
      </c>
      <c r="C1003">
        <v>76.8</v>
      </c>
      <c r="D1003" t="s">
        <v>147</v>
      </c>
      <c r="E1003" s="60">
        <f t="shared" si="64"/>
        <v>0.36599999999999999</v>
      </c>
      <c r="F1003" t="str">
        <f t="shared" si="65"/>
        <v>C</v>
      </c>
    </row>
    <row r="1004" spans="1:6">
      <c r="A1004" t="s">
        <v>4109</v>
      </c>
      <c r="B1004" t="s">
        <v>5596</v>
      </c>
      <c r="C1004">
        <v>72.599999999999994</v>
      </c>
      <c r="D1004" t="s">
        <v>147</v>
      </c>
      <c r="E1004" s="60">
        <f t="shared" si="64"/>
        <v>0.253</v>
      </c>
      <c r="F1004" t="str">
        <f t="shared" si="65"/>
        <v>C</v>
      </c>
    </row>
    <row r="1005" spans="1:6">
      <c r="A1005" t="s">
        <v>4112</v>
      </c>
      <c r="B1005" t="s">
        <v>5597</v>
      </c>
      <c r="C1005">
        <v>75.900000000000006</v>
      </c>
      <c r="D1005" t="s">
        <v>147</v>
      </c>
      <c r="E1005" s="60">
        <f t="shared" si="64"/>
        <v>0.34399999999999997</v>
      </c>
      <c r="F1005" t="str">
        <f t="shared" si="65"/>
        <v>C</v>
      </c>
    </row>
    <row r="1006" spans="1:6">
      <c r="A1006" t="s">
        <v>4115</v>
      </c>
      <c r="B1006" t="s">
        <v>5598</v>
      </c>
      <c r="C1006">
        <v>68.7</v>
      </c>
      <c r="D1006" t="s">
        <v>147</v>
      </c>
      <c r="E1006" s="60">
        <f t="shared" si="64"/>
        <v>0.17</v>
      </c>
      <c r="F1006" t="str">
        <f t="shared" si="65"/>
        <v>C</v>
      </c>
    </row>
    <row r="1007" spans="1:6">
      <c r="A1007" t="s">
        <v>4118</v>
      </c>
      <c r="B1007" t="s">
        <v>5599</v>
      </c>
      <c r="C1007">
        <v>61.3</v>
      </c>
      <c r="D1007" t="s">
        <v>138</v>
      </c>
      <c r="E1007" s="60">
        <f t="shared" si="64"/>
        <v>5.6000000000000001E-2</v>
      </c>
      <c r="F1007" t="str">
        <f t="shared" si="65"/>
        <v>D</v>
      </c>
    </row>
    <row r="1008" spans="1:6">
      <c r="A1008" t="s">
        <v>4121</v>
      </c>
      <c r="B1008" t="s">
        <v>5600</v>
      </c>
      <c r="C1008">
        <v>87.5</v>
      </c>
      <c r="D1008" t="s">
        <v>147</v>
      </c>
      <c r="E1008" s="60">
        <f t="shared" si="64"/>
        <v>0.70699999999999996</v>
      </c>
      <c r="F1008" t="str">
        <f t="shared" si="65"/>
        <v>B</v>
      </c>
    </row>
    <row r="1009" spans="1:6">
      <c r="A1009" t="s">
        <v>4124</v>
      </c>
      <c r="B1009" t="s">
        <v>5601</v>
      </c>
      <c r="C1009">
        <v>67.599999999999994</v>
      </c>
      <c r="D1009" t="s">
        <v>138</v>
      </c>
      <c r="E1009" s="60">
        <f t="shared" si="64"/>
        <v>0.14499999999999999</v>
      </c>
      <c r="F1009" t="str">
        <f t="shared" si="65"/>
        <v>D</v>
      </c>
    </row>
    <row r="1010" spans="1:6">
      <c r="A1010" t="s">
        <v>4127</v>
      </c>
      <c r="B1010" t="s">
        <v>5602</v>
      </c>
      <c r="C1010">
        <v>83.4</v>
      </c>
      <c r="D1010" t="s">
        <v>147</v>
      </c>
      <c r="E1010" s="60">
        <f t="shared" si="64"/>
        <v>0.57199999999999995</v>
      </c>
      <c r="F1010" t="str">
        <f t="shared" si="65"/>
        <v>B</v>
      </c>
    </row>
    <row r="1011" spans="1:6">
      <c r="A1011" t="s">
        <v>4130</v>
      </c>
      <c r="B1011" t="s">
        <v>5603</v>
      </c>
      <c r="C1011">
        <v>60.5</v>
      </c>
      <c r="D1011" t="s">
        <v>138</v>
      </c>
      <c r="E1011" s="60">
        <f t="shared" si="64"/>
        <v>0.05</v>
      </c>
      <c r="F1011" t="str">
        <f t="shared" si="65"/>
        <v>F</v>
      </c>
    </row>
    <row r="1012" spans="1:6">
      <c r="A1012" t="s">
        <v>4133</v>
      </c>
      <c r="B1012" t="s">
        <v>5604</v>
      </c>
      <c r="C1012">
        <v>67.2</v>
      </c>
      <c r="D1012" t="s">
        <v>138</v>
      </c>
      <c r="E1012" s="60">
        <f t="shared" si="64"/>
        <v>0.13700000000000001</v>
      </c>
      <c r="F1012" t="str">
        <f t="shared" si="65"/>
        <v>D</v>
      </c>
    </row>
    <row r="1013" spans="1:6">
      <c r="A1013" t="s">
        <v>4136</v>
      </c>
      <c r="B1013" t="s">
        <v>5605</v>
      </c>
      <c r="C1013">
        <v>81.3</v>
      </c>
      <c r="D1013" t="s">
        <v>147</v>
      </c>
      <c r="E1013" s="60">
        <f t="shared" si="64"/>
        <v>0.51200000000000001</v>
      </c>
      <c r="F1013" t="str">
        <f t="shared" si="65"/>
        <v>B</v>
      </c>
    </row>
    <row r="1014" spans="1:6">
      <c r="A1014" t="s">
        <v>4139</v>
      </c>
      <c r="B1014" t="s">
        <v>5606</v>
      </c>
      <c r="C1014">
        <v>75.599999999999994</v>
      </c>
      <c r="D1014" t="s">
        <v>147</v>
      </c>
      <c r="E1014" s="60">
        <f t="shared" ref="E1014:E1032" si="66">PERCENTRANK($C$3:$C$1060,C1014)</f>
        <v>0.33400000000000002</v>
      </c>
      <c r="F1014" t="str">
        <f t="shared" ref="F1014:F1032" si="67">(IF(E1014&gt;0.75,"A",(IF(E1014&gt;0.45,"B",(IF(E1014&gt;0.15,"C",(IF(E1014&gt;0.05,"D","F"))))))))</f>
        <v>C</v>
      </c>
    </row>
    <row r="1015" spans="1:6">
      <c r="A1015" t="s">
        <v>4142</v>
      </c>
      <c r="B1015" t="s">
        <v>5607</v>
      </c>
      <c r="C1015">
        <v>72.599999999999994</v>
      </c>
      <c r="D1015" t="s">
        <v>147</v>
      </c>
      <c r="E1015" s="60">
        <f t="shared" si="66"/>
        <v>0.253</v>
      </c>
      <c r="F1015" t="str">
        <f t="shared" si="67"/>
        <v>C</v>
      </c>
    </row>
    <row r="1016" spans="1:6">
      <c r="A1016" t="s">
        <v>4145</v>
      </c>
      <c r="B1016" t="s">
        <v>5608</v>
      </c>
      <c r="C1016">
        <v>69.7</v>
      </c>
      <c r="D1016" t="s">
        <v>147</v>
      </c>
      <c r="E1016" s="60">
        <f t="shared" si="66"/>
        <v>0.186</v>
      </c>
      <c r="F1016" t="str">
        <f t="shared" si="67"/>
        <v>C</v>
      </c>
    </row>
    <row r="1017" spans="1:6">
      <c r="A1017" t="s">
        <v>4148</v>
      </c>
      <c r="B1017" t="s">
        <v>5609</v>
      </c>
      <c r="C1017">
        <v>89.6</v>
      </c>
      <c r="D1017" t="s">
        <v>147</v>
      </c>
      <c r="E1017" s="60">
        <f t="shared" si="66"/>
        <v>0.754</v>
      </c>
      <c r="F1017" t="str">
        <f t="shared" si="67"/>
        <v>A</v>
      </c>
    </row>
    <row r="1018" spans="1:6">
      <c r="A1018" t="s">
        <v>4150</v>
      </c>
      <c r="B1018" t="s">
        <v>5610</v>
      </c>
      <c r="C1018">
        <v>73.099999999999994</v>
      </c>
      <c r="D1018" t="s">
        <v>147</v>
      </c>
      <c r="E1018" s="60">
        <f t="shared" si="66"/>
        <v>0.26900000000000002</v>
      </c>
      <c r="F1018" t="str">
        <f t="shared" si="67"/>
        <v>C</v>
      </c>
    </row>
    <row r="1019" spans="1:6">
      <c r="A1019" t="s">
        <v>4153</v>
      </c>
      <c r="B1019" t="s">
        <v>5611</v>
      </c>
      <c r="C1019">
        <v>66.8</v>
      </c>
      <c r="D1019" t="s">
        <v>138</v>
      </c>
      <c r="E1019" s="60">
        <f t="shared" si="66"/>
        <v>0.13</v>
      </c>
      <c r="F1019" t="str">
        <f t="shared" si="67"/>
        <v>D</v>
      </c>
    </row>
    <row r="1020" spans="1:6">
      <c r="A1020" t="s">
        <v>4159</v>
      </c>
      <c r="B1020" t="s">
        <v>5612</v>
      </c>
      <c r="C1020">
        <v>75.900000000000006</v>
      </c>
      <c r="D1020" t="s">
        <v>147</v>
      </c>
      <c r="E1020" s="60">
        <f t="shared" si="66"/>
        <v>0.34399999999999997</v>
      </c>
      <c r="F1020" t="str">
        <f t="shared" si="67"/>
        <v>C</v>
      </c>
    </row>
    <row r="1021" spans="1:6">
      <c r="A1021" t="s">
        <v>4162</v>
      </c>
      <c r="B1021" t="s">
        <v>5613</v>
      </c>
      <c r="C1021">
        <v>70.5</v>
      </c>
      <c r="D1021" t="s">
        <v>147</v>
      </c>
      <c r="E1021" s="60">
        <f t="shared" si="66"/>
        <v>0.20899999999999999</v>
      </c>
      <c r="F1021" t="str">
        <f t="shared" si="67"/>
        <v>C</v>
      </c>
    </row>
    <row r="1022" spans="1:6">
      <c r="A1022" t="s">
        <v>4165</v>
      </c>
      <c r="B1022" t="s">
        <v>5614</v>
      </c>
      <c r="C1022">
        <v>74.3</v>
      </c>
      <c r="D1022" t="s">
        <v>147</v>
      </c>
      <c r="E1022" s="60">
        <f t="shared" si="66"/>
        <v>0.29899999999999999</v>
      </c>
      <c r="F1022" t="str">
        <f t="shared" si="67"/>
        <v>C</v>
      </c>
    </row>
    <row r="1023" spans="1:6">
      <c r="A1023" t="s">
        <v>4168</v>
      </c>
      <c r="B1023" t="s">
        <v>5615</v>
      </c>
      <c r="C1023">
        <v>66.599999999999994</v>
      </c>
      <c r="D1023" t="s">
        <v>138</v>
      </c>
      <c r="E1023" s="60">
        <f t="shared" si="66"/>
        <v>0.128</v>
      </c>
      <c r="F1023" t="str">
        <f t="shared" si="67"/>
        <v>D</v>
      </c>
    </row>
    <row r="1024" spans="1:6">
      <c r="A1024" t="s">
        <v>4171</v>
      </c>
      <c r="B1024" t="s">
        <v>5616</v>
      </c>
      <c r="C1024">
        <v>72.5</v>
      </c>
      <c r="D1024" t="s">
        <v>147</v>
      </c>
      <c r="E1024" s="60">
        <f t="shared" si="66"/>
        <v>0.25</v>
      </c>
      <c r="F1024" t="str">
        <f t="shared" si="67"/>
        <v>C</v>
      </c>
    </row>
    <row r="1025" spans="1:6">
      <c r="A1025" t="s">
        <v>4174</v>
      </c>
      <c r="B1025" t="s">
        <v>5617</v>
      </c>
      <c r="C1025">
        <v>76</v>
      </c>
      <c r="D1025" t="s">
        <v>147</v>
      </c>
      <c r="E1025" s="60">
        <f t="shared" si="66"/>
        <v>0.34899999999999998</v>
      </c>
      <c r="F1025" t="str">
        <f t="shared" si="67"/>
        <v>C</v>
      </c>
    </row>
    <row r="1026" spans="1:6">
      <c r="A1026" t="s">
        <v>4177</v>
      </c>
      <c r="B1026" t="s">
        <v>5618</v>
      </c>
      <c r="C1026">
        <v>67.8</v>
      </c>
      <c r="D1026" t="s">
        <v>138</v>
      </c>
      <c r="E1026" s="60">
        <f t="shared" si="66"/>
        <v>0.15</v>
      </c>
      <c r="F1026" t="str">
        <f t="shared" si="67"/>
        <v>D</v>
      </c>
    </row>
    <row r="1027" spans="1:6">
      <c r="A1027" t="s">
        <v>4180</v>
      </c>
      <c r="B1027" t="s">
        <v>5619</v>
      </c>
      <c r="C1027">
        <v>62.7</v>
      </c>
      <c r="D1027" t="s">
        <v>138</v>
      </c>
      <c r="E1027" s="60">
        <f t="shared" si="66"/>
        <v>7.2999999999999995E-2</v>
      </c>
      <c r="F1027" t="str">
        <f t="shared" si="67"/>
        <v>D</v>
      </c>
    </row>
    <row r="1028" spans="1:6">
      <c r="A1028" t="s">
        <v>4183</v>
      </c>
      <c r="B1028" t="s">
        <v>5620</v>
      </c>
      <c r="C1028">
        <v>77.8</v>
      </c>
      <c r="D1028" t="s">
        <v>147</v>
      </c>
      <c r="E1028" s="60">
        <f t="shared" si="66"/>
        <v>0.40200000000000002</v>
      </c>
      <c r="F1028" t="str">
        <f t="shared" si="67"/>
        <v>C</v>
      </c>
    </row>
    <row r="1029" spans="1:6">
      <c r="A1029" t="s">
        <v>4186</v>
      </c>
      <c r="B1029" t="s">
        <v>5621</v>
      </c>
      <c r="C1029">
        <v>73.2</v>
      </c>
      <c r="D1029" t="s">
        <v>147</v>
      </c>
      <c r="E1029" s="60">
        <f t="shared" si="66"/>
        <v>0.27400000000000002</v>
      </c>
      <c r="F1029" t="str">
        <f t="shared" si="67"/>
        <v>C</v>
      </c>
    </row>
    <row r="1030" spans="1:6">
      <c r="A1030" t="s">
        <v>4189</v>
      </c>
      <c r="B1030" t="s">
        <v>5622</v>
      </c>
      <c r="C1030">
        <v>79.599999999999994</v>
      </c>
      <c r="D1030" t="s">
        <v>147</v>
      </c>
      <c r="E1030" s="60">
        <f t="shared" si="66"/>
        <v>0.45100000000000001</v>
      </c>
      <c r="F1030" t="str">
        <f t="shared" si="67"/>
        <v>B</v>
      </c>
    </row>
    <row r="1031" spans="1:6">
      <c r="A1031" t="s">
        <v>4192</v>
      </c>
      <c r="B1031" t="s">
        <v>5623</v>
      </c>
      <c r="C1031">
        <v>71.7</v>
      </c>
      <c r="D1031" t="s">
        <v>147</v>
      </c>
      <c r="E1031" s="60">
        <f t="shared" si="66"/>
        <v>0.23100000000000001</v>
      </c>
      <c r="F1031" t="str">
        <f t="shared" si="67"/>
        <v>C</v>
      </c>
    </row>
    <row r="1032" spans="1:6">
      <c r="A1032" t="s">
        <v>4195</v>
      </c>
      <c r="B1032" t="s">
        <v>5624</v>
      </c>
      <c r="C1032">
        <v>61.6</v>
      </c>
      <c r="D1032" t="s">
        <v>138</v>
      </c>
      <c r="E1032" s="60">
        <f t="shared" si="66"/>
        <v>5.8000000000000003E-2</v>
      </c>
      <c r="F1032" t="str">
        <f t="shared" si="67"/>
        <v>D</v>
      </c>
    </row>
    <row r="1033" spans="1:6">
      <c r="A1033" t="s">
        <v>4198</v>
      </c>
      <c r="B1033" t="s">
        <v>5625</v>
      </c>
    </row>
    <row r="1034" spans="1:6">
      <c r="A1034" t="s">
        <v>4204</v>
      </c>
      <c r="B1034" t="s">
        <v>5626</v>
      </c>
      <c r="C1034">
        <v>69.2</v>
      </c>
      <c r="D1034" t="s">
        <v>147</v>
      </c>
      <c r="E1034" s="60">
        <f t="shared" ref="E1034:E1067" si="68">PERCENTRANK($C$3:$C$1060,C1034)</f>
        <v>0.17599999999999999</v>
      </c>
      <c r="F1034" t="str">
        <f t="shared" ref="F1034:F1067" si="69">(IF(E1034&gt;0.75,"A",(IF(E1034&gt;0.45,"B",(IF(E1034&gt;0.15,"C",(IF(E1034&gt;0.05,"D","F"))))))))</f>
        <v>C</v>
      </c>
    </row>
    <row r="1035" spans="1:6">
      <c r="A1035" t="s">
        <v>4207</v>
      </c>
      <c r="B1035" t="s">
        <v>5627</v>
      </c>
      <c r="C1035">
        <v>81.400000000000006</v>
      </c>
      <c r="D1035" t="s">
        <v>147</v>
      </c>
      <c r="E1035" s="60">
        <f t="shared" si="68"/>
        <v>0.51700000000000002</v>
      </c>
      <c r="F1035" t="str">
        <f t="shared" si="69"/>
        <v>B</v>
      </c>
    </row>
    <row r="1036" spans="1:6">
      <c r="A1036" t="s">
        <v>4210</v>
      </c>
      <c r="B1036" t="s">
        <v>5628</v>
      </c>
      <c r="C1036">
        <v>67.099999999999994</v>
      </c>
      <c r="D1036" t="s">
        <v>138</v>
      </c>
      <c r="E1036" s="60">
        <f t="shared" si="68"/>
        <v>0.13600000000000001</v>
      </c>
      <c r="F1036" t="str">
        <f t="shared" si="69"/>
        <v>D</v>
      </c>
    </row>
    <row r="1037" spans="1:6">
      <c r="A1037" t="s">
        <v>4213</v>
      </c>
      <c r="B1037" t="s">
        <v>5629</v>
      </c>
      <c r="C1037">
        <v>57.8</v>
      </c>
      <c r="D1037" s="44" t="s">
        <v>138</v>
      </c>
      <c r="E1037" s="59">
        <f t="shared" si="68"/>
        <v>3.4000000000000002E-2</v>
      </c>
      <c r="F1037" s="44" t="str">
        <f t="shared" si="69"/>
        <v>F</v>
      </c>
    </row>
    <row r="1038" spans="1:6">
      <c r="A1038" t="s">
        <v>4237</v>
      </c>
      <c r="B1038" t="s">
        <v>5630</v>
      </c>
      <c r="C1038">
        <v>91.2</v>
      </c>
      <c r="D1038" t="s">
        <v>147</v>
      </c>
      <c r="E1038" s="60">
        <f t="shared" si="68"/>
        <v>0.8</v>
      </c>
      <c r="F1038" t="str">
        <f t="shared" si="69"/>
        <v>A</v>
      </c>
    </row>
    <row r="1039" spans="1:6">
      <c r="A1039" t="s">
        <v>4241</v>
      </c>
      <c r="B1039" t="s">
        <v>5631</v>
      </c>
      <c r="C1039">
        <v>84.6</v>
      </c>
      <c r="D1039" t="s">
        <v>147</v>
      </c>
      <c r="E1039" s="60">
        <f t="shared" si="68"/>
        <v>0.60899999999999999</v>
      </c>
      <c r="F1039" t="str">
        <f t="shared" si="69"/>
        <v>B</v>
      </c>
    </row>
    <row r="1040" spans="1:6">
      <c r="A1040" t="s">
        <v>4244</v>
      </c>
      <c r="B1040" t="s">
        <v>5632</v>
      </c>
      <c r="C1040">
        <v>79.099999999999994</v>
      </c>
      <c r="D1040" t="s">
        <v>147</v>
      </c>
      <c r="E1040" s="60">
        <f t="shared" si="68"/>
        <v>0.438</v>
      </c>
      <c r="F1040" t="str">
        <f t="shared" si="69"/>
        <v>C</v>
      </c>
    </row>
    <row r="1041" spans="1:6">
      <c r="A1041" t="s">
        <v>4247</v>
      </c>
      <c r="B1041" t="s">
        <v>5633</v>
      </c>
      <c r="C1041">
        <v>71.099999999999994</v>
      </c>
      <c r="D1041" t="s">
        <v>147</v>
      </c>
      <c r="E1041" s="60">
        <f t="shared" si="68"/>
        <v>0.221</v>
      </c>
      <c r="F1041" t="str">
        <f t="shared" si="69"/>
        <v>C</v>
      </c>
    </row>
    <row r="1042" spans="1:6">
      <c r="A1042" t="s">
        <v>4250</v>
      </c>
      <c r="B1042" t="s">
        <v>5634</v>
      </c>
      <c r="C1042">
        <v>88.4</v>
      </c>
      <c r="D1042" t="s">
        <v>147</v>
      </c>
      <c r="E1042" s="60">
        <f t="shared" si="68"/>
        <v>0.72699999999999998</v>
      </c>
      <c r="F1042" t="str">
        <f t="shared" si="69"/>
        <v>B</v>
      </c>
    </row>
    <row r="1043" spans="1:6">
      <c r="A1043" t="s">
        <v>4253</v>
      </c>
      <c r="B1043" t="s">
        <v>5635</v>
      </c>
      <c r="C1043">
        <v>96.1</v>
      </c>
      <c r="D1043" t="s">
        <v>147</v>
      </c>
      <c r="E1043" s="60">
        <f t="shared" si="68"/>
        <v>0.89400000000000002</v>
      </c>
      <c r="F1043" t="str">
        <f t="shared" si="69"/>
        <v>A</v>
      </c>
    </row>
    <row r="1044" spans="1:6">
      <c r="A1044" t="s">
        <v>4256</v>
      </c>
      <c r="B1044" t="s">
        <v>5636</v>
      </c>
      <c r="C1044">
        <v>69.2</v>
      </c>
      <c r="D1044" t="s">
        <v>147</v>
      </c>
      <c r="E1044" s="60">
        <f t="shared" si="68"/>
        <v>0.17599999999999999</v>
      </c>
      <c r="F1044" t="str">
        <f t="shared" si="69"/>
        <v>C</v>
      </c>
    </row>
    <row r="1045" spans="1:6">
      <c r="A1045" t="s">
        <v>4259</v>
      </c>
      <c r="B1045" t="s">
        <v>5637</v>
      </c>
      <c r="C1045">
        <v>70</v>
      </c>
      <c r="D1045" t="s">
        <v>147</v>
      </c>
      <c r="E1045" s="60">
        <f t="shared" si="68"/>
        <v>0.192</v>
      </c>
      <c r="F1045" t="str">
        <f t="shared" si="69"/>
        <v>C</v>
      </c>
    </row>
    <row r="1046" spans="1:6">
      <c r="A1046" t="s">
        <v>4262</v>
      </c>
      <c r="B1046" t="s">
        <v>5638</v>
      </c>
      <c r="C1046">
        <v>76.3</v>
      </c>
      <c r="D1046" t="s">
        <v>147</v>
      </c>
      <c r="E1046" s="60">
        <f t="shared" si="68"/>
        <v>0.35699999999999998</v>
      </c>
      <c r="F1046" t="str">
        <f t="shared" si="69"/>
        <v>C</v>
      </c>
    </row>
    <row r="1047" spans="1:6">
      <c r="A1047" t="s">
        <v>4265</v>
      </c>
      <c r="B1047" t="s">
        <v>5639</v>
      </c>
      <c r="C1047">
        <v>79.8</v>
      </c>
      <c r="D1047" t="s">
        <v>147</v>
      </c>
      <c r="E1047" s="60">
        <f t="shared" si="68"/>
        <v>0.45900000000000002</v>
      </c>
      <c r="F1047" t="str">
        <f t="shared" si="69"/>
        <v>B</v>
      </c>
    </row>
    <row r="1048" spans="1:6">
      <c r="A1048" t="s">
        <v>4268</v>
      </c>
      <c r="B1048" t="s">
        <v>5640</v>
      </c>
      <c r="C1048">
        <v>63.9</v>
      </c>
      <c r="D1048" t="s">
        <v>138</v>
      </c>
      <c r="E1048" s="60">
        <f t="shared" si="68"/>
        <v>8.6999999999999994E-2</v>
      </c>
      <c r="F1048" t="str">
        <f t="shared" si="69"/>
        <v>D</v>
      </c>
    </row>
    <row r="1049" spans="1:6">
      <c r="A1049" t="s">
        <v>4271</v>
      </c>
      <c r="B1049" t="s">
        <v>5641</v>
      </c>
      <c r="C1049">
        <v>73.3</v>
      </c>
      <c r="D1049" t="s">
        <v>147</v>
      </c>
      <c r="E1049" s="60">
        <f t="shared" si="68"/>
        <v>0.28100000000000003</v>
      </c>
      <c r="F1049" t="str">
        <f t="shared" si="69"/>
        <v>C</v>
      </c>
    </row>
    <row r="1050" spans="1:6">
      <c r="A1050" t="s">
        <v>4274</v>
      </c>
      <c r="B1050" t="s">
        <v>5642</v>
      </c>
      <c r="C1050">
        <v>62.4</v>
      </c>
      <c r="D1050" t="s">
        <v>138</v>
      </c>
      <c r="E1050" s="60">
        <f t="shared" si="68"/>
        <v>6.8000000000000005E-2</v>
      </c>
      <c r="F1050" t="str">
        <f t="shared" si="69"/>
        <v>D</v>
      </c>
    </row>
    <row r="1051" spans="1:6">
      <c r="A1051" t="s">
        <v>4277</v>
      </c>
      <c r="B1051" t="s">
        <v>5643</v>
      </c>
      <c r="C1051">
        <v>91.3</v>
      </c>
      <c r="D1051" t="s">
        <v>147</v>
      </c>
      <c r="E1051" s="60">
        <f t="shared" si="68"/>
        <v>0.80200000000000005</v>
      </c>
      <c r="F1051" t="str">
        <f t="shared" si="69"/>
        <v>A</v>
      </c>
    </row>
    <row r="1052" spans="1:6">
      <c r="A1052" t="s">
        <v>4280</v>
      </c>
      <c r="B1052" t="s">
        <v>5644</v>
      </c>
      <c r="C1052">
        <v>98.4</v>
      </c>
      <c r="D1052" t="s">
        <v>147</v>
      </c>
      <c r="E1052" s="60">
        <f t="shared" si="68"/>
        <v>0.94</v>
      </c>
      <c r="F1052" t="str">
        <f t="shared" si="69"/>
        <v>A</v>
      </c>
    </row>
    <row r="1053" spans="1:6">
      <c r="A1053" t="s">
        <v>4283</v>
      </c>
      <c r="B1053" t="s">
        <v>4284</v>
      </c>
      <c r="C1053">
        <v>72.099999999999994</v>
      </c>
      <c r="D1053" t="s">
        <v>147</v>
      </c>
      <c r="E1053" s="60">
        <f t="shared" si="68"/>
        <v>0.24199999999999999</v>
      </c>
      <c r="F1053" t="str">
        <f t="shared" si="69"/>
        <v>C</v>
      </c>
    </row>
    <row r="1054" spans="1:6">
      <c r="A1054" t="s">
        <v>4286</v>
      </c>
      <c r="B1054" t="s">
        <v>5645</v>
      </c>
      <c r="C1054">
        <v>97.9</v>
      </c>
      <c r="D1054" t="s">
        <v>147</v>
      </c>
      <c r="E1054" s="60">
        <f t="shared" si="68"/>
        <v>0.92400000000000004</v>
      </c>
      <c r="F1054" t="str">
        <f t="shared" si="69"/>
        <v>A</v>
      </c>
    </row>
    <row r="1055" spans="1:6">
      <c r="A1055" t="s">
        <v>4289</v>
      </c>
      <c r="B1055" t="s">
        <v>5646</v>
      </c>
      <c r="C1055">
        <v>64.599999999999994</v>
      </c>
      <c r="D1055" t="s">
        <v>138</v>
      </c>
      <c r="E1055" s="60">
        <f t="shared" si="68"/>
        <v>9.4E-2</v>
      </c>
      <c r="F1055" t="str">
        <f t="shared" si="69"/>
        <v>D</v>
      </c>
    </row>
    <row r="1056" spans="1:6">
      <c r="A1056" t="s">
        <v>4292</v>
      </c>
      <c r="B1056" t="s">
        <v>5647</v>
      </c>
      <c r="C1056">
        <v>102.2</v>
      </c>
      <c r="D1056" t="s">
        <v>147</v>
      </c>
      <c r="E1056" s="60">
        <f t="shared" si="68"/>
        <v>0.97499999999999998</v>
      </c>
      <c r="F1056" t="str">
        <f t="shared" si="69"/>
        <v>A</v>
      </c>
    </row>
    <row r="1057" spans="1:6">
      <c r="A1057" t="s">
        <v>4310</v>
      </c>
      <c r="B1057" t="s">
        <v>5648</v>
      </c>
      <c r="C1057">
        <v>68.5</v>
      </c>
      <c r="D1057" t="s">
        <v>147</v>
      </c>
      <c r="E1057" s="60">
        <f t="shared" si="68"/>
        <v>0.16400000000000001</v>
      </c>
      <c r="F1057" t="str">
        <f t="shared" si="69"/>
        <v>C</v>
      </c>
    </row>
    <row r="1058" spans="1:6">
      <c r="A1058" t="s">
        <v>4467</v>
      </c>
      <c r="B1058" t="s">
        <v>58</v>
      </c>
      <c r="C1058">
        <v>105.3</v>
      </c>
      <c r="D1058" t="s">
        <v>147</v>
      </c>
      <c r="E1058" s="60">
        <f t="shared" si="68"/>
        <v>0.99399999999999999</v>
      </c>
      <c r="F1058" t="str">
        <f t="shared" si="69"/>
        <v>A</v>
      </c>
    </row>
    <row r="1059" spans="1:6">
      <c r="A1059" t="s">
        <v>4322</v>
      </c>
      <c r="B1059" t="s">
        <v>5649</v>
      </c>
      <c r="C1059">
        <v>78.900000000000006</v>
      </c>
      <c r="D1059" t="s">
        <v>147</v>
      </c>
      <c r="E1059" s="60">
        <f t="shared" si="68"/>
        <v>0.433</v>
      </c>
      <c r="F1059" t="str">
        <f t="shared" si="69"/>
        <v>C</v>
      </c>
    </row>
    <row r="1060" spans="1:6">
      <c r="A1060" t="s">
        <v>4419</v>
      </c>
      <c r="B1060" t="s">
        <v>5650</v>
      </c>
      <c r="C1060">
        <v>61</v>
      </c>
      <c r="D1060" t="s">
        <v>138</v>
      </c>
      <c r="E1060" s="60">
        <f t="shared" si="68"/>
        <v>5.2999999999999999E-2</v>
      </c>
      <c r="F1060" t="str">
        <f t="shared" si="69"/>
        <v>D</v>
      </c>
    </row>
    <row r="1061" spans="1:6">
      <c r="A1061" t="s">
        <v>4324</v>
      </c>
      <c r="B1061" t="s">
        <v>5651</v>
      </c>
      <c r="C1061">
        <v>89</v>
      </c>
      <c r="D1061" t="s">
        <v>147</v>
      </c>
      <c r="E1061" s="60">
        <f t="shared" si="68"/>
        <v>0.74</v>
      </c>
      <c r="F1061" t="str">
        <f t="shared" si="69"/>
        <v>B</v>
      </c>
    </row>
    <row r="1062" spans="1:6">
      <c r="A1062" t="s">
        <v>4462</v>
      </c>
      <c r="B1062" t="s">
        <v>5652</v>
      </c>
      <c r="C1062">
        <v>61.2</v>
      </c>
      <c r="D1062" t="s">
        <v>138</v>
      </c>
      <c r="E1062" s="60">
        <f t="shared" si="68"/>
        <v>5.5E-2</v>
      </c>
      <c r="F1062" t="str">
        <f t="shared" si="69"/>
        <v>D</v>
      </c>
    </row>
    <row r="1063" spans="1:6">
      <c r="A1063" t="s">
        <v>4404</v>
      </c>
      <c r="B1063" t="s">
        <v>34</v>
      </c>
      <c r="C1063">
        <v>90.9</v>
      </c>
      <c r="D1063" t="s">
        <v>147</v>
      </c>
      <c r="E1063" s="60">
        <f t="shared" si="68"/>
        <v>0.79</v>
      </c>
      <c r="F1063" t="str">
        <f t="shared" si="69"/>
        <v>A</v>
      </c>
    </row>
    <row r="1064" spans="1:6">
      <c r="A1064" t="s">
        <v>4326</v>
      </c>
      <c r="B1064" t="s">
        <v>6</v>
      </c>
      <c r="C1064">
        <v>95.5</v>
      </c>
      <c r="D1064" t="s">
        <v>147</v>
      </c>
      <c r="E1064" s="60">
        <f t="shared" si="68"/>
        <v>0.88100000000000001</v>
      </c>
      <c r="F1064" t="str">
        <f t="shared" si="69"/>
        <v>A</v>
      </c>
    </row>
    <row r="1065" spans="1:6">
      <c r="A1065" t="s">
        <v>4316</v>
      </c>
      <c r="B1065" t="s">
        <v>3</v>
      </c>
      <c r="C1065">
        <v>91.1</v>
      </c>
      <c r="D1065" t="s">
        <v>147</v>
      </c>
      <c r="E1065" s="60">
        <f t="shared" si="68"/>
        <v>0.79600000000000004</v>
      </c>
      <c r="F1065" t="str">
        <f t="shared" si="69"/>
        <v>A</v>
      </c>
    </row>
    <row r="1066" spans="1:6">
      <c r="A1066" t="s">
        <v>4364</v>
      </c>
      <c r="B1066" t="s">
        <v>21</v>
      </c>
      <c r="C1066">
        <v>75</v>
      </c>
      <c r="D1066" t="s">
        <v>147</v>
      </c>
      <c r="E1066" s="60">
        <f t="shared" si="68"/>
        <v>0.32200000000000001</v>
      </c>
      <c r="F1066" t="str">
        <f t="shared" si="69"/>
        <v>C</v>
      </c>
    </row>
    <row r="1067" spans="1:6">
      <c r="A1067" t="s">
        <v>4413</v>
      </c>
      <c r="B1067" t="s">
        <v>38</v>
      </c>
      <c r="C1067">
        <v>103</v>
      </c>
      <c r="D1067" t="s">
        <v>147</v>
      </c>
      <c r="E1067" s="60">
        <f t="shared" si="68"/>
        <v>0.98299999999999998</v>
      </c>
      <c r="F1067" t="str">
        <f t="shared" si="69"/>
        <v>A</v>
      </c>
    </row>
    <row r="1068" spans="1:6">
      <c r="A1068" t="s">
        <v>4332</v>
      </c>
      <c r="B1068" t="s">
        <v>8</v>
      </c>
    </row>
    <row r="1069" spans="1:6">
      <c r="A1069" t="s">
        <v>4351</v>
      </c>
      <c r="B1069" t="s">
        <v>15</v>
      </c>
      <c r="C1069">
        <v>51</v>
      </c>
      <c r="D1069" t="s">
        <v>139</v>
      </c>
      <c r="E1069" s="60">
        <f t="shared" ref="E1069:E1075" si="70">PERCENTRANK($C$3:$C$1060,C1069)</f>
        <v>1.2E-2</v>
      </c>
      <c r="F1069" t="str">
        <f t="shared" ref="F1069:F1075" si="71">(IF(E1069&gt;0.75,"A",(IF(E1069&gt;0.45,"B",(IF(E1069&gt;0.15,"C",(IF(E1069&gt;0.05,"D","F"))))))))</f>
        <v>F</v>
      </c>
    </row>
    <row r="1070" spans="1:6">
      <c r="A1070" t="s">
        <v>4359</v>
      </c>
      <c r="B1070" t="s">
        <v>5653</v>
      </c>
      <c r="C1070">
        <v>88.2</v>
      </c>
      <c r="D1070" t="s">
        <v>147</v>
      </c>
      <c r="E1070" s="60">
        <f t="shared" si="70"/>
        <v>0.72699999999999998</v>
      </c>
      <c r="F1070" t="str">
        <f t="shared" si="71"/>
        <v>B</v>
      </c>
    </row>
    <row r="1071" spans="1:6">
      <c r="A1071" t="s">
        <v>4335</v>
      </c>
      <c r="B1071" t="s">
        <v>67</v>
      </c>
      <c r="C1071">
        <v>57.7</v>
      </c>
      <c r="D1071" s="44" t="s">
        <v>138</v>
      </c>
      <c r="E1071" s="59">
        <f t="shared" si="70"/>
        <v>3.4000000000000002E-2</v>
      </c>
      <c r="F1071" s="44" t="str">
        <f t="shared" si="71"/>
        <v>F</v>
      </c>
    </row>
    <row r="1072" spans="1:6">
      <c r="A1072" t="s">
        <v>4366</v>
      </c>
      <c r="B1072" t="s">
        <v>22</v>
      </c>
      <c r="C1072">
        <v>87.8</v>
      </c>
      <c r="D1072" t="s">
        <v>147</v>
      </c>
      <c r="E1072" s="60">
        <f t="shared" si="70"/>
        <v>0.71399999999999997</v>
      </c>
      <c r="F1072" t="str">
        <f t="shared" si="71"/>
        <v>B</v>
      </c>
    </row>
    <row r="1073" spans="1:6">
      <c r="A1073" t="s">
        <v>4354</v>
      </c>
      <c r="B1073" t="s">
        <v>16</v>
      </c>
      <c r="C1073">
        <v>95.2</v>
      </c>
      <c r="D1073" t="s">
        <v>147</v>
      </c>
      <c r="E1073" s="60">
        <f t="shared" si="70"/>
        <v>0.878</v>
      </c>
      <c r="F1073" t="str">
        <f t="shared" si="71"/>
        <v>A</v>
      </c>
    </row>
    <row r="1074" spans="1:6">
      <c r="A1074" t="s">
        <v>4459</v>
      </c>
      <c r="B1074" t="s">
        <v>5654</v>
      </c>
      <c r="C1074">
        <v>68.7</v>
      </c>
      <c r="D1074" t="s">
        <v>147</v>
      </c>
      <c r="E1074" s="60">
        <f t="shared" si="70"/>
        <v>0.17</v>
      </c>
      <c r="F1074" t="str">
        <f t="shared" si="71"/>
        <v>C</v>
      </c>
    </row>
    <row r="1075" spans="1:6">
      <c r="A1075" t="s">
        <v>4386</v>
      </c>
      <c r="B1075" t="s">
        <v>77</v>
      </c>
      <c r="C1075">
        <v>56.5</v>
      </c>
      <c r="D1075" s="44" t="s">
        <v>138</v>
      </c>
      <c r="E1075" s="59">
        <f t="shared" si="70"/>
        <v>2.7E-2</v>
      </c>
      <c r="F1075" s="44" t="str">
        <f t="shared" si="71"/>
        <v>F</v>
      </c>
    </row>
    <row r="1076" spans="1:6">
      <c r="A1076" t="s">
        <v>4428</v>
      </c>
      <c r="B1076" t="s">
        <v>45</v>
      </c>
    </row>
    <row r="1077" spans="1:6">
      <c r="A1077" t="s">
        <v>4395</v>
      </c>
      <c r="B1077" t="s">
        <v>31</v>
      </c>
      <c r="C1077">
        <v>29.9</v>
      </c>
      <c r="D1077" t="s">
        <v>159</v>
      </c>
      <c r="E1077" s="60">
        <f t="shared" ref="E1077:E1084" si="72">PERCENTRANK($C$3:$C$1060,C1077)</f>
        <v>0</v>
      </c>
      <c r="F1077" t="str">
        <f t="shared" ref="F1077:F1084" si="73">(IF(E1077&gt;0.75,"A",(IF(E1077&gt;0.45,"B",(IF(E1077&gt;0.15,"C",(IF(E1077&gt;0.05,"D","F"))))))))</f>
        <v>F</v>
      </c>
    </row>
    <row r="1078" spans="1:6">
      <c r="A1078" t="s">
        <v>4374</v>
      </c>
      <c r="B1078" t="s">
        <v>25</v>
      </c>
      <c r="C1078">
        <v>97.2</v>
      </c>
      <c r="D1078" t="s">
        <v>147</v>
      </c>
      <c r="E1078" s="60">
        <f t="shared" si="72"/>
        <v>0.91100000000000003</v>
      </c>
      <c r="F1078" t="str">
        <f t="shared" si="73"/>
        <v>A</v>
      </c>
    </row>
    <row r="1079" spans="1:6">
      <c r="A1079" t="s">
        <v>4426</v>
      </c>
      <c r="B1079" t="s">
        <v>44</v>
      </c>
      <c r="C1079">
        <v>93.2</v>
      </c>
      <c r="D1079" t="s">
        <v>147</v>
      </c>
      <c r="E1079" s="60">
        <f t="shared" si="72"/>
        <v>0.83799999999999997</v>
      </c>
      <c r="F1079" t="str">
        <f t="shared" si="73"/>
        <v>A</v>
      </c>
    </row>
    <row r="1080" spans="1:6">
      <c r="A1080" t="s">
        <v>4421</v>
      </c>
      <c r="B1080" t="s">
        <v>84</v>
      </c>
      <c r="C1080">
        <v>97.7</v>
      </c>
      <c r="D1080" t="s">
        <v>147</v>
      </c>
      <c r="E1080" s="60">
        <f t="shared" si="72"/>
        <v>0.92</v>
      </c>
      <c r="F1080" t="str">
        <f t="shared" si="73"/>
        <v>A</v>
      </c>
    </row>
    <row r="1081" spans="1:6">
      <c r="A1081" t="s">
        <v>4389</v>
      </c>
      <c r="B1081" t="s">
        <v>78</v>
      </c>
      <c r="C1081">
        <v>56.9</v>
      </c>
      <c r="D1081" s="44" t="s">
        <v>138</v>
      </c>
      <c r="E1081" s="59">
        <f t="shared" si="72"/>
        <v>2.7E-2</v>
      </c>
      <c r="F1081" s="44" t="str">
        <f t="shared" si="73"/>
        <v>F</v>
      </c>
    </row>
    <row r="1082" spans="1:6">
      <c r="A1082" t="s">
        <v>4361</v>
      </c>
      <c r="B1082" t="s">
        <v>19</v>
      </c>
      <c r="C1082">
        <v>99.8</v>
      </c>
      <c r="D1082" t="s">
        <v>147</v>
      </c>
      <c r="E1082" s="60">
        <f t="shared" si="72"/>
        <v>0.95399999999999996</v>
      </c>
      <c r="F1082" t="str">
        <f t="shared" si="73"/>
        <v>A</v>
      </c>
    </row>
    <row r="1083" spans="1:6">
      <c r="A1083" t="s">
        <v>4433</v>
      </c>
      <c r="B1083" t="s">
        <v>47</v>
      </c>
      <c r="C1083">
        <v>103.8</v>
      </c>
      <c r="D1083" t="s">
        <v>147</v>
      </c>
      <c r="E1083" s="60">
        <f t="shared" si="72"/>
        <v>0.98599999999999999</v>
      </c>
      <c r="F1083" t="str">
        <f t="shared" si="73"/>
        <v>A</v>
      </c>
    </row>
    <row r="1084" spans="1:6">
      <c r="A1084" t="s">
        <v>4447</v>
      </c>
      <c r="B1084" t="s">
        <v>52</v>
      </c>
      <c r="C1084">
        <v>70.3</v>
      </c>
      <c r="D1084" t="s">
        <v>147</v>
      </c>
      <c r="E1084" s="60">
        <f t="shared" si="72"/>
        <v>0.20200000000000001</v>
      </c>
      <c r="F1084" t="str">
        <f t="shared" si="73"/>
        <v>C</v>
      </c>
    </row>
    <row r="1085" spans="1:6">
      <c r="A1085" t="s">
        <v>4454</v>
      </c>
      <c r="B1085" t="s">
        <v>91</v>
      </c>
    </row>
    <row r="1086" spans="1:6">
      <c r="A1086" t="s">
        <v>4450</v>
      </c>
      <c r="B1086" s="2" t="s">
        <v>53</v>
      </c>
      <c r="C1086">
        <v>71.2</v>
      </c>
      <c r="D1086" t="s">
        <v>147</v>
      </c>
      <c r="E1086" s="60">
        <f t="shared" ref="E1086:E1109" si="74">PERCENTRANK($C$3:$C$1060,C1086)</f>
        <v>0.224</v>
      </c>
      <c r="F1086" t="str">
        <f t="shared" ref="F1086:F1109" si="75">(IF(E1086&gt;0.75,"A",(IF(E1086&gt;0.45,"B",(IF(E1086&gt;0.15,"C",(IF(E1086&gt;0.05,"D","F"))))))))</f>
        <v>C</v>
      </c>
    </row>
    <row r="1087" spans="1:6">
      <c r="A1087" t="s">
        <v>4383</v>
      </c>
      <c r="B1087" t="s">
        <v>28</v>
      </c>
      <c r="C1087">
        <v>77.3</v>
      </c>
      <c r="D1087" t="s">
        <v>147</v>
      </c>
      <c r="E1087" s="60">
        <f t="shared" si="74"/>
        <v>0.38900000000000001</v>
      </c>
      <c r="F1087" t="str">
        <f t="shared" si="75"/>
        <v>C</v>
      </c>
    </row>
    <row r="1088" spans="1:6">
      <c r="A1088" t="s">
        <v>4329</v>
      </c>
      <c r="B1088" t="s">
        <v>7</v>
      </c>
      <c r="C1088">
        <v>97.2</v>
      </c>
      <c r="D1088" t="s">
        <v>147</v>
      </c>
      <c r="E1088" s="60">
        <f t="shared" si="74"/>
        <v>0.91100000000000003</v>
      </c>
      <c r="F1088" t="str">
        <f t="shared" si="75"/>
        <v>A</v>
      </c>
    </row>
    <row r="1089" spans="1:6">
      <c r="A1089" t="s">
        <v>4392</v>
      </c>
      <c r="B1089" t="s">
        <v>30</v>
      </c>
      <c r="C1089">
        <v>69.099999999999994</v>
      </c>
      <c r="D1089" t="s">
        <v>147</v>
      </c>
      <c r="E1089" s="60">
        <f t="shared" si="74"/>
        <v>0.17499999999999999</v>
      </c>
      <c r="F1089" t="str">
        <f t="shared" si="75"/>
        <v>C</v>
      </c>
    </row>
    <row r="1090" spans="1:6">
      <c r="A1090" t="s">
        <v>4398</v>
      </c>
      <c r="B1090" t="s">
        <v>32</v>
      </c>
      <c r="C1090">
        <v>99.2</v>
      </c>
      <c r="D1090" t="s">
        <v>147</v>
      </c>
      <c r="E1090" s="60">
        <f t="shared" si="74"/>
        <v>0.95199999999999996</v>
      </c>
      <c r="F1090" t="str">
        <f t="shared" si="75"/>
        <v>A</v>
      </c>
    </row>
    <row r="1091" spans="1:6">
      <c r="A1091" t="s">
        <v>4424</v>
      </c>
      <c r="B1091" t="s">
        <v>5655</v>
      </c>
      <c r="C1091">
        <v>85.8</v>
      </c>
      <c r="D1091" t="s">
        <v>147</v>
      </c>
      <c r="E1091" s="60">
        <f t="shared" si="74"/>
        <v>0.65500000000000003</v>
      </c>
      <c r="F1091" t="str">
        <f t="shared" si="75"/>
        <v>B</v>
      </c>
    </row>
    <row r="1092" spans="1:6">
      <c r="A1092" t="s">
        <v>4371</v>
      </c>
      <c r="B1092" t="s">
        <v>24</v>
      </c>
      <c r="C1092">
        <v>57.5</v>
      </c>
      <c r="D1092" s="44" t="s">
        <v>138</v>
      </c>
      <c r="E1092" s="59">
        <f t="shared" si="74"/>
        <v>3.3000000000000002E-2</v>
      </c>
      <c r="F1092" s="44" t="str">
        <f t="shared" si="75"/>
        <v>F</v>
      </c>
    </row>
    <row r="1093" spans="1:6">
      <c r="A1093" t="s">
        <v>4442</v>
      </c>
      <c r="B1093" t="s">
        <v>50</v>
      </c>
      <c r="C1093">
        <v>51</v>
      </c>
      <c r="D1093" t="s">
        <v>139</v>
      </c>
      <c r="E1093" s="60">
        <f t="shared" si="74"/>
        <v>1.2E-2</v>
      </c>
      <c r="F1093" t="str">
        <f t="shared" si="75"/>
        <v>F</v>
      </c>
    </row>
    <row r="1094" spans="1:6">
      <c r="A1094" t="s">
        <v>4431</v>
      </c>
      <c r="B1094" s="2" t="s">
        <v>46</v>
      </c>
      <c r="C1094">
        <v>94.4</v>
      </c>
      <c r="D1094" t="s">
        <v>147</v>
      </c>
      <c r="E1094" s="60">
        <f t="shared" si="74"/>
        <v>0.86199999999999999</v>
      </c>
      <c r="F1094" t="str">
        <f t="shared" si="75"/>
        <v>A</v>
      </c>
    </row>
    <row r="1095" spans="1:6">
      <c r="A1095" t="s">
        <v>4445</v>
      </c>
      <c r="B1095" t="s">
        <v>5656</v>
      </c>
      <c r="C1095">
        <v>69.3</v>
      </c>
      <c r="D1095" t="s">
        <v>147</v>
      </c>
      <c r="E1095" s="60">
        <f t="shared" si="74"/>
        <v>0.18099999999999999</v>
      </c>
      <c r="F1095" t="str">
        <f t="shared" si="75"/>
        <v>C</v>
      </c>
    </row>
    <row r="1096" spans="1:6">
      <c r="A1096" t="s">
        <v>4439</v>
      </c>
      <c r="B1096" s="2" t="s">
        <v>49</v>
      </c>
      <c r="C1096">
        <v>71.900000000000006</v>
      </c>
      <c r="D1096" t="s">
        <v>147</v>
      </c>
      <c r="E1096" s="60">
        <f t="shared" si="74"/>
        <v>0.23799999999999999</v>
      </c>
      <c r="F1096" t="str">
        <f t="shared" si="75"/>
        <v>C</v>
      </c>
    </row>
    <row r="1097" spans="1:6">
      <c r="A1097" t="s">
        <v>4377</v>
      </c>
      <c r="B1097" t="s">
        <v>26</v>
      </c>
      <c r="C1097">
        <v>73.3</v>
      </c>
      <c r="D1097" t="s">
        <v>147</v>
      </c>
      <c r="E1097" s="60">
        <f t="shared" si="74"/>
        <v>0.28100000000000003</v>
      </c>
      <c r="F1097" t="str">
        <f t="shared" si="75"/>
        <v>C</v>
      </c>
    </row>
    <row r="1098" spans="1:6">
      <c r="A1098" t="s">
        <v>4457</v>
      </c>
      <c r="B1098" t="s">
        <v>5657</v>
      </c>
      <c r="C1098">
        <v>69.400000000000006</v>
      </c>
      <c r="D1098" t="s">
        <v>147</v>
      </c>
      <c r="E1098" s="60">
        <f t="shared" si="74"/>
        <v>0.183</v>
      </c>
      <c r="F1098" t="str">
        <f t="shared" si="75"/>
        <v>C</v>
      </c>
    </row>
    <row r="1099" spans="1:6">
      <c r="A1099" t="s">
        <v>4346</v>
      </c>
      <c r="B1099" t="s">
        <v>12</v>
      </c>
      <c r="C1099">
        <v>71.599999999999994</v>
      </c>
      <c r="D1099" t="s">
        <v>147</v>
      </c>
      <c r="E1099" s="60">
        <f t="shared" si="74"/>
        <v>0.22900000000000001</v>
      </c>
      <c r="F1099" t="str">
        <f t="shared" si="75"/>
        <v>C</v>
      </c>
    </row>
    <row r="1100" spans="1:6">
      <c r="A1100" t="s">
        <v>4452</v>
      </c>
      <c r="B1100" s="2" t="s">
        <v>54</v>
      </c>
      <c r="C1100">
        <v>60</v>
      </c>
      <c r="D1100" t="s">
        <v>138</v>
      </c>
      <c r="E1100" s="60">
        <f t="shared" si="74"/>
        <v>4.8000000000000001E-2</v>
      </c>
      <c r="F1100" t="str">
        <f t="shared" si="75"/>
        <v>F</v>
      </c>
    </row>
    <row r="1101" spans="1:6">
      <c r="A1101" t="s">
        <v>4407</v>
      </c>
      <c r="B1101" t="s">
        <v>35</v>
      </c>
      <c r="C1101">
        <v>84.4</v>
      </c>
      <c r="D1101" t="s">
        <v>147</v>
      </c>
      <c r="E1101" s="60">
        <f t="shared" si="74"/>
        <v>0.60499999999999998</v>
      </c>
      <c r="F1101" t="str">
        <f t="shared" si="75"/>
        <v>B</v>
      </c>
    </row>
    <row r="1102" spans="1:6">
      <c r="A1102" t="s">
        <v>4343</v>
      </c>
      <c r="B1102" t="s">
        <v>69</v>
      </c>
      <c r="C1102">
        <v>71.7</v>
      </c>
      <c r="D1102" t="s">
        <v>147</v>
      </c>
      <c r="E1102" s="60">
        <f t="shared" si="74"/>
        <v>0.23100000000000001</v>
      </c>
      <c r="F1102" t="str">
        <f t="shared" si="75"/>
        <v>C</v>
      </c>
    </row>
    <row r="1103" spans="1:6">
      <c r="A1103" t="s">
        <v>4349</v>
      </c>
      <c r="B1103" t="s">
        <v>14</v>
      </c>
      <c r="C1103">
        <v>77.5</v>
      </c>
      <c r="D1103" t="s">
        <v>147</v>
      </c>
      <c r="E1103" s="60">
        <f t="shared" si="74"/>
        <v>0.39300000000000002</v>
      </c>
      <c r="F1103" t="str">
        <f t="shared" si="75"/>
        <v>C</v>
      </c>
    </row>
    <row r="1104" spans="1:6">
      <c r="A1104" t="s">
        <v>4416</v>
      </c>
      <c r="B1104" t="s">
        <v>83</v>
      </c>
      <c r="C1104">
        <v>100.7</v>
      </c>
      <c r="D1104" t="s">
        <v>147</v>
      </c>
      <c r="E1104" s="60">
        <f t="shared" si="74"/>
        <v>0.96199999999999997</v>
      </c>
      <c r="F1104" t="str">
        <f t="shared" si="75"/>
        <v>A</v>
      </c>
    </row>
    <row r="1105" spans="1:6">
      <c r="A1105" t="s">
        <v>4369</v>
      </c>
      <c r="B1105" t="s">
        <v>23</v>
      </c>
      <c r="C1105">
        <v>101.6</v>
      </c>
      <c r="D1105" t="s">
        <v>147</v>
      </c>
      <c r="E1105" s="60">
        <f t="shared" si="74"/>
        <v>0.96899999999999997</v>
      </c>
      <c r="F1105" t="str">
        <f t="shared" si="75"/>
        <v>A</v>
      </c>
    </row>
    <row r="1106" spans="1:6">
      <c r="A1106" t="s">
        <v>4401</v>
      </c>
      <c r="B1106" t="s">
        <v>33</v>
      </c>
      <c r="C1106">
        <v>51.6</v>
      </c>
      <c r="D1106" t="s">
        <v>139</v>
      </c>
      <c r="E1106" s="60">
        <f t="shared" si="74"/>
        <v>1.2999999999999999E-2</v>
      </c>
      <c r="F1106" t="str">
        <f t="shared" si="75"/>
        <v>F</v>
      </c>
    </row>
    <row r="1107" spans="1:6">
      <c r="A1107" t="s">
        <v>4356</v>
      </c>
      <c r="B1107" t="s">
        <v>73</v>
      </c>
      <c r="C1107">
        <v>85.5</v>
      </c>
      <c r="D1107" t="s">
        <v>147</v>
      </c>
      <c r="E1107" s="60">
        <f t="shared" si="74"/>
        <v>0.64100000000000001</v>
      </c>
      <c r="F1107" t="str">
        <f t="shared" si="75"/>
        <v>B</v>
      </c>
    </row>
    <row r="1108" spans="1:6">
      <c r="A1108" t="s">
        <v>4340</v>
      </c>
      <c r="B1108" t="s">
        <v>10</v>
      </c>
      <c r="C1108">
        <v>39.5</v>
      </c>
      <c r="D1108" t="s">
        <v>140</v>
      </c>
      <c r="E1108" s="60">
        <f t="shared" si="74"/>
        <v>2E-3</v>
      </c>
      <c r="F1108" t="str">
        <f t="shared" si="75"/>
        <v>F</v>
      </c>
    </row>
    <row r="1109" spans="1:6">
      <c r="A1109" t="s">
        <v>4338</v>
      </c>
      <c r="B1109" t="s">
        <v>62</v>
      </c>
      <c r="C1109">
        <v>81.400000000000006</v>
      </c>
      <c r="D1109" t="s">
        <v>147</v>
      </c>
      <c r="E1109" s="60">
        <f t="shared" si="74"/>
        <v>0.51700000000000002</v>
      </c>
      <c r="F1109" t="str">
        <f t="shared" si="75"/>
        <v>B</v>
      </c>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Summary</vt:lpstr>
      <vt:lpstr>NonPublicSpaceSchools</vt:lpstr>
      <vt:lpstr>All Schools</vt:lpstr>
      <vt:lpstr>Enrollment</vt:lpstr>
      <vt:lpstr>ProgressReportComparison</vt:lpstr>
      <vt:lpstr>2009 Progress Report Results</vt:lpstr>
      <vt:lpstr>Progress Report Results</vt:lpstr>
      <vt:lpstr>'2009 Progress Report Results'!Print_Area</vt:lpstr>
      <vt:lpstr>'2009 Progress Report Results'!Print_Titles</vt:lpstr>
      <vt:lpstr>Enrollment!schools</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dc:creator>
  <cp:lastModifiedBy>kim</cp:lastModifiedBy>
  <dcterms:created xsi:type="dcterms:W3CDTF">2009-12-09T15:45:36Z</dcterms:created>
  <dcterms:modified xsi:type="dcterms:W3CDTF">2010-03-03T22:20:48Z</dcterms:modified>
</cp:coreProperties>
</file>